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A.1 - Práce na ŽSv (Sborn..." sheetId="2" r:id="rId2"/>
    <sheet name="A.1.1 - Materiál zajištěn..." sheetId="3" r:id="rId3"/>
    <sheet name="A.2 - Práce na ŽSp (Sborn..." sheetId="4" r:id="rId4"/>
    <sheet name="A.3 - Práce SSZT (Sborník..." sheetId="5" r:id="rId5"/>
    <sheet name="A.4 - Přepravy (Sborník S..." sheetId="6" r:id="rId6"/>
    <sheet name="A.5 - VON" sheetId="7" r:id="rId7"/>
  </sheets>
  <definedNames>
    <definedName name="_xlnm._FilterDatabase" localSheetId="1" hidden="1">'A.1 - Práce na ŽSv (Sborn...'!$C$115:$K$329</definedName>
    <definedName name="_xlnm._FilterDatabase" localSheetId="2" hidden="1">'A.1.1 - Materiál zajištěn...'!$C$119:$K$192</definedName>
    <definedName name="_xlnm._FilterDatabase" localSheetId="3" hidden="1">'A.2 - Práce na ŽSp (Sborn...'!$C$115:$K$232</definedName>
    <definedName name="_xlnm._FilterDatabase" localSheetId="4" hidden="1">'A.3 - Práce SSZT (Sborník...'!$C$115:$K$129</definedName>
    <definedName name="_xlnm._FilterDatabase" localSheetId="5" hidden="1">'A.4 - Přepravy (Sborník S...'!$C$115:$K$140</definedName>
    <definedName name="_xlnm._FilterDatabase" localSheetId="6" hidden="1">'A.5 - VON'!$C$115:$K$129</definedName>
    <definedName name="_xlnm.Print_Titles" localSheetId="1">'A.1 - Práce na ŽSv (Sborn...'!$115:$115</definedName>
    <definedName name="_xlnm.Print_Titles" localSheetId="2">'A.1.1 - Materiál zajištěn...'!$119:$119</definedName>
    <definedName name="_xlnm.Print_Titles" localSheetId="3">'A.2 - Práce na ŽSp (Sborn...'!$115:$115</definedName>
    <definedName name="_xlnm.Print_Titles" localSheetId="4">'A.3 - Práce SSZT (Sborník...'!$115:$115</definedName>
    <definedName name="_xlnm.Print_Titles" localSheetId="5">'A.4 - Přepravy (Sborník S...'!$115:$115</definedName>
    <definedName name="_xlnm.Print_Titles" localSheetId="6">'A.5 - VON'!$115:$115</definedName>
    <definedName name="_xlnm.Print_Titles" localSheetId="0">'Rekapitulace stavby'!$92:$92</definedName>
    <definedName name="_xlnm.Print_Area" localSheetId="1">'A.1 - Práce na ŽSv (Sborn...'!$C$103:$K$329</definedName>
    <definedName name="_xlnm.Print_Area" localSheetId="2">'A.1.1 - Materiál zajištěn...'!$C$105:$K$192</definedName>
    <definedName name="_xlnm.Print_Area" localSheetId="3">'A.2 - Práce na ŽSp (Sborn...'!$C$103:$K$232</definedName>
    <definedName name="_xlnm.Print_Area" localSheetId="4">'A.3 - Práce SSZT (Sborník...'!$C$103:$K$129</definedName>
    <definedName name="_xlnm.Print_Area" localSheetId="5">'A.4 - Přepravy (Sborník S...'!$C$103:$K$140</definedName>
    <definedName name="_xlnm.Print_Area" localSheetId="6">'A.5 - VON'!$C$103:$K$129</definedName>
    <definedName name="_xlnm.Print_Area" localSheetId="0">'Rekapitulace stavby'!$D$4:$AO$76,'Rekapitulace stavby'!$C$82:$AQ$102</definedName>
  </definedNames>
  <calcPr calcId="145621"/>
</workbook>
</file>

<file path=xl/calcChain.xml><?xml version="1.0" encoding="utf-8"?>
<calcChain xmlns="http://schemas.openxmlformats.org/spreadsheetml/2006/main">
  <c r="J37" i="7" l="1"/>
  <c r="J36" i="7"/>
  <c r="AY101" i="1"/>
  <c r="J35" i="7"/>
  <c r="AX101" i="1"/>
  <c r="BI127" i="7"/>
  <c r="BH127" i="7"/>
  <c r="BG127" i="7"/>
  <c r="BF127" i="7"/>
  <c r="T127" i="7"/>
  <c r="R127" i="7"/>
  <c r="P127" i="7"/>
  <c r="BK127" i="7"/>
  <c r="J127" i="7"/>
  <c r="BE127" i="7" s="1"/>
  <c r="BI125" i="7"/>
  <c r="BH125" i="7"/>
  <c r="BG125" i="7"/>
  <c r="BF125" i="7"/>
  <c r="T125" i="7"/>
  <c r="R125" i="7"/>
  <c r="P125" i="7"/>
  <c r="BK125" i="7"/>
  <c r="J125" i="7"/>
  <c r="BE125" i="7"/>
  <c r="BI122" i="7"/>
  <c r="BH122" i="7"/>
  <c r="BG122" i="7"/>
  <c r="BF122" i="7"/>
  <c r="T122" i="7"/>
  <c r="R122" i="7"/>
  <c r="P122" i="7"/>
  <c r="BK122" i="7"/>
  <c r="J122" i="7"/>
  <c r="BE122" i="7" s="1"/>
  <c r="BI119" i="7"/>
  <c r="BH119" i="7"/>
  <c r="BG119" i="7"/>
  <c r="BF119" i="7"/>
  <c r="T119" i="7"/>
  <c r="R119" i="7"/>
  <c r="P119" i="7"/>
  <c r="P116" i="7" s="1"/>
  <c r="AU101" i="1" s="1"/>
  <c r="BK119" i="7"/>
  <c r="J119" i="7"/>
  <c r="BE119" i="7"/>
  <c r="BI117" i="7"/>
  <c r="F37" i="7"/>
  <c r="BD101" i="1" s="1"/>
  <c r="BH117" i="7"/>
  <c r="BG117" i="7"/>
  <c r="F35" i="7"/>
  <c r="BB101" i="1" s="1"/>
  <c r="BF117" i="7"/>
  <c r="F34" i="7" s="1"/>
  <c r="BA101" i="1" s="1"/>
  <c r="T117" i="7"/>
  <c r="R117" i="7"/>
  <c r="R116" i="7"/>
  <c r="P117" i="7"/>
  <c r="BK117" i="7"/>
  <c r="J117" i="7"/>
  <c r="BE117" i="7" s="1"/>
  <c r="J113" i="7"/>
  <c r="F112" i="7"/>
  <c r="F110" i="7"/>
  <c r="E108" i="7"/>
  <c r="J92" i="7"/>
  <c r="F91" i="7"/>
  <c r="F89" i="7"/>
  <c r="E87" i="7"/>
  <c r="J21" i="7"/>
  <c r="E21" i="7"/>
  <c r="J112" i="7" s="1"/>
  <c r="J20" i="7"/>
  <c r="J18" i="7"/>
  <c r="E18" i="7"/>
  <c r="F113" i="7"/>
  <c r="F92" i="7"/>
  <c r="J17" i="7"/>
  <c r="J12" i="7"/>
  <c r="J110" i="7"/>
  <c r="J89" i="7"/>
  <c r="E7" i="7"/>
  <c r="E106" i="7" s="1"/>
  <c r="J37" i="6"/>
  <c r="J36" i="6"/>
  <c r="AY100" i="1" s="1"/>
  <c r="J35" i="6"/>
  <c r="AX100" i="1"/>
  <c r="BI138" i="6"/>
  <c r="BH138" i="6"/>
  <c r="BG138" i="6"/>
  <c r="BF138" i="6"/>
  <c r="T138" i="6"/>
  <c r="R138" i="6"/>
  <c r="P138" i="6"/>
  <c r="BK138" i="6"/>
  <c r="J138" i="6"/>
  <c r="BE138" i="6" s="1"/>
  <c r="BI135" i="6"/>
  <c r="BH135" i="6"/>
  <c r="BG135" i="6"/>
  <c r="BF135" i="6"/>
  <c r="T135" i="6"/>
  <c r="R135" i="6"/>
  <c r="P135" i="6"/>
  <c r="BK135" i="6"/>
  <c r="J135" i="6"/>
  <c r="BE135" i="6"/>
  <c r="BI132" i="6"/>
  <c r="BH132" i="6"/>
  <c r="BG132" i="6"/>
  <c r="BF132" i="6"/>
  <c r="T132" i="6"/>
  <c r="R132" i="6"/>
  <c r="P132" i="6"/>
  <c r="BK132" i="6"/>
  <c r="J132" i="6"/>
  <c r="BE132" i="6" s="1"/>
  <c r="BI129" i="6"/>
  <c r="BH129" i="6"/>
  <c r="BG129" i="6"/>
  <c r="BF129" i="6"/>
  <c r="T129" i="6"/>
  <c r="R129" i="6"/>
  <c r="P129" i="6"/>
  <c r="BK129" i="6"/>
  <c r="J129" i="6"/>
  <c r="BE129" i="6"/>
  <c r="BI126" i="6"/>
  <c r="BH126" i="6"/>
  <c r="BG126" i="6"/>
  <c r="BF126" i="6"/>
  <c r="T126" i="6"/>
  <c r="R126" i="6"/>
  <c r="P126" i="6"/>
  <c r="BK126" i="6"/>
  <c r="J126" i="6"/>
  <c r="BE126" i="6" s="1"/>
  <c r="BI123" i="6"/>
  <c r="BH123" i="6"/>
  <c r="BG123" i="6"/>
  <c r="BF123" i="6"/>
  <c r="T123" i="6"/>
  <c r="R123" i="6"/>
  <c r="P123" i="6"/>
  <c r="BK123" i="6"/>
  <c r="J123" i="6"/>
  <c r="BE123" i="6"/>
  <c r="BI120" i="6"/>
  <c r="F37" i="6" s="1"/>
  <c r="BD100" i="1" s="1"/>
  <c r="BH120" i="6"/>
  <c r="BG120" i="6"/>
  <c r="BF120" i="6"/>
  <c r="T120" i="6"/>
  <c r="R120" i="6"/>
  <c r="P120" i="6"/>
  <c r="BK120" i="6"/>
  <c r="J120" i="6"/>
  <c r="BE120" i="6" s="1"/>
  <c r="BI117" i="6"/>
  <c r="BH117" i="6"/>
  <c r="F36" i="6" s="1"/>
  <c r="BC100" i="1" s="1"/>
  <c r="BG117" i="6"/>
  <c r="F35" i="6" s="1"/>
  <c r="BB100" i="1" s="1"/>
  <c r="BF117" i="6"/>
  <c r="F34" i="6" s="1"/>
  <c r="BA100" i="1" s="1"/>
  <c r="J34" i="6"/>
  <c r="AW100" i="1" s="1"/>
  <c r="T117" i="6"/>
  <c r="T116" i="6" s="1"/>
  <c r="R117" i="6"/>
  <c r="R116" i="6"/>
  <c r="P117" i="6"/>
  <c r="P116" i="6" s="1"/>
  <c r="AU100" i="1" s="1"/>
  <c r="BK117" i="6"/>
  <c r="BK116" i="6"/>
  <c r="J116" i="6" s="1"/>
  <c r="J117" i="6"/>
  <c r="BE117" i="6"/>
  <c r="J113" i="6"/>
  <c r="F112" i="6"/>
  <c r="F110" i="6"/>
  <c r="E108" i="6"/>
  <c r="J92" i="6"/>
  <c r="F91" i="6"/>
  <c r="F89" i="6"/>
  <c r="E87" i="6"/>
  <c r="J21" i="6"/>
  <c r="E21" i="6"/>
  <c r="J112" i="6" s="1"/>
  <c r="J20" i="6"/>
  <c r="J18" i="6"/>
  <c r="E18" i="6"/>
  <c r="F113" i="6" s="1"/>
  <c r="F92" i="6"/>
  <c r="J17" i="6"/>
  <c r="J12" i="6"/>
  <c r="J110" i="6" s="1"/>
  <c r="J89" i="6"/>
  <c r="E7" i="6"/>
  <c r="E106" i="6" s="1"/>
  <c r="J37" i="5"/>
  <c r="J36" i="5"/>
  <c r="AY99" i="1" s="1"/>
  <c r="J35" i="5"/>
  <c r="AX99" i="1"/>
  <c r="BI128" i="5"/>
  <c r="BH128" i="5"/>
  <c r="BG128" i="5"/>
  <c r="BF128" i="5"/>
  <c r="T128" i="5"/>
  <c r="R128" i="5"/>
  <c r="P128" i="5"/>
  <c r="BK128" i="5"/>
  <c r="J128" i="5"/>
  <c r="BE128" i="5"/>
  <c r="BI126" i="5"/>
  <c r="BH126" i="5"/>
  <c r="BG126" i="5"/>
  <c r="BF126" i="5"/>
  <c r="T126" i="5"/>
  <c r="R126" i="5"/>
  <c r="P126" i="5"/>
  <c r="BK126" i="5"/>
  <c r="J126" i="5"/>
  <c r="BE126" i="5"/>
  <c r="BI123" i="5"/>
  <c r="BH123" i="5"/>
  <c r="BG123" i="5"/>
  <c r="BF123" i="5"/>
  <c r="T123" i="5"/>
  <c r="R123" i="5"/>
  <c r="P123" i="5"/>
  <c r="BK123" i="5"/>
  <c r="J123" i="5"/>
  <c r="BE123" i="5"/>
  <c r="BI120" i="5"/>
  <c r="BH120" i="5"/>
  <c r="BG120" i="5"/>
  <c r="BF120" i="5"/>
  <c r="T120" i="5"/>
  <c r="R120" i="5"/>
  <c r="R116" i="5" s="1"/>
  <c r="P120" i="5"/>
  <c r="BK120" i="5"/>
  <c r="J120" i="5"/>
  <c r="BE120" i="5"/>
  <c r="BI117" i="5"/>
  <c r="F37" i="5"/>
  <c r="BD99" i="1" s="1"/>
  <c r="BH117" i="5"/>
  <c r="F36" i="5" s="1"/>
  <c r="BC99" i="1" s="1"/>
  <c r="BG117" i="5"/>
  <c r="F35" i="5"/>
  <c r="BB99" i="1" s="1"/>
  <c r="BF117" i="5"/>
  <c r="F34" i="5" s="1"/>
  <c r="BA99" i="1" s="1"/>
  <c r="T117" i="5"/>
  <c r="T116" i="5"/>
  <c r="R117" i="5"/>
  <c r="P117" i="5"/>
  <c r="P116" i="5"/>
  <c r="AU99" i="1" s="1"/>
  <c r="BK117" i="5"/>
  <c r="BK116" i="5" s="1"/>
  <c r="J116" i="5" s="1"/>
  <c r="J117" i="5"/>
  <c r="BE117" i="5" s="1"/>
  <c r="J113" i="5"/>
  <c r="F112" i="5"/>
  <c r="F110" i="5"/>
  <c r="E108" i="5"/>
  <c r="J92" i="5"/>
  <c r="F91" i="5"/>
  <c r="F89" i="5"/>
  <c r="E87" i="5"/>
  <c r="J21" i="5"/>
  <c r="E21" i="5"/>
  <c r="J112" i="5" s="1"/>
  <c r="J20" i="5"/>
  <c r="J18" i="5"/>
  <c r="E18" i="5"/>
  <c r="F113" i="5" s="1"/>
  <c r="J17" i="5"/>
  <c r="J12" i="5"/>
  <c r="J110" i="5" s="1"/>
  <c r="E7" i="5"/>
  <c r="E106" i="5" s="1"/>
  <c r="J37" i="4"/>
  <c r="J36" i="4"/>
  <c r="AY98" i="1" s="1"/>
  <c r="J35" i="4"/>
  <c r="AX98" i="1"/>
  <c r="BI231" i="4"/>
  <c r="BH231" i="4"/>
  <c r="BG231" i="4"/>
  <c r="BF231" i="4"/>
  <c r="T231" i="4"/>
  <c r="R231" i="4"/>
  <c r="P231" i="4"/>
  <c r="BK231" i="4"/>
  <c r="J231" i="4"/>
  <c r="BE231" i="4" s="1"/>
  <c r="BI229" i="4"/>
  <c r="BH229" i="4"/>
  <c r="BG229" i="4"/>
  <c r="BF229" i="4"/>
  <c r="T229" i="4"/>
  <c r="R229" i="4"/>
  <c r="P229" i="4"/>
  <c r="BK229" i="4"/>
  <c r="J229" i="4"/>
  <c r="BE229" i="4"/>
  <c r="BI227" i="4"/>
  <c r="BH227" i="4"/>
  <c r="BG227" i="4"/>
  <c r="BF227" i="4"/>
  <c r="T227" i="4"/>
  <c r="R227" i="4"/>
  <c r="P227" i="4"/>
  <c r="BK227" i="4"/>
  <c r="J227" i="4"/>
  <c r="BE227" i="4" s="1"/>
  <c r="BI225" i="4"/>
  <c r="BH225" i="4"/>
  <c r="BG225" i="4"/>
  <c r="BF225" i="4"/>
  <c r="T225" i="4"/>
  <c r="R225" i="4"/>
  <c r="P225" i="4"/>
  <c r="BK225" i="4"/>
  <c r="J225" i="4"/>
  <c r="BE225" i="4"/>
  <c r="BI223" i="4"/>
  <c r="BH223" i="4"/>
  <c r="BG223" i="4"/>
  <c r="BF223" i="4"/>
  <c r="T223" i="4"/>
  <c r="R223" i="4"/>
  <c r="P223" i="4"/>
  <c r="BK223" i="4"/>
  <c r="J223" i="4"/>
  <c r="BE223" i="4" s="1"/>
  <c r="BI221" i="4"/>
  <c r="BH221" i="4"/>
  <c r="BG221" i="4"/>
  <c r="BF221" i="4"/>
  <c r="T221" i="4"/>
  <c r="R221" i="4"/>
  <c r="P221" i="4"/>
  <c r="BK221" i="4"/>
  <c r="J221" i="4"/>
  <c r="BE221" i="4"/>
  <c r="BI218" i="4"/>
  <c r="BH218" i="4"/>
  <c r="BG218" i="4"/>
  <c r="BF218" i="4"/>
  <c r="T218" i="4"/>
  <c r="R218" i="4"/>
  <c r="P218" i="4"/>
  <c r="BK218" i="4"/>
  <c r="J218" i="4"/>
  <c r="BE218" i="4"/>
  <c r="BI211" i="4"/>
  <c r="BH211" i="4"/>
  <c r="BG211" i="4"/>
  <c r="BF211" i="4"/>
  <c r="T211" i="4"/>
  <c r="R211" i="4"/>
  <c r="P211" i="4"/>
  <c r="BK211" i="4"/>
  <c r="J211" i="4"/>
  <c r="BE211" i="4"/>
  <c r="BI207" i="4"/>
  <c r="BH207" i="4"/>
  <c r="BG207" i="4"/>
  <c r="BF207" i="4"/>
  <c r="T207" i="4"/>
  <c r="R207" i="4"/>
  <c r="P207" i="4"/>
  <c r="BK207" i="4"/>
  <c r="J207" i="4"/>
  <c r="BE207" i="4"/>
  <c r="BI203" i="4"/>
  <c r="BH203" i="4"/>
  <c r="BG203" i="4"/>
  <c r="BF203" i="4"/>
  <c r="T203" i="4"/>
  <c r="R203" i="4"/>
  <c r="P203" i="4"/>
  <c r="BK203" i="4"/>
  <c r="J203" i="4"/>
  <c r="BE203" i="4"/>
  <c r="BI197" i="4"/>
  <c r="BH197" i="4"/>
  <c r="BG197" i="4"/>
  <c r="BF197" i="4"/>
  <c r="T197" i="4"/>
  <c r="R197" i="4"/>
  <c r="P197" i="4"/>
  <c r="BK197" i="4"/>
  <c r="J197" i="4"/>
  <c r="BE197" i="4"/>
  <c r="BI191" i="4"/>
  <c r="BH191" i="4"/>
  <c r="BG191" i="4"/>
  <c r="BF191" i="4"/>
  <c r="T191" i="4"/>
  <c r="R191" i="4"/>
  <c r="P191" i="4"/>
  <c r="BK191" i="4"/>
  <c r="J191" i="4"/>
  <c r="BE191" i="4"/>
  <c r="BI188" i="4"/>
  <c r="BH188" i="4"/>
  <c r="BG188" i="4"/>
  <c r="BF188" i="4"/>
  <c r="T188" i="4"/>
  <c r="R188" i="4"/>
  <c r="P188" i="4"/>
  <c r="BK188" i="4"/>
  <c r="J188" i="4"/>
  <c r="BE188" i="4"/>
  <c r="BI185" i="4"/>
  <c r="BH185" i="4"/>
  <c r="BG185" i="4"/>
  <c r="BF185" i="4"/>
  <c r="T185" i="4"/>
  <c r="R185" i="4"/>
  <c r="P185" i="4"/>
  <c r="BK185" i="4"/>
  <c r="J185" i="4"/>
  <c r="BE185" i="4"/>
  <c r="BI182" i="4"/>
  <c r="BH182" i="4"/>
  <c r="BG182" i="4"/>
  <c r="BF182" i="4"/>
  <c r="T182" i="4"/>
  <c r="R182" i="4"/>
  <c r="P182" i="4"/>
  <c r="BK182" i="4"/>
  <c r="J182" i="4"/>
  <c r="BE182" i="4"/>
  <c r="BI180" i="4"/>
  <c r="BH180" i="4"/>
  <c r="BG180" i="4"/>
  <c r="BF180" i="4"/>
  <c r="T180" i="4"/>
  <c r="R180" i="4"/>
  <c r="P180" i="4"/>
  <c r="BK180" i="4"/>
  <c r="J180" i="4"/>
  <c r="BE180" i="4"/>
  <c r="BI173" i="4"/>
  <c r="BH173" i="4"/>
  <c r="BG173" i="4"/>
  <c r="BF173" i="4"/>
  <c r="T173" i="4"/>
  <c r="R173" i="4"/>
  <c r="P173" i="4"/>
  <c r="BK173" i="4"/>
  <c r="J173" i="4"/>
  <c r="BE173" i="4"/>
  <c r="BI168" i="4"/>
  <c r="BH168" i="4"/>
  <c r="BG168" i="4"/>
  <c r="BF168" i="4"/>
  <c r="T168" i="4"/>
  <c r="R168" i="4"/>
  <c r="P168" i="4"/>
  <c r="BK168" i="4"/>
  <c r="J168" i="4"/>
  <c r="BE168" i="4"/>
  <c r="BI162" i="4"/>
  <c r="BH162" i="4"/>
  <c r="BG162" i="4"/>
  <c r="BF162" i="4"/>
  <c r="T162" i="4"/>
  <c r="R162" i="4"/>
  <c r="P162" i="4"/>
  <c r="BK162" i="4"/>
  <c r="J162" i="4"/>
  <c r="BE162" i="4"/>
  <c r="BI159" i="4"/>
  <c r="BH159" i="4"/>
  <c r="BG159" i="4"/>
  <c r="BF159" i="4"/>
  <c r="T159" i="4"/>
  <c r="R159" i="4"/>
  <c r="P159" i="4"/>
  <c r="BK159" i="4"/>
  <c r="J159" i="4"/>
  <c r="BE159" i="4"/>
  <c r="BI156" i="4"/>
  <c r="BH156" i="4"/>
  <c r="BG156" i="4"/>
  <c r="BF156" i="4"/>
  <c r="T156" i="4"/>
  <c r="R156" i="4"/>
  <c r="P156" i="4"/>
  <c r="BK156" i="4"/>
  <c r="J156" i="4"/>
  <c r="BE156" i="4"/>
  <c r="BI153" i="4"/>
  <c r="BH153" i="4"/>
  <c r="BG153" i="4"/>
  <c r="BF153" i="4"/>
  <c r="T153" i="4"/>
  <c r="R153" i="4"/>
  <c r="P153" i="4"/>
  <c r="BK153" i="4"/>
  <c r="J153" i="4"/>
  <c r="BE153" i="4"/>
  <c r="BI150" i="4"/>
  <c r="BH150" i="4"/>
  <c r="BG150" i="4"/>
  <c r="BF150" i="4"/>
  <c r="T150" i="4"/>
  <c r="R150" i="4"/>
  <c r="P150" i="4"/>
  <c r="BK150" i="4"/>
  <c r="J150" i="4"/>
  <c r="BE150" i="4"/>
  <c r="BI144" i="4"/>
  <c r="BH144" i="4"/>
  <c r="BG144" i="4"/>
  <c r="BF144" i="4"/>
  <c r="T144" i="4"/>
  <c r="R144" i="4"/>
  <c r="P144" i="4"/>
  <c r="BK144" i="4"/>
  <c r="J144" i="4"/>
  <c r="BE144" i="4"/>
  <c r="BI141" i="4"/>
  <c r="BH141" i="4"/>
  <c r="BG141" i="4"/>
  <c r="BF141" i="4"/>
  <c r="T141" i="4"/>
  <c r="R141" i="4"/>
  <c r="P141" i="4"/>
  <c r="BK141" i="4"/>
  <c r="J141" i="4"/>
  <c r="BE141" i="4"/>
  <c r="BI138" i="4"/>
  <c r="BH138" i="4"/>
  <c r="BG138" i="4"/>
  <c r="BF138" i="4"/>
  <c r="T138" i="4"/>
  <c r="R138" i="4"/>
  <c r="P138" i="4"/>
  <c r="BK138" i="4"/>
  <c r="J138" i="4"/>
  <c r="BE138" i="4"/>
  <c r="BI135" i="4"/>
  <c r="BH135" i="4"/>
  <c r="BG135" i="4"/>
  <c r="BF135" i="4"/>
  <c r="T135" i="4"/>
  <c r="R135" i="4"/>
  <c r="P135" i="4"/>
  <c r="BK135" i="4"/>
  <c r="J135" i="4"/>
  <c r="BE135" i="4"/>
  <c r="BI132" i="4"/>
  <c r="BH132" i="4"/>
  <c r="BG132" i="4"/>
  <c r="BF132" i="4"/>
  <c r="T132" i="4"/>
  <c r="R132" i="4"/>
  <c r="P132" i="4"/>
  <c r="BK132" i="4"/>
  <c r="J132" i="4"/>
  <c r="BE132" i="4"/>
  <c r="BI129" i="4"/>
  <c r="BH129" i="4"/>
  <c r="BG129" i="4"/>
  <c r="BF129" i="4"/>
  <c r="T129" i="4"/>
  <c r="R129" i="4"/>
  <c r="P129" i="4"/>
  <c r="BK129" i="4"/>
  <c r="J129" i="4"/>
  <c r="BE129" i="4"/>
  <c r="BI126" i="4"/>
  <c r="BH126" i="4"/>
  <c r="BG126" i="4"/>
  <c r="BF126" i="4"/>
  <c r="T126" i="4"/>
  <c r="R126" i="4"/>
  <c r="P126" i="4"/>
  <c r="BK126" i="4"/>
  <c r="J126" i="4"/>
  <c r="BE126" i="4"/>
  <c r="BI123" i="4"/>
  <c r="BH123" i="4"/>
  <c r="BG123" i="4"/>
  <c r="BF123" i="4"/>
  <c r="T123" i="4"/>
  <c r="R123" i="4"/>
  <c r="P123" i="4"/>
  <c r="BK123" i="4"/>
  <c r="J123" i="4"/>
  <c r="BE123" i="4"/>
  <c r="BI120" i="4"/>
  <c r="BH120" i="4"/>
  <c r="BG120" i="4"/>
  <c r="BF120" i="4"/>
  <c r="T120" i="4"/>
  <c r="R120" i="4"/>
  <c r="P120" i="4"/>
  <c r="BK120" i="4"/>
  <c r="J120" i="4"/>
  <c r="BE120" i="4"/>
  <c r="BI117" i="4"/>
  <c r="F37" i="4"/>
  <c r="BD98" i="1" s="1"/>
  <c r="BH117" i="4"/>
  <c r="F36" i="4" s="1"/>
  <c r="BC98" i="1" s="1"/>
  <c r="BG117" i="4"/>
  <c r="F35" i="4"/>
  <c r="BB98" i="1" s="1"/>
  <c r="BF117" i="4"/>
  <c r="F34" i="4" s="1"/>
  <c r="BA98" i="1" s="1"/>
  <c r="T117" i="4"/>
  <c r="T116" i="4"/>
  <c r="R117" i="4"/>
  <c r="R116" i="4"/>
  <c r="P117" i="4"/>
  <c r="P116" i="4"/>
  <c r="AU98" i="1" s="1"/>
  <c r="BK117" i="4"/>
  <c r="BK116" i="4" s="1"/>
  <c r="J116" i="4" s="1"/>
  <c r="J117" i="4"/>
  <c r="BE117" i="4" s="1"/>
  <c r="J113" i="4"/>
  <c r="F112" i="4"/>
  <c r="F110" i="4"/>
  <c r="E108" i="4"/>
  <c r="J92" i="4"/>
  <c r="F91" i="4"/>
  <c r="F89" i="4"/>
  <c r="E87" i="4"/>
  <c r="J21" i="4"/>
  <c r="E21" i="4"/>
  <c r="J112" i="4" s="1"/>
  <c r="J20" i="4"/>
  <c r="J18" i="4"/>
  <c r="E18" i="4"/>
  <c r="F113" i="4"/>
  <c r="F92" i="4"/>
  <c r="J17" i="4"/>
  <c r="J12" i="4"/>
  <c r="J110" i="4"/>
  <c r="J89" i="4"/>
  <c r="E7" i="4"/>
  <c r="E106" i="4" s="1"/>
  <c r="J39" i="3"/>
  <c r="J38" i="3"/>
  <c r="AY97" i="1" s="1"/>
  <c r="J37" i="3"/>
  <c r="AX97" i="1" s="1"/>
  <c r="BI191" i="3"/>
  <c r="BH191" i="3"/>
  <c r="BG191" i="3"/>
  <c r="BF191" i="3"/>
  <c r="T191" i="3"/>
  <c r="R191" i="3"/>
  <c r="P191" i="3"/>
  <c r="BK191" i="3"/>
  <c r="J191" i="3"/>
  <c r="BE191" i="3" s="1"/>
  <c r="BI189" i="3"/>
  <c r="BH189" i="3"/>
  <c r="BG189" i="3"/>
  <c r="BF189" i="3"/>
  <c r="T189" i="3"/>
  <c r="R189" i="3"/>
  <c r="P189" i="3"/>
  <c r="BK189" i="3"/>
  <c r="J189" i="3"/>
  <c r="BE189" i="3" s="1"/>
  <c r="BI187" i="3"/>
  <c r="BH187" i="3"/>
  <c r="BG187" i="3"/>
  <c r="BF187" i="3"/>
  <c r="T187" i="3"/>
  <c r="R187" i="3"/>
  <c r="P187" i="3"/>
  <c r="BK187" i="3"/>
  <c r="J187" i="3"/>
  <c r="BE187" i="3" s="1"/>
  <c r="BI185" i="3"/>
  <c r="BH185" i="3"/>
  <c r="BG185" i="3"/>
  <c r="BF185" i="3"/>
  <c r="T185" i="3"/>
  <c r="R185" i="3"/>
  <c r="P185" i="3"/>
  <c r="BK185" i="3"/>
  <c r="J185" i="3"/>
  <c r="BE185" i="3" s="1"/>
  <c r="BI183" i="3"/>
  <c r="BH183" i="3"/>
  <c r="BG183" i="3"/>
  <c r="BF183" i="3"/>
  <c r="T183" i="3"/>
  <c r="R183" i="3"/>
  <c r="P183" i="3"/>
  <c r="BK183" i="3"/>
  <c r="J183" i="3"/>
  <c r="BE183" i="3" s="1"/>
  <c r="BI181" i="3"/>
  <c r="BH181" i="3"/>
  <c r="BG181" i="3"/>
  <c r="BF181" i="3"/>
  <c r="T181" i="3"/>
  <c r="R181" i="3"/>
  <c r="P181" i="3"/>
  <c r="BK181" i="3"/>
  <c r="J181" i="3"/>
  <c r="BE181" i="3" s="1"/>
  <c r="BI179" i="3"/>
  <c r="BH179" i="3"/>
  <c r="BG179" i="3"/>
  <c r="BF179" i="3"/>
  <c r="T179" i="3"/>
  <c r="R179" i="3"/>
  <c r="P179" i="3"/>
  <c r="BK179" i="3"/>
  <c r="J179" i="3"/>
  <c r="BE179" i="3" s="1"/>
  <c r="BI177" i="3"/>
  <c r="BH177" i="3"/>
  <c r="BG177" i="3"/>
  <c r="BF177" i="3"/>
  <c r="T177" i="3"/>
  <c r="R177" i="3"/>
  <c r="P177" i="3"/>
  <c r="BK177" i="3"/>
  <c r="J177" i="3"/>
  <c r="BE177" i="3" s="1"/>
  <c r="BI175" i="3"/>
  <c r="BH175" i="3"/>
  <c r="BG175" i="3"/>
  <c r="BF175" i="3"/>
  <c r="T175" i="3"/>
  <c r="R175" i="3"/>
  <c r="P175" i="3"/>
  <c r="BK175" i="3"/>
  <c r="J175" i="3"/>
  <c r="BE175" i="3" s="1"/>
  <c r="BI173" i="3"/>
  <c r="BH173" i="3"/>
  <c r="BG173" i="3"/>
  <c r="BF173" i="3"/>
  <c r="T173" i="3"/>
  <c r="R173" i="3"/>
  <c r="P173" i="3"/>
  <c r="BK173" i="3"/>
  <c r="J173" i="3"/>
  <c r="BE173" i="3" s="1"/>
  <c r="BI171" i="3"/>
  <c r="BH171" i="3"/>
  <c r="BG171" i="3"/>
  <c r="BF171" i="3"/>
  <c r="T171" i="3"/>
  <c r="R171" i="3"/>
  <c r="P171" i="3"/>
  <c r="BK171" i="3"/>
  <c r="J171" i="3"/>
  <c r="BE171" i="3" s="1"/>
  <c r="BI169" i="3"/>
  <c r="BH169" i="3"/>
  <c r="BG169" i="3"/>
  <c r="BF169" i="3"/>
  <c r="T169" i="3"/>
  <c r="R169" i="3"/>
  <c r="P169" i="3"/>
  <c r="BK169" i="3"/>
  <c r="J169" i="3"/>
  <c r="BE169" i="3" s="1"/>
  <c r="BI167" i="3"/>
  <c r="BH167" i="3"/>
  <c r="BG167" i="3"/>
  <c r="BF167" i="3"/>
  <c r="T167" i="3"/>
  <c r="R167" i="3"/>
  <c r="P167" i="3"/>
  <c r="BK167" i="3"/>
  <c r="J167" i="3"/>
  <c r="BE167" i="3" s="1"/>
  <c r="BI165" i="3"/>
  <c r="BH165" i="3"/>
  <c r="BG165" i="3"/>
  <c r="BF165" i="3"/>
  <c r="T165" i="3"/>
  <c r="R165" i="3"/>
  <c r="P165" i="3"/>
  <c r="BK165" i="3"/>
  <c r="J165" i="3"/>
  <c r="BE165" i="3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/>
  <c r="BI159" i="3"/>
  <c r="BH159" i="3"/>
  <c r="BG159" i="3"/>
  <c r="BF159" i="3"/>
  <c r="T159" i="3"/>
  <c r="R159" i="3"/>
  <c r="P159" i="3"/>
  <c r="BK159" i="3"/>
  <c r="J159" i="3"/>
  <c r="BE159" i="3" s="1"/>
  <c r="BI157" i="3"/>
  <c r="BH157" i="3"/>
  <c r="BG157" i="3"/>
  <c r="BF157" i="3"/>
  <c r="T157" i="3"/>
  <c r="R157" i="3"/>
  <c r="P157" i="3"/>
  <c r="BK157" i="3"/>
  <c r="J157" i="3"/>
  <c r="BE157" i="3"/>
  <c r="BI155" i="3"/>
  <c r="BH155" i="3"/>
  <c r="BG155" i="3"/>
  <c r="BF155" i="3"/>
  <c r="T155" i="3"/>
  <c r="R155" i="3"/>
  <c r="P155" i="3"/>
  <c r="BK155" i="3"/>
  <c r="J155" i="3"/>
  <c r="BE155" i="3" s="1"/>
  <c r="BI153" i="3"/>
  <c r="BH153" i="3"/>
  <c r="BG153" i="3"/>
  <c r="BF153" i="3"/>
  <c r="T153" i="3"/>
  <c r="R153" i="3"/>
  <c r="P153" i="3"/>
  <c r="BK153" i="3"/>
  <c r="J153" i="3"/>
  <c r="BE153" i="3"/>
  <c r="BI151" i="3"/>
  <c r="BH151" i="3"/>
  <c r="BG151" i="3"/>
  <c r="BF151" i="3"/>
  <c r="T151" i="3"/>
  <c r="R151" i="3"/>
  <c r="P151" i="3"/>
  <c r="BK151" i="3"/>
  <c r="J151" i="3"/>
  <c r="BE151" i="3"/>
  <c r="BI149" i="3"/>
  <c r="BH149" i="3"/>
  <c r="BG149" i="3"/>
  <c r="BF149" i="3"/>
  <c r="T149" i="3"/>
  <c r="R149" i="3"/>
  <c r="P149" i="3"/>
  <c r="BK149" i="3"/>
  <c r="J149" i="3"/>
  <c r="BE149" i="3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BK145" i="3"/>
  <c r="J145" i="3"/>
  <c r="BE145" i="3"/>
  <c r="BI143" i="3"/>
  <c r="BH143" i="3"/>
  <c r="BG143" i="3"/>
  <c r="BF143" i="3"/>
  <c r="T143" i="3"/>
  <c r="R143" i="3"/>
  <c r="P143" i="3"/>
  <c r="BK143" i="3"/>
  <c r="J143" i="3"/>
  <c r="BE143" i="3"/>
  <c r="BI141" i="3"/>
  <c r="BH141" i="3"/>
  <c r="BG141" i="3"/>
  <c r="BF141" i="3"/>
  <c r="T141" i="3"/>
  <c r="R141" i="3"/>
  <c r="P141" i="3"/>
  <c r="BK141" i="3"/>
  <c r="J141" i="3"/>
  <c r="BE141" i="3"/>
  <c r="BI139" i="3"/>
  <c r="BH139" i="3"/>
  <c r="BG139" i="3"/>
  <c r="BF139" i="3"/>
  <c r="T139" i="3"/>
  <c r="R139" i="3"/>
  <c r="P139" i="3"/>
  <c r="BK139" i="3"/>
  <c r="J139" i="3"/>
  <c r="BE139" i="3"/>
  <c r="BI137" i="3"/>
  <c r="BH137" i="3"/>
  <c r="BG137" i="3"/>
  <c r="BF137" i="3"/>
  <c r="T137" i="3"/>
  <c r="R137" i="3"/>
  <c r="P137" i="3"/>
  <c r="BK137" i="3"/>
  <c r="J137" i="3"/>
  <c r="BE137" i="3"/>
  <c r="BI135" i="3"/>
  <c r="BH135" i="3"/>
  <c r="BG135" i="3"/>
  <c r="BF135" i="3"/>
  <c r="T135" i="3"/>
  <c r="R135" i="3"/>
  <c r="P135" i="3"/>
  <c r="BK135" i="3"/>
  <c r="J135" i="3"/>
  <c r="BE135" i="3"/>
  <c r="BI133" i="3"/>
  <c r="BH133" i="3"/>
  <c r="BG133" i="3"/>
  <c r="BF133" i="3"/>
  <c r="T133" i="3"/>
  <c r="R133" i="3"/>
  <c r="P133" i="3"/>
  <c r="BK133" i="3"/>
  <c r="J133" i="3"/>
  <c r="BE133" i="3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/>
  <c r="BI121" i="3"/>
  <c r="F39" i="3"/>
  <c r="BD97" i="1" s="1"/>
  <c r="BH121" i="3"/>
  <c r="F38" i="3" s="1"/>
  <c r="BC97" i="1" s="1"/>
  <c r="BG121" i="3"/>
  <c r="F37" i="3"/>
  <c r="BB97" i="1" s="1"/>
  <c r="BF121" i="3"/>
  <c r="F36" i="3" s="1"/>
  <c r="BA97" i="1" s="1"/>
  <c r="T121" i="3"/>
  <c r="T120" i="3"/>
  <c r="R121" i="3"/>
  <c r="R120" i="3"/>
  <c r="P121" i="3"/>
  <c r="P120" i="3"/>
  <c r="AU97" i="1" s="1"/>
  <c r="BK121" i="3"/>
  <c r="BK120" i="3" s="1"/>
  <c r="J120" i="3" s="1"/>
  <c r="J121" i="3"/>
  <c r="BE121" i="3" s="1"/>
  <c r="J117" i="3"/>
  <c r="F116" i="3"/>
  <c r="F114" i="3"/>
  <c r="E112" i="3"/>
  <c r="J94" i="3"/>
  <c r="F93" i="3"/>
  <c r="F91" i="3"/>
  <c r="E89" i="3"/>
  <c r="J23" i="3"/>
  <c r="E23" i="3"/>
  <c r="J116" i="3" s="1"/>
  <c r="J22" i="3"/>
  <c r="J20" i="3"/>
  <c r="E20" i="3"/>
  <c r="F94" i="3" s="1"/>
  <c r="F117" i="3"/>
  <c r="J19" i="3"/>
  <c r="J14" i="3"/>
  <c r="J91" i="3" s="1"/>
  <c r="J114" i="3"/>
  <c r="E7" i="3"/>
  <c r="E108" i="3" s="1"/>
  <c r="J37" i="2"/>
  <c r="J36" i="2"/>
  <c r="AY96" i="1" s="1"/>
  <c r="J35" i="2"/>
  <c r="AX96" i="1" s="1"/>
  <c r="BI328" i="2"/>
  <c r="BH328" i="2"/>
  <c r="BG328" i="2"/>
  <c r="BF328" i="2"/>
  <c r="T328" i="2"/>
  <c r="R328" i="2"/>
  <c r="P328" i="2"/>
  <c r="BK328" i="2"/>
  <c r="J328" i="2"/>
  <c r="BE328" i="2" s="1"/>
  <c r="BI326" i="2"/>
  <c r="BH326" i="2"/>
  <c r="BG326" i="2"/>
  <c r="BF326" i="2"/>
  <c r="T326" i="2"/>
  <c r="R326" i="2"/>
  <c r="P326" i="2"/>
  <c r="BK326" i="2"/>
  <c r="J326" i="2"/>
  <c r="BE326" i="2" s="1"/>
  <c r="BI324" i="2"/>
  <c r="BH324" i="2"/>
  <c r="BG324" i="2"/>
  <c r="BF324" i="2"/>
  <c r="T324" i="2"/>
  <c r="R324" i="2"/>
  <c r="P324" i="2"/>
  <c r="BK324" i="2"/>
  <c r="J324" i="2"/>
  <c r="BE324" i="2" s="1"/>
  <c r="BI322" i="2"/>
  <c r="BH322" i="2"/>
  <c r="BG322" i="2"/>
  <c r="BF322" i="2"/>
  <c r="T322" i="2"/>
  <c r="R322" i="2"/>
  <c r="P322" i="2"/>
  <c r="BK322" i="2"/>
  <c r="J322" i="2"/>
  <c r="BE322" i="2" s="1"/>
  <c r="BI319" i="2"/>
  <c r="BH319" i="2"/>
  <c r="BG319" i="2"/>
  <c r="BF319" i="2"/>
  <c r="T319" i="2"/>
  <c r="R319" i="2"/>
  <c r="P319" i="2"/>
  <c r="BK319" i="2"/>
  <c r="J319" i="2"/>
  <c r="BE319" i="2" s="1"/>
  <c r="BI316" i="2"/>
  <c r="BH316" i="2"/>
  <c r="BG316" i="2"/>
  <c r="BF316" i="2"/>
  <c r="T316" i="2"/>
  <c r="R316" i="2"/>
  <c r="P316" i="2"/>
  <c r="BK316" i="2"/>
  <c r="J316" i="2"/>
  <c r="BE316" i="2" s="1"/>
  <c r="BI313" i="2"/>
  <c r="BH313" i="2"/>
  <c r="BG313" i="2"/>
  <c r="BF313" i="2"/>
  <c r="T313" i="2"/>
  <c r="R313" i="2"/>
  <c r="P313" i="2"/>
  <c r="BK313" i="2"/>
  <c r="J313" i="2"/>
  <c r="BE313" i="2"/>
  <c r="BI311" i="2"/>
  <c r="BH311" i="2"/>
  <c r="BG311" i="2"/>
  <c r="BF311" i="2"/>
  <c r="T311" i="2"/>
  <c r="R311" i="2"/>
  <c r="P311" i="2"/>
  <c r="BK311" i="2"/>
  <c r="J311" i="2"/>
  <c r="BE311" i="2"/>
  <c r="BI302" i="2"/>
  <c r="BH302" i="2"/>
  <c r="BG302" i="2"/>
  <c r="BF302" i="2"/>
  <c r="T302" i="2"/>
  <c r="R302" i="2"/>
  <c r="P302" i="2"/>
  <c r="BK302" i="2"/>
  <c r="J302" i="2"/>
  <c r="BE302" i="2"/>
  <c r="BI299" i="2"/>
  <c r="BH299" i="2"/>
  <c r="BG299" i="2"/>
  <c r="BF299" i="2"/>
  <c r="T299" i="2"/>
  <c r="R299" i="2"/>
  <c r="P299" i="2"/>
  <c r="BK299" i="2"/>
  <c r="J299" i="2"/>
  <c r="BE299" i="2"/>
  <c r="BI296" i="2"/>
  <c r="BH296" i="2"/>
  <c r="BG296" i="2"/>
  <c r="BF296" i="2"/>
  <c r="T296" i="2"/>
  <c r="R296" i="2"/>
  <c r="P296" i="2"/>
  <c r="BK296" i="2"/>
  <c r="J296" i="2"/>
  <c r="BE296" i="2"/>
  <c r="BI293" i="2"/>
  <c r="BH293" i="2"/>
  <c r="BG293" i="2"/>
  <c r="BF293" i="2"/>
  <c r="T293" i="2"/>
  <c r="R293" i="2"/>
  <c r="P293" i="2"/>
  <c r="BK293" i="2"/>
  <c r="J293" i="2"/>
  <c r="BE293" i="2"/>
  <c r="BI291" i="2"/>
  <c r="BH291" i="2"/>
  <c r="BG291" i="2"/>
  <c r="BF291" i="2"/>
  <c r="T291" i="2"/>
  <c r="R291" i="2"/>
  <c r="P291" i="2"/>
  <c r="BK291" i="2"/>
  <c r="J291" i="2"/>
  <c r="BE291" i="2"/>
  <c r="BI289" i="2"/>
  <c r="BH289" i="2"/>
  <c r="BG289" i="2"/>
  <c r="BF289" i="2"/>
  <c r="T289" i="2"/>
  <c r="R289" i="2"/>
  <c r="P289" i="2"/>
  <c r="BK289" i="2"/>
  <c r="J289" i="2"/>
  <c r="BE289" i="2"/>
  <c r="BI286" i="2"/>
  <c r="BH286" i="2"/>
  <c r="BG286" i="2"/>
  <c r="BF286" i="2"/>
  <c r="T286" i="2"/>
  <c r="R286" i="2"/>
  <c r="P286" i="2"/>
  <c r="BK286" i="2"/>
  <c r="J286" i="2"/>
  <c r="BE286" i="2"/>
  <c r="BI283" i="2"/>
  <c r="BH283" i="2"/>
  <c r="BG283" i="2"/>
  <c r="BF283" i="2"/>
  <c r="T283" i="2"/>
  <c r="R283" i="2"/>
  <c r="P283" i="2"/>
  <c r="BK283" i="2"/>
  <c r="J283" i="2"/>
  <c r="BE283" i="2"/>
  <c r="BI279" i="2"/>
  <c r="BH279" i="2"/>
  <c r="BG279" i="2"/>
  <c r="BF279" i="2"/>
  <c r="T279" i="2"/>
  <c r="R279" i="2"/>
  <c r="P279" i="2"/>
  <c r="BK279" i="2"/>
  <c r="J279" i="2"/>
  <c r="BE279" i="2"/>
  <c r="BI271" i="2"/>
  <c r="BH271" i="2"/>
  <c r="BG271" i="2"/>
  <c r="BF271" i="2"/>
  <c r="T271" i="2"/>
  <c r="R271" i="2"/>
  <c r="P271" i="2"/>
  <c r="BK271" i="2"/>
  <c r="J271" i="2"/>
  <c r="BE271" i="2"/>
  <c r="BI268" i="2"/>
  <c r="BH268" i="2"/>
  <c r="BG268" i="2"/>
  <c r="BF268" i="2"/>
  <c r="T268" i="2"/>
  <c r="R268" i="2"/>
  <c r="P268" i="2"/>
  <c r="BK268" i="2"/>
  <c r="J268" i="2"/>
  <c r="BE268" i="2"/>
  <c r="BI265" i="2"/>
  <c r="BH265" i="2"/>
  <c r="BG265" i="2"/>
  <c r="BF265" i="2"/>
  <c r="T265" i="2"/>
  <c r="R265" i="2"/>
  <c r="P265" i="2"/>
  <c r="BK265" i="2"/>
  <c r="J265" i="2"/>
  <c r="BE265" i="2"/>
  <c r="BI262" i="2"/>
  <c r="BH262" i="2"/>
  <c r="BG262" i="2"/>
  <c r="BF262" i="2"/>
  <c r="T262" i="2"/>
  <c r="R262" i="2"/>
  <c r="P262" i="2"/>
  <c r="BK262" i="2"/>
  <c r="J262" i="2"/>
  <c r="BE262" i="2"/>
  <c r="BI259" i="2"/>
  <c r="BH259" i="2"/>
  <c r="BG259" i="2"/>
  <c r="BF259" i="2"/>
  <c r="T259" i="2"/>
  <c r="R259" i="2"/>
  <c r="P259" i="2"/>
  <c r="BK259" i="2"/>
  <c r="J259" i="2"/>
  <c r="BE259" i="2"/>
  <c r="BI256" i="2"/>
  <c r="BH256" i="2"/>
  <c r="BG256" i="2"/>
  <c r="BF256" i="2"/>
  <c r="T256" i="2"/>
  <c r="R256" i="2"/>
  <c r="P256" i="2"/>
  <c r="BK256" i="2"/>
  <c r="J256" i="2"/>
  <c r="BE256" i="2"/>
  <c r="BI253" i="2"/>
  <c r="BH253" i="2"/>
  <c r="BG253" i="2"/>
  <c r="BF253" i="2"/>
  <c r="T253" i="2"/>
  <c r="R253" i="2"/>
  <c r="P253" i="2"/>
  <c r="BK253" i="2"/>
  <c r="J253" i="2"/>
  <c r="BE253" i="2"/>
  <c r="BI250" i="2"/>
  <c r="BH250" i="2"/>
  <c r="BG250" i="2"/>
  <c r="BF250" i="2"/>
  <c r="T250" i="2"/>
  <c r="R250" i="2"/>
  <c r="P250" i="2"/>
  <c r="BK250" i="2"/>
  <c r="J250" i="2"/>
  <c r="BE250" i="2"/>
  <c r="BI247" i="2"/>
  <c r="BH247" i="2"/>
  <c r="BG247" i="2"/>
  <c r="BF247" i="2"/>
  <c r="T247" i="2"/>
  <c r="R247" i="2"/>
  <c r="P247" i="2"/>
  <c r="BK247" i="2"/>
  <c r="J247" i="2"/>
  <c r="BE247" i="2"/>
  <c r="BI244" i="2"/>
  <c r="BH244" i="2"/>
  <c r="BG244" i="2"/>
  <c r="BF244" i="2"/>
  <c r="T244" i="2"/>
  <c r="R244" i="2"/>
  <c r="P244" i="2"/>
  <c r="BK244" i="2"/>
  <c r="J244" i="2"/>
  <c r="BE244" i="2"/>
  <c r="BI241" i="2"/>
  <c r="BH241" i="2"/>
  <c r="BG241" i="2"/>
  <c r="BF241" i="2"/>
  <c r="T241" i="2"/>
  <c r="R241" i="2"/>
  <c r="P241" i="2"/>
  <c r="BK241" i="2"/>
  <c r="J241" i="2"/>
  <c r="BE241" i="2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1" i="2"/>
  <c r="BH231" i="2"/>
  <c r="BG231" i="2"/>
  <c r="BF231" i="2"/>
  <c r="T231" i="2"/>
  <c r="R231" i="2"/>
  <c r="P231" i="2"/>
  <c r="BK231" i="2"/>
  <c r="J231" i="2"/>
  <c r="BE231" i="2"/>
  <c r="BI228" i="2"/>
  <c r="BH228" i="2"/>
  <c r="BG228" i="2"/>
  <c r="BF228" i="2"/>
  <c r="T228" i="2"/>
  <c r="R228" i="2"/>
  <c r="P228" i="2"/>
  <c r="BK228" i="2"/>
  <c r="J228" i="2"/>
  <c r="BE228" i="2"/>
  <c r="BI225" i="2"/>
  <c r="BH225" i="2"/>
  <c r="BG225" i="2"/>
  <c r="BF225" i="2"/>
  <c r="T225" i="2"/>
  <c r="R225" i="2"/>
  <c r="P225" i="2"/>
  <c r="BK225" i="2"/>
  <c r="J225" i="2"/>
  <c r="BE225" i="2"/>
  <c r="BI222" i="2"/>
  <c r="BH222" i="2"/>
  <c r="BG222" i="2"/>
  <c r="BF222" i="2"/>
  <c r="T222" i="2"/>
  <c r="R222" i="2"/>
  <c r="P222" i="2"/>
  <c r="BK222" i="2"/>
  <c r="J222" i="2"/>
  <c r="BE222" i="2"/>
  <c r="BI219" i="2"/>
  <c r="BH219" i="2"/>
  <c r="BG219" i="2"/>
  <c r="BF219" i="2"/>
  <c r="T219" i="2"/>
  <c r="R219" i="2"/>
  <c r="P219" i="2"/>
  <c r="BK219" i="2"/>
  <c r="J219" i="2"/>
  <c r="BE219" i="2"/>
  <c r="BI216" i="2"/>
  <c r="BH216" i="2"/>
  <c r="BG216" i="2"/>
  <c r="BF216" i="2"/>
  <c r="T216" i="2"/>
  <c r="R216" i="2"/>
  <c r="P216" i="2"/>
  <c r="BK216" i="2"/>
  <c r="J216" i="2"/>
  <c r="BE216" i="2"/>
  <c r="BI213" i="2"/>
  <c r="BH213" i="2"/>
  <c r="BG213" i="2"/>
  <c r="BF213" i="2"/>
  <c r="T213" i="2"/>
  <c r="R213" i="2"/>
  <c r="P213" i="2"/>
  <c r="BK213" i="2"/>
  <c r="J213" i="2"/>
  <c r="BE213" i="2"/>
  <c r="BI210" i="2"/>
  <c r="BH210" i="2"/>
  <c r="BG210" i="2"/>
  <c r="BF210" i="2"/>
  <c r="T210" i="2"/>
  <c r="R210" i="2"/>
  <c r="P210" i="2"/>
  <c r="BK210" i="2"/>
  <c r="J210" i="2"/>
  <c r="BE210" i="2"/>
  <c r="BI207" i="2"/>
  <c r="BH207" i="2"/>
  <c r="BG207" i="2"/>
  <c r="BF207" i="2"/>
  <c r="T207" i="2"/>
  <c r="R207" i="2"/>
  <c r="P207" i="2"/>
  <c r="BK207" i="2"/>
  <c r="J207" i="2"/>
  <c r="BE207" i="2"/>
  <c r="BI204" i="2"/>
  <c r="BH204" i="2"/>
  <c r="BG204" i="2"/>
  <c r="BF204" i="2"/>
  <c r="T204" i="2"/>
  <c r="R204" i="2"/>
  <c r="P204" i="2"/>
  <c r="BK204" i="2"/>
  <c r="J204" i="2"/>
  <c r="BE204" i="2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73" i="2"/>
  <c r="BH173" i="2"/>
  <c r="BG173" i="2"/>
  <c r="BF173" i="2"/>
  <c r="T173" i="2"/>
  <c r="R173" i="2"/>
  <c r="P173" i="2"/>
  <c r="BK173" i="2"/>
  <c r="J173" i="2"/>
  <c r="BE173" i="2"/>
  <c r="BI165" i="2"/>
  <c r="BH165" i="2"/>
  <c r="BG165" i="2"/>
  <c r="BF165" i="2"/>
  <c r="T165" i="2"/>
  <c r="R165" i="2"/>
  <c r="P165" i="2"/>
  <c r="BK165" i="2"/>
  <c r="J165" i="2"/>
  <c r="BE165" i="2"/>
  <c r="BI156" i="2"/>
  <c r="BH156" i="2"/>
  <c r="BG156" i="2"/>
  <c r="BF156" i="2"/>
  <c r="T156" i="2"/>
  <c r="R156" i="2"/>
  <c r="P156" i="2"/>
  <c r="BK156" i="2"/>
  <c r="J156" i="2"/>
  <c r="BE156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/>
  <c r="BI135" i="2"/>
  <c r="BH135" i="2"/>
  <c r="BG135" i="2"/>
  <c r="BF135" i="2"/>
  <c r="T135" i="2"/>
  <c r="R135" i="2"/>
  <c r="P135" i="2"/>
  <c r="BK135" i="2"/>
  <c r="J135" i="2"/>
  <c r="BE135" i="2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7" i="2"/>
  <c r="F37" i="2"/>
  <c r="BD96" i="1" s="1"/>
  <c r="BD95" i="1" s="1"/>
  <c r="BH117" i="2"/>
  <c r="F36" i="2" s="1"/>
  <c r="BC96" i="1" s="1"/>
  <c r="BG117" i="2"/>
  <c r="F35" i="2"/>
  <c r="BB96" i="1" s="1"/>
  <c r="BF117" i="2"/>
  <c r="F34" i="2" s="1"/>
  <c r="BA96" i="1" s="1"/>
  <c r="BA95" i="1" s="1"/>
  <c r="T117" i="2"/>
  <c r="T116" i="2"/>
  <c r="R117" i="2"/>
  <c r="R116" i="2"/>
  <c r="P117" i="2"/>
  <c r="P116" i="2"/>
  <c r="AU96" i="1" s="1"/>
  <c r="AU95" i="1" s="1"/>
  <c r="BK117" i="2"/>
  <c r="BK116" i="2" s="1"/>
  <c r="J116" i="2" s="1"/>
  <c r="J117" i="2"/>
  <c r="BE117" i="2" s="1"/>
  <c r="J113" i="2"/>
  <c r="F112" i="2"/>
  <c r="F110" i="2"/>
  <c r="E108" i="2"/>
  <c r="J92" i="2"/>
  <c r="F91" i="2"/>
  <c r="F89" i="2"/>
  <c r="E87" i="2"/>
  <c r="J21" i="2"/>
  <c r="E21" i="2"/>
  <c r="J112" i="2" s="1"/>
  <c r="J20" i="2"/>
  <c r="J18" i="2"/>
  <c r="E18" i="2"/>
  <c r="F113" i="2"/>
  <c r="F92" i="2"/>
  <c r="J17" i="2"/>
  <c r="J12" i="2"/>
  <c r="J110" i="2"/>
  <c r="J89" i="2"/>
  <c r="E7" i="2"/>
  <c r="E106" i="2" s="1"/>
  <c r="AS95" i="1"/>
  <c r="AS94" i="1"/>
  <c r="L90" i="1"/>
  <c r="AM90" i="1"/>
  <c r="AM89" i="1"/>
  <c r="L89" i="1"/>
  <c r="AM87" i="1"/>
  <c r="L87" i="1"/>
  <c r="L85" i="1"/>
  <c r="L84" i="1"/>
  <c r="BK116" i="7" l="1"/>
  <c r="J116" i="7" s="1"/>
  <c r="J96" i="7" s="1"/>
  <c r="T116" i="7"/>
  <c r="BD94" i="1"/>
  <c r="W33" i="1" s="1"/>
  <c r="F36" i="7"/>
  <c r="BC101" i="1" s="1"/>
  <c r="AU94" i="1"/>
  <c r="J33" i="2"/>
  <c r="AV96" i="1" s="1"/>
  <c r="AT96" i="1" s="1"/>
  <c r="F33" i="2"/>
  <c r="AZ96" i="1" s="1"/>
  <c r="BA94" i="1"/>
  <c r="AW95" i="1"/>
  <c r="J33" i="4"/>
  <c r="AV98" i="1" s="1"/>
  <c r="AT98" i="1" s="1"/>
  <c r="F33" i="4"/>
  <c r="AZ98" i="1" s="1"/>
  <c r="J96" i="5"/>
  <c r="J30" i="5"/>
  <c r="J96" i="6"/>
  <c r="J30" i="6"/>
  <c r="J96" i="2"/>
  <c r="J30" i="2"/>
  <c r="BB95" i="1"/>
  <c r="F35" i="3"/>
  <c r="AZ97" i="1" s="1"/>
  <c r="J35" i="3"/>
  <c r="AV97" i="1" s="1"/>
  <c r="J96" i="4"/>
  <c r="J30" i="4"/>
  <c r="F33" i="7"/>
  <c r="AZ101" i="1" s="1"/>
  <c r="J33" i="7"/>
  <c r="AV101" i="1" s="1"/>
  <c r="J98" i="3"/>
  <c r="J32" i="3"/>
  <c r="F33" i="6"/>
  <c r="AZ100" i="1" s="1"/>
  <c r="J30" i="7"/>
  <c r="BC95" i="1"/>
  <c r="F33" i="5"/>
  <c r="AZ99" i="1" s="1"/>
  <c r="J33" i="5"/>
  <c r="AV99" i="1" s="1"/>
  <c r="AT99" i="1" s="1"/>
  <c r="J33" i="6"/>
  <c r="AV100" i="1" s="1"/>
  <c r="AT100" i="1" s="1"/>
  <c r="J36" i="3"/>
  <c r="AW97" i="1" s="1"/>
  <c r="J89" i="5"/>
  <c r="F92" i="5"/>
  <c r="J34" i="5"/>
  <c r="AW99" i="1" s="1"/>
  <c r="E85" i="6"/>
  <c r="J91" i="6"/>
  <c r="J34" i="7"/>
  <c r="AW101" i="1" s="1"/>
  <c r="J34" i="2"/>
  <c r="AW96" i="1" s="1"/>
  <c r="E85" i="3"/>
  <c r="J93" i="3"/>
  <c r="J34" i="4"/>
  <c r="AW98" i="1" s="1"/>
  <c r="E85" i="5"/>
  <c r="J91" i="5"/>
  <c r="E85" i="7"/>
  <c r="J91" i="7"/>
  <c r="E85" i="2"/>
  <c r="J91" i="2"/>
  <c r="E85" i="4"/>
  <c r="J91" i="4"/>
  <c r="AZ95" i="1" l="1"/>
  <c r="BC94" i="1"/>
  <c r="AY95" i="1"/>
  <c r="J41" i="3"/>
  <c r="AG97" i="1"/>
  <c r="J39" i="4"/>
  <c r="AG98" i="1"/>
  <c r="AN98" i="1" s="1"/>
  <c r="AX95" i="1"/>
  <c r="BB94" i="1"/>
  <c r="J39" i="7"/>
  <c r="AG101" i="1"/>
  <c r="J39" i="2"/>
  <c r="AG96" i="1"/>
  <c r="J39" i="5"/>
  <c r="AG99" i="1"/>
  <c r="AN99" i="1" s="1"/>
  <c r="AG100" i="1"/>
  <c r="AN100" i="1" s="1"/>
  <c r="J39" i="6"/>
  <c r="AT101" i="1"/>
  <c r="AT97" i="1"/>
  <c r="W30" i="1"/>
  <c r="AW94" i="1"/>
  <c r="AK30" i="1" s="1"/>
  <c r="AG95" i="1" l="1"/>
  <c r="AN96" i="1"/>
  <c r="AN97" i="1"/>
  <c r="AV95" i="1"/>
  <c r="AT95" i="1" s="1"/>
  <c r="AZ94" i="1"/>
  <c r="AY94" i="1"/>
  <c r="W32" i="1"/>
  <c r="W31" i="1"/>
  <c r="AX94" i="1"/>
  <c r="AN101" i="1"/>
  <c r="AN95" i="1" l="1"/>
  <c r="AG94" i="1"/>
  <c r="W29" i="1"/>
  <c r="AV94" i="1"/>
  <c r="AT94" i="1" l="1"/>
  <c r="AN94" i="1" s="1"/>
  <c r="AK29" i="1"/>
  <c r="AK26" i="1"/>
  <c r="AK35" i="1" s="1"/>
</calcChain>
</file>

<file path=xl/sharedStrings.xml><?xml version="1.0" encoding="utf-8"?>
<sst xmlns="http://schemas.openxmlformats.org/spreadsheetml/2006/main" count="4691" uniqueCount="850">
  <si>
    <t>Export Komplet</t>
  </si>
  <si>
    <t/>
  </si>
  <si>
    <t>2.0</t>
  </si>
  <si>
    <t>ZAMOK</t>
  </si>
  <si>
    <t>False</t>
  </si>
  <si>
    <t>{1471a22f-544a-4351-bac9-ecabbc830936}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</si>
  <si>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</si>
  <si>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</si>
  <si>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</si>
  <si>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</si>
  <si>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</si>
  <si>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</si>
  <si>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</si>
  <si>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</si>
  <si>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650180151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</si>
  <si>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</si>
  <si>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</si>
  <si>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1 - 8 a výhybek v žst. Bečov nad Teplou (1. část)</t>
  </si>
  <si>
    <t>KSO:</t>
  </si>
  <si>
    <t>CC-CZ:</t>
  </si>
  <si>
    <t>Místo:</t>
  </si>
  <si>
    <t>ŽST Bečov n. Teplou</t>
  </si>
  <si>
    <t>Datum:</t>
  </si>
  <si>
    <t>20. 6. 2019</t>
  </si>
  <si>
    <t>Zadavatel:</t>
  </si>
  <si>
    <t>IČ:</t>
  </si>
  <si>
    <t>70994234</t>
  </si>
  <si>
    <t>SŽDC, a.o.; OŘ UNL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</si>
  <si>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</si>
  <si>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</si>
  <si>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</si>
  <si>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</si>
  <si>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</si>
  <si>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</si>
  <si>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</si>
  <si>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</si>
  <si>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</si>
  <si>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</si>
  <si>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</si>
  <si>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</si>
  <si>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</si>
  <si>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</si>
  <si>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</si>
  <si>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</si>
  <si>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</si>
  <si>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</si>
  <si>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</si>
  <si>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</si>
  <si>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</si>
  <si>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</si>
  <si>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</si>
  <si>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</si>
  <si>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</si>
  <si>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</si>
  <si>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</si>
  <si>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</si>
  <si>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</si>
  <si>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</si>
  <si>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</si>
  <si>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</si>
  <si>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</si>
  <si>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</si>
  <si>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</si>
  <si>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</si>
  <si>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</si>
  <si>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</si>
  <si>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</si>
  <si>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</si>
  <si>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</si>
  <si>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</si>
  <si>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</si>
  <si>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</si>
  <si>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</si>
  <si>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</si>
  <si>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</si>
  <si>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</si>
  <si>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</si>
  <si>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</si>
  <si>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</si>
  <si>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</si>
  <si>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</si>
  <si>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</si>
  <si>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</si>
  <si>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Práce na ŽSv (Sborník SŽDC 2019)</t>
  </si>
  <si>
    <t>STA</t>
  </si>
  <si>
    <t>1</t>
  </si>
  <si>
    <t>{23d123dc-5f3e-46f8-98c3-80e9cc95ba8c}</t>
  </si>
  <si>
    <t>2</t>
  </si>
  <si>
    <t>/</t>
  </si>
  <si>
    <t>Soupis</t>
  </si>
  <si>
    <t>###NOINSERT###</t>
  </si>
  <si>
    <t>A.1.1</t>
  </si>
  <si>
    <t>Materiál zajištěný objednatelem - NEOCEŇOVAT</t>
  </si>
  <si>
    <t>{18bbcb66-09f8-4097-81d5-e76363ca261c}</t>
  </si>
  <si>
    <t>A.2</t>
  </si>
  <si>
    <t>Práce na ŽSp (Sborník SŽDC 2019)</t>
  </si>
  <si>
    <t>{a1e7c7e5-9a09-427c-8df4-d3cc94f12b52}</t>
  </si>
  <si>
    <t>A.3</t>
  </si>
  <si>
    <t>Práce SSZT (Sborník SŽDC 2019)</t>
  </si>
  <si>
    <t>{d7b45bdd-3386-4c02-960f-2070cf5652bb}</t>
  </si>
  <si>
    <t>A.4</t>
  </si>
  <si>
    <t>Přepravy (Sborník SŽDC 2019)</t>
  </si>
  <si>
    <t>{1b79306a-de9c-4c61-929d-c2e5565cf413}</t>
  </si>
  <si>
    <t>A.5</t>
  </si>
  <si>
    <t>VON</t>
  </si>
  <si>
    <t>{13ae134b-e6f3-4978-96b2-f87d0e8886f7}</t>
  </si>
  <si>
    <t>KRYCÍ LIST SOUPISU PRACÍ</t>
  </si>
  <si>
    <t>Objekt:</t>
  </si>
  <si>
    <t>A.1 - Práce na ŽSv (Sborník SŽDC 2019)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</si>
  <si>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</si>
  <si>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</si>
  <si>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</si>
  <si>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</si>
  <si>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</si>
  <si>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</si>
  <si>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</si>
  <si>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</si>
  <si>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</si>
  <si>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</si>
  <si>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</si>
  <si>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</si>
  <si>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</si>
  <si>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</si>
  <si>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</si>
  <si>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</si>
  <si>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</si>
  <si>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</si>
  <si>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</si>
  <si>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5908005430</t>
  </si>
  <si>
    <t>Oprava kolejnicového styku demontáž spojek tv. S49</t>
  </si>
  <si>
    <t>styk</t>
  </si>
  <si>
    <t>Sborník UOŽI 01 2019</t>
  </si>
  <si>
    <t>4</t>
  </si>
  <si>
    <t>ROZPOCET</t>
  </si>
  <si>
    <t>1912195577</t>
  </si>
  <si>
    <t>PP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</si>
  <si>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</si>
  <si>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</t>
  </si>
  <si>
    <t>Poznámka k položce:_x000D_
Spojka=kus</t>
  </si>
  <si>
    <t>5908005440</t>
  </si>
  <si>
    <t>Oprava kolejnicového styku demontáž spojek tv. A</t>
  </si>
  <si>
    <t>-550161778</t>
  </si>
  <si>
    <t>Oprava kolejnicového styku demontáž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</si>
  <si>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Poznámka k položce:_x000D_
VČ11 - 14 ks_x000D_
Spojka=kus</t>
  </si>
  <si>
    <t>3</t>
  </si>
  <si>
    <t>5906140070</t>
  </si>
  <si>
    <t>Demontáž kolejového roštu koleje v ose koleje pražce dřevěné tv. S49 rozdělení "c"</t>
  </si>
  <si>
    <t>km</t>
  </si>
  <si>
    <t>-279347681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</si>
  <si>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</si>
  <si>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 xml:space="preserve">Poznámka k položce:_x000D_
SK1 - km 33,000 - 33,336 = dl. 336,0 m_x000D_
SK3 - km 33,011 - 33,319 = dl. 312,0 m_x000D_
SK4 - km 32,963 - 33,318 = dl. 355,0 m_x000D_
5SK - km 33,047 - 33,292 = dl. 245,0 m*_x000D_
*)S49/dřevo/c/ŽT_x000D_
</t>
  </si>
  <si>
    <t>5</t>
  </si>
  <si>
    <t>5906140110</t>
  </si>
  <si>
    <t>Demontáž kolejového roštu koleje v ose koleje pražce dřevěné tv. A rozdělení "c"</t>
  </si>
  <si>
    <t>-1464920973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</si>
  <si>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</si>
  <si>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5ASK - km 32,840 - 32,963 = dl. 123,0 m*_x000D_
*) A/dřevo/c/RT</t>
  </si>
  <si>
    <t>5906140190</t>
  </si>
  <si>
    <t>Demontáž kolejového roštu koleje v ose koleje pražce betonové tv. S49 rozdělení "c"</t>
  </si>
  <si>
    <t>-1134624438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</si>
  <si>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</si>
  <si>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2SK - km 32,920 - 33,355 = dl. 435,0 m*_x000D_
*) S49/ RS (DZP10-T5)/c/RT</t>
  </si>
  <si>
    <t>6</t>
  </si>
  <si>
    <t>5905010010</t>
  </si>
  <si>
    <t>Odstranění nánosu nad horní plochou pražce</t>
  </si>
  <si>
    <t>m2</t>
  </si>
  <si>
    <t>-1214368302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</si>
  <si>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</si>
  <si>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VV</t>
  </si>
  <si>
    <t>"5ASK - km 32,840 - 32,963" 123,0*3,1</t>
  </si>
  <si>
    <t>7</t>
  </si>
  <si>
    <t>5905055010</t>
  </si>
  <si>
    <t>Odstranění stávajícího kolejového lože odtěžením v koleji</t>
  </si>
  <si>
    <t>m3</t>
  </si>
  <si>
    <t>1009517580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</si>
  <si>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</si>
  <si>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"2SK-km 32,920-33,355" 435,0*3,2*0,35 - 44,507 "pražce"</t>
  </si>
  <si>
    <t>"3SK-km 33,007-33,319" 312,0*3,2*0,35 - 47,874 "pražce"</t>
  </si>
  <si>
    <t>"4SK-km 32,963-33,318" 355,0*3,2*0,35 - 54,540 "pražce"</t>
  </si>
  <si>
    <t>"5SK-km 33,047-33,292" 245,0*3,1*0,35 - 37,572 "pražce"</t>
  </si>
  <si>
    <t>"5ASK-km 32,840-32,996" 156,0*3,1*0,35 - 23,937 "pražce"</t>
  </si>
  <si>
    <t>Součet</t>
  </si>
  <si>
    <t>11</t>
  </si>
  <si>
    <t>5911309040</t>
  </si>
  <si>
    <t>Demontáž hákového závěru výhybky jednoduché jednozávěrové soustavy A</t>
  </si>
  <si>
    <t>kus</t>
  </si>
  <si>
    <t>1642541383</t>
  </si>
  <si>
    <t>Demontáž hákového závěru výhybky jednoduché jednozávěrové soustavy A. Poznámka: 1. V cenách jsou započteny náklady na demontáž závěru a naložení na dopravní prostředek.</t>
  </si>
  <si>
    <t>Poznámka k položce:_x000D_
VČ11 - JA6_x000D_
Závěr=kus</t>
  </si>
  <si>
    <t>12</t>
  </si>
  <si>
    <t>5911655220</t>
  </si>
  <si>
    <t>Demontáž jednoduché výhybky na úložišti ocelové pražce válcované soustavy A</t>
  </si>
  <si>
    <t>m</t>
  </si>
  <si>
    <t>-1747037493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</si>
  <si>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</si>
  <si>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Poznámka k položce:_x000D_
VČ11 - JA6-II, oc, pravá_x000D_
→ rdv = 45,70 m_x000D_
Rozvinutá délka výhybky=m</t>
  </si>
  <si>
    <t>13</t>
  </si>
  <si>
    <t>5911671100</t>
  </si>
  <si>
    <t>Příplatek za demontáž v ose koleje výhybky jednoduché pražce ocelové válcované soustavy A</t>
  </si>
  <si>
    <t>181669556</t>
  </si>
  <si>
    <t>Příplatek za demontáž v ose koleje výhybky jednoduché pražce ocelové válcované soustavy A. Poznámka: 1. V cenách jsou započteny náklady za obtížnost demontáže v ose koleje.</t>
  </si>
  <si>
    <t>Poznámka k položce:_x000D_
Rozvinutá délka výhybky=m</t>
  </si>
  <si>
    <t>14</t>
  </si>
  <si>
    <t>5905055020</t>
  </si>
  <si>
    <t>Odstranění stávajícího kolejového lože odtěžením ve výhybce</t>
  </si>
  <si>
    <t>-2010636476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</si>
  <si>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</si>
  <si>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VČ11 (n) - JS49 1:9-300 + dl. spol. pražce (stáv. JA6-II,oc)</t>
  </si>
  <si>
    <t>55,85*3,1*0,3 - 2,000 "pražce"</t>
  </si>
  <si>
    <t>8</t>
  </si>
  <si>
    <t>9909000700</t>
  </si>
  <si>
    <t>Poplatek za recyklaci kameniva</t>
  </si>
  <si>
    <t>t</t>
  </si>
  <si>
    <t>512</t>
  </si>
  <si>
    <t>-1117583778</t>
  </si>
  <si>
    <t>Poplatek za recyklaci kameniva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</si>
  <si>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"2SK-km 32,920-33,355" (435,0*2,6*0,35 - 66,761 "pražce")*1,8</t>
  </si>
  <si>
    <t>"3SK-km 33,007-33,319" (312,0*2,6*0,35 - 47,874 "pražce")*1,8</t>
  </si>
  <si>
    <t>"4SK-km 32,963-33,318" (355,0*2,6*0,35 - 54,540 "pražce")*1,8</t>
  </si>
  <si>
    <t>Mezisoučet</t>
  </si>
  <si>
    <t>"VČ11" (55,85*3,1*0,3 - 2,000 "pražce")*1,8</t>
  </si>
  <si>
    <t>9</t>
  </si>
  <si>
    <t>5915010020</t>
  </si>
  <si>
    <t>Těžení zeminy nebo horniny železničního spodku II. třídy</t>
  </si>
  <si>
    <t>2054857726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</si>
  <si>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</si>
  <si>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odtěžení stezky</t>
  </si>
  <si>
    <t>"3/5-km 33,047-33,134 + km 33,278-33,311" 120,0*1,5*0,2</t>
  </si>
  <si>
    <t>"1/3-km 33,000-33,134 + km 33,284-33,337" 187,0*1,5*0,2</t>
  </si>
  <si>
    <t>"1/2-km 32,948-33,162 + km 33,278-33,299" 235,0*1,5*0,2</t>
  </si>
  <si>
    <t>"2/4-km 33,047-33,184 + km 33,242-33,299" 194,0*1,5*0,2</t>
  </si>
  <si>
    <t>10</t>
  </si>
  <si>
    <t>9909000100</t>
  </si>
  <si>
    <t>Poplatek za uložení suti nebo hmot na oficiální skládku</t>
  </si>
  <si>
    <t>-368756411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</si>
  <si>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</si>
  <si>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Odstranění ŠL - mimo recyklaci</t>
  </si>
  <si>
    <t>"2SK"(420,439-329,089)*1,8</t>
  </si>
  <si>
    <t>"3SK"(301,566-236,046)*1,8</t>
  </si>
  <si>
    <t>"4SK"(343,060-268,520)*1,8</t>
  </si>
  <si>
    <t>Odstranění ŠL</t>
  </si>
  <si>
    <t>"5SK" 228,253*1,8</t>
  </si>
  <si>
    <t>"5ASK" 145,323*1,8</t>
  </si>
  <si>
    <t>40% odpad z recyklace</t>
  </si>
  <si>
    <t>"2SK" 592,360*0,4</t>
  </si>
  <si>
    <t>"3SK" 424,883*0,4</t>
  </si>
  <si>
    <t>"4SK" 483,318*0,4</t>
  </si>
  <si>
    <t>"VČ11" 89,893*0,4</t>
  </si>
  <si>
    <t>odstranění nánosu</t>
  </si>
  <si>
    <t>"5ASK - km 32,840 - 32,963" (123,0*3,1*0,1)*1,8</t>
  </si>
  <si>
    <t>"3/5" 36,000*1,8</t>
  </si>
  <si>
    <t>"1/3" 56,100*1,8</t>
  </si>
  <si>
    <t>"1/2" 70,500*1,8</t>
  </si>
  <si>
    <t>"2/4" 58,200*1,8</t>
  </si>
  <si>
    <t>58</t>
  </si>
  <si>
    <t>9909000400</t>
  </si>
  <si>
    <t>Poplatek za likvidaci plastových součástí</t>
  </si>
  <si>
    <t>-701665895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</si>
  <si>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</si>
  <si>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5906130380</t>
  </si>
  <si>
    <t>Montáž kolejového roštu v ose koleje pražce betonové vystrojené tv. S49 rozdělení "c"</t>
  </si>
  <si>
    <t>1880656372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</si>
  <si>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</si>
  <si>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 xml:space="preserve">Poznámka k položce:_x000D_
2SK - km 32,923 - 33,355 = dl. 432,0 m*_x000D_
3SK - km 33,011 - 33,319 = dl. 308,0 m*_x000D_
4SK - km 32,966 - 33,315 = dl. 349,0 m*_x000D_
5SK - km 33,047 - 33,292 = dl. 245,0 m*_x000D_
*) 49E1/B03/c/1:40/Skl14_x000D_
5ASK - km 32,840 - 32,963 = dl. 123,0 m**_x000D_
**) S49/SB8/c/1:20/ŽT </t>
  </si>
  <si>
    <t>16</t>
  </si>
  <si>
    <t>5906130170</t>
  </si>
  <si>
    <t>Montáž kolejového roštu v ose koleje pražce dřevěné vystrojené tv. S49 rozdělení "c"</t>
  </si>
  <si>
    <t>10003008</t>
  </si>
  <si>
    <t>Montáž kolejového roštu v ose koleje pražce dřevěné vystrojené tv. S49 rozdělení "c". Poznámka: 1. V cenách jsou započteny náklady na vrtání pražců dřevěných nevystrojených, manipulaci a montáž KR. 2. V cenách nejsou obsaženy náklady na dodávku materiálu.</t>
  </si>
  <si>
    <t xml:space="preserve">Poznámka k položce:_x000D_
2SK - km 32,920 - 32,923 = dl. 3,0 m*_x000D_
3SK - km 33,007 - 33,011 = dl. 4,0 m*_x000D_
4SK - km 32,963 - 32,966 = dl. 3,0 m*_x000D_
         km 33,315 - 33,318 = dl. 3,0 m*_x000D_
*) 49E1/dřevo-S4pl/c/ŽT_x000D_
</t>
  </si>
  <si>
    <t>23</t>
  </si>
  <si>
    <t>5906120010</t>
  </si>
  <si>
    <t>Zkrácení dřevěného pražce odřezáním</t>
  </si>
  <si>
    <t>-3337619</t>
  </si>
  <si>
    <t>Zkrácení dřevěného pražce odřezáním. Poznámka: 1. V cenách jsou započteny náklady na odstranění mřížky, zkrácení, ošetření čela pražce impregnačním prostředkem a osazení mřížky</t>
  </si>
  <si>
    <t xml:space="preserve">Poznámka k položce:_x000D_
2SK - km 32,920 - 32,923 = dl. 3,0 m → 4 pr- = 2 x krácení_x000D_
3SK - km 33,007 - 33,011 = dl. 4,0 m → 6 pr. = 6 x krácení_x000D_
sp 6/8 = 4 x krácení_x000D_
4SK - km 32,963 - 32,966 = dl. 3,0 m → 4 pr. = 4 x krácení_x000D_
         km 33,315 - 33,318 = dl. 3,0 m → 4 pr. = 4 x krácení_x000D_
5BSK = 3 x krácení_x000D_
sp 11/14 = 4 x krácení_x000D_
KV14 (do 3SK) = 2 x krácení_x000D_
</t>
  </si>
  <si>
    <t>24</t>
  </si>
  <si>
    <t>5906110007</t>
  </si>
  <si>
    <t>Oprava rozdělení pražců příčných dřevěných posun přes 5 do 10 cm</t>
  </si>
  <si>
    <t>-1168209603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</si>
  <si>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</si>
  <si>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Poznámka k položce:_x000D_
2SK - 33,355 - 33,361 = 4 x pr._x000D_
sp 12b/13 = 4 x pr.</t>
  </si>
  <si>
    <t>19</t>
  </si>
  <si>
    <t>5911311020</t>
  </si>
  <si>
    <t>Montáž hákového závěru výhybky jednoduché jednozávěrové soustavy S49</t>
  </si>
  <si>
    <t>1841932113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</si>
  <si>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</si>
  <si>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Poznámka k položce:_x000D_
VČ11 (n) - JS49 1:9-300_x000D_
Závěr=kus</t>
  </si>
  <si>
    <t>20</t>
  </si>
  <si>
    <t>5911317020</t>
  </si>
  <si>
    <t>Seřízení stavěcího zařízení hákového závěru výhybky jednoduché výměníku soustavy S49</t>
  </si>
  <si>
    <t>-2014134491</t>
  </si>
  <si>
    <t>Seřízení stavěcího zařízení hákového závěru výhybky jednoduché výměníku soustavy S49. Poznámka: 1. V cenách jsou započteny náklady na demontáž a montáž, seřízení, překování, převrtání, případné posunutí pražců, osazení a montáž stavěcího zařízení, výměníku včetně výhybkového návěstidla, seřízení a přezkoušení chodu závěru, provedení západkové zkoušky a ošetření součástí mazivem.</t>
  </si>
  <si>
    <t>Poznámka k položce:_x000D_
VČ11 (n) - JS49 1:9-300_x000D_
Výměník=kus</t>
  </si>
  <si>
    <t>5911641040</t>
  </si>
  <si>
    <t>Montáž jednoduché výhybky v ose koleje dřevěné pražce soustavy S49</t>
  </si>
  <si>
    <t>-1448166541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</si>
  <si>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</si>
  <si>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Poznámka k položce:_x000D_
VČ11 (n) - JS49 1:9-300 → rdv = 49,85 m</t>
  </si>
  <si>
    <t>22</t>
  </si>
  <si>
    <t>5906030050</t>
  </si>
  <si>
    <t>Ojedinělá výměna pražce současně s výměnou nebo čištěním KL pražec dřevěný výhybkový délky přes 4 do 5 m</t>
  </si>
  <si>
    <t>1767270114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</si>
  <si>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</si>
  <si>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VČ11 (n) - JS49 1:9-300 → spol. dl. pr._x000D_
4,4 m x 1 + 4,5 m x 3 + 4,6 m  x 1*_x000D_
*) vystrojení S4 pl. _x000D_
_x000D_
Pražec=kus</t>
  </si>
  <si>
    <t>18</t>
  </si>
  <si>
    <t>5906080015</t>
  </si>
  <si>
    <t>Vystrojení pražce dřevěného s podkladnicovým upevněním čtyři vrtule</t>
  </si>
  <si>
    <t>úl.pl.</t>
  </si>
  <si>
    <t>-938702341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</si>
  <si>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</si>
  <si>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Poznámka k položce:_x000D_
2SK - km 32,920 - 32,923 = dl. 3,0 m* → 4 pr._x000D_
3SK - km 33,007 - 33,011 = dl. 4,0 m* → 6 pr._x000D_
4SK - km 32,963 - 32,966 = dl. 3,0 m* → 4 pr._x000D_
         km 33,315 - 33,318 = dl. 3,0 m* → 4 pr._x000D_
*) 49E1/dřevo-S4pl/c/ŽT_x000D_
_x000D_
VČ11 - 4,4 m x 1 + 4,5 m x 3 + 4,6 m  x 1_x000D_
**) vystrojení S4 pl. _x000D_
_x000D_
ZV8 (3SK) - 2 pr._x000D_
ZV11 (3SK) - 2 pr. _x000D_
KV11 (5BSK) - 3 pr. _x000D_
KV11 (sp 11/14) - 4 pr._x000D_
***) vystrojení S4 pl.</t>
  </si>
  <si>
    <t>17</t>
  </si>
  <si>
    <t>5906030020</t>
  </si>
  <si>
    <t>Ojedinělá výměna pražce současně s výměnou nebo čištěním KL pražec dřevěný příčný vystrojený</t>
  </si>
  <si>
    <t>544384544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</si>
  <si>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</si>
  <si>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ZV8 (3SK) - 2 pr.*_x000D_
ZV11 (3SK) - 2 pr.*_x000D_
KV11 (5BSK) - 3 pr.* _x000D_
KV11 (sp 11/14) - 4 pr.*_x000D_
* vystrojení S4 pl._x000D_
Pražec=kus</t>
  </si>
  <si>
    <t>54</t>
  </si>
  <si>
    <t>5906035120</t>
  </si>
  <si>
    <t>Souvislá výměna pražců současně s výměnou nebo čištěním KL pražce betonové příčné vystrojené</t>
  </si>
  <si>
    <t>515356402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</si>
  <si>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</si>
  <si>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5ASK - 32,963 - 32,996 = dl. 33,0 m → 50 pr (SB8)_x000D_
Pražec=kus</t>
  </si>
  <si>
    <t>59</t>
  </si>
  <si>
    <t>5906105010</t>
  </si>
  <si>
    <t>Demontáž pražce dřevěný</t>
  </si>
  <si>
    <t>279619160</t>
  </si>
  <si>
    <t>Demontáž pražce dřevěný. Poznámka: 1. V cenách jsou započteny náklady na manipulaci, demontáž, odstrojení do součástí a uložení pražců.</t>
  </si>
  <si>
    <t>60</t>
  </si>
  <si>
    <t>5906105020</t>
  </si>
  <si>
    <t>Demontáž pražce betonový</t>
  </si>
  <si>
    <t>1481988980</t>
  </si>
  <si>
    <t>Demontáž pražce betonový. Poznámka: 1. V cenách jsou započteny náklady na manipulaci, demontáž, odstrojení do součástí a uložení pražců.</t>
  </si>
  <si>
    <t>55</t>
  </si>
  <si>
    <t>5908045025</t>
  </si>
  <si>
    <t>Výměna podkladnice čtyři vrtule pražce dřevěné</t>
  </si>
  <si>
    <t>1529472744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</si>
  <si>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</si>
  <si>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5ASK - km 32,996 - 33,014 = dl. 18,0 m → 28 pr x 2_x000D_
Podkladnice=kus</t>
  </si>
  <si>
    <t>26</t>
  </si>
  <si>
    <t>5907015035</t>
  </si>
  <si>
    <t>Ojedinělá výměna kolejnic stávající upevnění tv. S49 rozdělení "c"</t>
  </si>
  <si>
    <t>701771376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</si>
  <si>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</si>
  <si>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2SK - km 33,355 - 33,361 = dl. 6,0 m x 2_x000D_
3SK - km 33,004 - 33,007 = dl. 3,0 m x 2_x000D_
4SK - km 32,959 - 32,963 = dl. 4,0 m x 2_x000D_
         km 33,318 - 33,323 = dl. 5,0 m x 2_x000D_
*) kolejnice 49E1_x000D_
sp 11/14 = dl. 9,0 m x 2_x000D_
sp 6/8 = dl. 10,0 m - Pp_x000D_
               dl. 11,0 m - Lp_x000D_
KV11 (5BSK) = dl. 5,0 m x 2_x000D_
sp 12b/13 = dl. 8,0 m x 2_x000D_
**) kolejnice S49 (užité)_x000D_
_x000D_
Metr kolejnice=m</t>
  </si>
  <si>
    <t>42</t>
  </si>
  <si>
    <t>5907050020</t>
  </si>
  <si>
    <t>Dělení kolejnic řezáním nebo rozbroušením tv. S49</t>
  </si>
  <si>
    <t>-295601314</t>
  </si>
  <si>
    <t>Dělení kolejnic řezáním nebo rozbroušením tv. S49. Poznámka: 1. V cenách jsou započteny náklady na manipulaci podložení, označení a provedení řezu kolejnice.</t>
  </si>
  <si>
    <t>Poznámka k položce:_x000D_
Řez=kus</t>
  </si>
  <si>
    <t>27</t>
  </si>
  <si>
    <t>5911060130</t>
  </si>
  <si>
    <t>Výměna výhybkové kolejnice ohnuté tv. S49</t>
  </si>
  <si>
    <t>-956519306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</si>
  <si>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</si>
  <si>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Poznámka k položce:_x000D_
VČ11(n) - 13,0 m x 2_x000D_
VČ13 - 13,0 m x 2_x000D_
Metr kolejnice=metr</t>
  </si>
  <si>
    <t>28</t>
  </si>
  <si>
    <t>5911060030</t>
  </si>
  <si>
    <t>Výměna výhybkové kolejnice přímé tv. S49</t>
  </si>
  <si>
    <t>1546972430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</si>
  <si>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</si>
  <si>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44</t>
  </si>
  <si>
    <t>5910090050</t>
  </si>
  <si>
    <t>Navaření srdcovky jednoduché montované z kolejnic úhel odbočení 5°-7,9° (1:7,5 až 1:9) hloubky do 10 mm</t>
  </si>
  <si>
    <t>1739958737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</si>
  <si>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</si>
  <si>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Poznámka k položce:_x000D_
VČ11 (n) - srdcovka J S49 1:9-300_x000D_
Srdcovka=kus</t>
  </si>
  <si>
    <t>45</t>
  </si>
  <si>
    <t>5910075020</t>
  </si>
  <si>
    <t>Opravné broušení jazyka šíře plochy do 30 mm hloubky přes 2 mm</t>
  </si>
  <si>
    <t>1309348579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</si>
  <si>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</si>
  <si>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Poznámka k položce:_x000D_
VČ11 (n) - JS49 1:9-300_x000D_
Metr jazyka=m</t>
  </si>
  <si>
    <t>46</t>
  </si>
  <si>
    <t>5910075120</t>
  </si>
  <si>
    <t>Opravné broušení opornice šíře plochy do 30 mm hloubky přes 2 mm</t>
  </si>
  <si>
    <t>1635662837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</si>
  <si>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</si>
  <si>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Poznámka k položce:_x000D_
VČ11 (n) - JS49 1:9-300_x000D_
Metr opornice=m</t>
  </si>
  <si>
    <t>47</t>
  </si>
  <si>
    <t>5910075220</t>
  </si>
  <si>
    <t>Opravné broušení výhybkové kolejnice šíře plochy do 30 mm hloubky přes 2 mm</t>
  </si>
  <si>
    <t>1788664154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</si>
  <si>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</si>
  <si>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Poznámka k položce:_x000D_
VČ11 (n) - JS49 1:9-300_x000D_
Metr výhybkové kolejnice =m</t>
  </si>
  <si>
    <t>29</t>
  </si>
  <si>
    <t>5908050010</t>
  </si>
  <si>
    <t>Výměna upevnění podkladnicového komplety a pryžová podložka</t>
  </si>
  <si>
    <t>960391446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</si>
  <si>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</si>
  <si>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položce:_x000D_
VČ11 (n) + spol. pr. → 102 + 20 = 122 ú.p._x000D_
KV11 (5BSK) → 6 ú.p._x000D_
SP11/14 → 8 ú.p._x000D_
VČ13 + spol. pr. → 102 + 20 = 122 ú.p._x000D_
sp 12b/13 → 24 ú.p._x000D_
VČ4 + spol. pr. → 102 + 20 = 122 ú.p._x000D_
VČ5 + spol. pr. → 102 + 20 = 122 ú.p._x000D_
VČ7 + spol. pr. → 102 + 20 = 122 ú.p.</t>
  </si>
  <si>
    <t>41</t>
  </si>
  <si>
    <t>5907040030</t>
  </si>
  <si>
    <t>Posun kolejnic před svařováním tv. S49</t>
  </si>
  <si>
    <t>541322919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</si>
  <si>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</si>
  <si>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položce:_x000D_
KV11 (n) - 25,0 m x 2_x000D_
Metr kolejnice=m</t>
  </si>
  <si>
    <t>30</t>
  </si>
  <si>
    <t>5905105030</t>
  </si>
  <si>
    <t>Doplnění KL kamenivem souvisle strojně v koleji</t>
  </si>
  <si>
    <t>2118057201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</si>
  <si>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</si>
  <si>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"2SK-km 32,920-33,355" 435,0*3,2*0,35 - 66,761 "pražce"</t>
  </si>
  <si>
    <t>31</t>
  </si>
  <si>
    <t>5905105040</t>
  </si>
  <si>
    <t>Doplnění KL kamenivem souvisle strojně ve výhybce</t>
  </si>
  <si>
    <t>-462098254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</si>
  <si>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</si>
  <si>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55,85*3,1*0,3 - 8,042 "pražce"</t>
  </si>
  <si>
    <t>32</t>
  </si>
  <si>
    <t>5909032020</t>
  </si>
  <si>
    <t>Přesná úprava GPK koleje směrové a výškové uspořádání pražce betonové</t>
  </si>
  <si>
    <t>746844929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</si>
  <si>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</si>
  <si>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</si>
  <si>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33</t>
  </si>
  <si>
    <t>5909042010</t>
  </si>
  <si>
    <t>Přesná úprava GPK výhybky směrové a výškové uspořádání pražce dřevěné nebo ocelové</t>
  </si>
  <si>
    <t>54609842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</si>
  <si>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</si>
  <si>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VČ11, VČ14, VČ13 a VČ8 + výběhy_x000D_
Rozvinutá délka výhybky=m</t>
  </si>
  <si>
    <t>34</t>
  </si>
  <si>
    <t>5910021020</t>
  </si>
  <si>
    <t>Svařování kolejnic termitem zkrácený předehřev standardní spára svar sériový tv. S49</t>
  </si>
  <si>
    <t>svar</t>
  </si>
  <si>
    <t>-1386020356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</si>
  <si>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</si>
  <si>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35</t>
  </si>
  <si>
    <t>5910035030</t>
  </si>
  <si>
    <t>Dosažení dovolené upínací teploty v BK prodloužením kolejnicového pásu v koleji tv. S49</t>
  </si>
  <si>
    <t>2105845281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</si>
  <si>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</si>
  <si>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36</t>
  </si>
  <si>
    <t>5910040210</t>
  </si>
  <si>
    <t>Umožnění volné dilatace kolejnice bez demontáže nebo montáže upevňovadel s osazením a odstraněním kluzných podložek rozdělení pražců "c"</t>
  </si>
  <si>
    <t>691141012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</si>
  <si>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</si>
  <si>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</si>
  <si>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37</t>
  </si>
  <si>
    <t>5910050010</t>
  </si>
  <si>
    <t>Umožnění volné dilatace dílů výhybek demontáž upevňovadel výhybka I. generace</t>
  </si>
  <si>
    <t>1850685716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</si>
  <si>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</si>
  <si>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38</t>
  </si>
  <si>
    <t>5910050110</t>
  </si>
  <si>
    <t>Umožnění volné dilatace dílů výhybek montáž upevňovadel výhybka I. generace</t>
  </si>
  <si>
    <t>995565401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</si>
  <si>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</si>
  <si>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57</t>
  </si>
  <si>
    <t>5915020010</t>
  </si>
  <si>
    <t>Povrchová úprava plochy železničního spodku</t>
  </si>
  <si>
    <t>-18491024</t>
  </si>
  <si>
    <t>Povrchová úprava plochy železničního spodku. Poznámka: 1. V cenách jsou započteny náklady na urovnání a úpravu ploch nebo skládek výzisku kameniva a zeminy s jejich případnou rekultivací.</t>
  </si>
  <si>
    <t>"3/5" 120,0*1,5</t>
  </si>
  <si>
    <t>"1/3" 187,0*1,5</t>
  </si>
  <si>
    <t>"1/2" 235,0*1,5</t>
  </si>
  <si>
    <t>"2/4" 194,0*1,5</t>
  </si>
  <si>
    <t>"1SK" 336,0*3,2</t>
  </si>
  <si>
    <t>40</t>
  </si>
  <si>
    <t>5910136010</t>
  </si>
  <si>
    <t>Montáž pražcové kotvy v koleji</t>
  </si>
  <si>
    <t>953793125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</si>
  <si>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</si>
  <si>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43</t>
  </si>
  <si>
    <t>5910131030</t>
  </si>
  <si>
    <t>Montáž zádržné opěrky na jazyk i opornici</t>
  </si>
  <si>
    <t>pár</t>
  </si>
  <si>
    <t>1897347696</t>
  </si>
  <si>
    <t>Montáž zádržné opěrky na jazyk i opornici. Poznámka: 1. V cenách jsou započteny náklady na montáž. 2. V cenách nejsou obsaženy náklady na dodávku materiálu a vrtání otvorů.</t>
  </si>
  <si>
    <t xml:space="preserve">Poznámka k položce:_x000D_
VČ11 (n)_x000D_
VČ13 </t>
  </si>
  <si>
    <t>48</t>
  </si>
  <si>
    <t>M</t>
  </si>
  <si>
    <t>5955101000</t>
  </si>
  <si>
    <t>Kamenivo drcené štěrk frakce 31,5/63 třídy BI</t>
  </si>
  <si>
    <t>854220030</t>
  </si>
  <si>
    <t>Poznámka k položce:_x000D_
dle platného seznamu SŽDC - nejbližší kamenolom Číhaná</t>
  </si>
  <si>
    <t>49</t>
  </si>
  <si>
    <t>5956101025</t>
  </si>
  <si>
    <t>Pražec dřevěný příčný vystrojený   dub 2600x260x150 mm</t>
  </si>
  <si>
    <t>2110039235</t>
  </si>
  <si>
    <t>Poznámka k položce:_x000D_
vystrojení - S4pl, vrtule R1, dvoj. pruž. kroužek, PVC</t>
  </si>
  <si>
    <t>50</t>
  </si>
  <si>
    <t>5958128010</t>
  </si>
  <si>
    <t>Komplety ŽS 4 (šroub RS 1, matice M 24, podložka Fe6, svěrka ŽS4)</t>
  </si>
  <si>
    <t>1469209975</t>
  </si>
  <si>
    <t>51</t>
  </si>
  <si>
    <t>5958158005</t>
  </si>
  <si>
    <t>Podložka pryžová pod patu kolejnice S49  183/126/6</t>
  </si>
  <si>
    <t>-827793324</t>
  </si>
  <si>
    <t>52</t>
  </si>
  <si>
    <t>5961170070</t>
  </si>
  <si>
    <t>Zádržná opěrka proti putování pro jazyk S49 R300 ohnutý</t>
  </si>
  <si>
    <t>-950366307</t>
  </si>
  <si>
    <t>53</t>
  </si>
  <si>
    <t>5961170075</t>
  </si>
  <si>
    <t>Zádržná opěrka proti putování pro jazyk S49 R300 přímý</t>
  </si>
  <si>
    <t>-1265926427</t>
  </si>
  <si>
    <t>Soupis:</t>
  </si>
  <si>
    <t>A.1.1 - Materiál zajištěný objednatelem - NEOCEŇOVAT</t>
  </si>
  <si>
    <t>5956140040</t>
  </si>
  <si>
    <t>Pražec betonový příčný vystrojený včetně kompletů tv. B03 (S)</t>
  </si>
  <si>
    <t>-959824840</t>
  </si>
  <si>
    <t>5957104025</t>
  </si>
  <si>
    <t>Kolejnicové pásy třídy R260 tv. 49 E1 délky 75 metrů</t>
  </si>
  <si>
    <t>1866852363</t>
  </si>
  <si>
    <t>5957201010</t>
  </si>
  <si>
    <t>Kolejnice užité tv. S49</t>
  </si>
  <si>
    <t>1010540420</t>
  </si>
  <si>
    <t>5956213065</t>
  </si>
  <si>
    <t>Pražec betonový příčný vystrojený  užitý tv. SB 8 P</t>
  </si>
  <si>
    <t>464353043</t>
  </si>
  <si>
    <t>5961240050</t>
  </si>
  <si>
    <t>Výhybka jednoduchá užitá kompletní ocelové součásti JS49 1: 9-300 pravá</t>
  </si>
  <si>
    <t>1090557416</t>
  </si>
  <si>
    <t>5960101030</t>
  </si>
  <si>
    <t>Pražcové kotvy TDHB pro pražec betonový B 03</t>
  </si>
  <si>
    <t>-1064145658</t>
  </si>
  <si>
    <t>5958140000</t>
  </si>
  <si>
    <t>Podkladnice žebrová tv. S4</t>
  </si>
  <si>
    <t>-492321532</t>
  </si>
  <si>
    <t>5958134040</t>
  </si>
  <si>
    <t>Součásti upevňovací kroužek pružný dvojitý Fe 6</t>
  </si>
  <si>
    <t>-1674566260</t>
  </si>
  <si>
    <t>5958158070</t>
  </si>
  <si>
    <t>Podložka polyetylenová pod podkladnici 380/160/2 (S4, R4)</t>
  </si>
  <si>
    <t>-368517502</t>
  </si>
  <si>
    <t>5956122020</t>
  </si>
  <si>
    <t>Pražec dřevěný výhybkový dub skupina 4 2600x260x150</t>
  </si>
  <si>
    <t>1158923200</t>
  </si>
  <si>
    <t>5956122025</t>
  </si>
  <si>
    <t>Pražec dřevěný výhybkový dub skupina 4 2700x260x150</t>
  </si>
  <si>
    <t>1197800896</t>
  </si>
  <si>
    <t>5956122030</t>
  </si>
  <si>
    <t>Pražec dřevěný výhybkový dub skupina 4 2800x260x150</t>
  </si>
  <si>
    <t>1110967825</t>
  </si>
  <si>
    <t>5956122035</t>
  </si>
  <si>
    <t>Pražec dřevěný výhybkový dub skupina 4 2900x260x150</t>
  </si>
  <si>
    <t>911733228</t>
  </si>
  <si>
    <t>5956122040</t>
  </si>
  <si>
    <t>Pražec dřevěný výhybkový dub skupina 4 3000x260x150</t>
  </si>
  <si>
    <t>607310098</t>
  </si>
  <si>
    <t>5956122045</t>
  </si>
  <si>
    <t>Pražec dřevěný výhybkový dub skupina 4 3100x260x150</t>
  </si>
  <si>
    <t>1551342702</t>
  </si>
  <si>
    <t>5956122050</t>
  </si>
  <si>
    <t>Pražec dřevěný výhybkový dub skupina 4 3200x260x150</t>
  </si>
  <si>
    <t>141517833</t>
  </si>
  <si>
    <t>5956122055</t>
  </si>
  <si>
    <t>Pražec dřevěný výhybkový dub skupina 4 3300x260x150</t>
  </si>
  <si>
    <t>445403095</t>
  </si>
  <si>
    <t>5956122060</t>
  </si>
  <si>
    <t>Pražec dřevěný výhybkový dub skupina 4 3400x260x150</t>
  </si>
  <si>
    <t>-1771174442</t>
  </si>
  <si>
    <t>5956122065</t>
  </si>
  <si>
    <t>Pražec dřevěný výhybkový dub skupina 4 3500x260x150</t>
  </si>
  <si>
    <t>109104135</t>
  </si>
  <si>
    <t>5956122070</t>
  </si>
  <si>
    <t>Pražec dřevěný výhybkový dub skupina 4 3600x260x150</t>
  </si>
  <si>
    <t>-373307817</t>
  </si>
  <si>
    <t>5956122075</t>
  </si>
  <si>
    <t>Pražec dřevěný výhybkový dub skupina 4 3700x260x150</t>
  </si>
  <si>
    <t>757841728</t>
  </si>
  <si>
    <t>5956122080</t>
  </si>
  <si>
    <t>Pražec dřevěný výhybkový dub skupina 4 3800x260x150</t>
  </si>
  <si>
    <t>326275642</t>
  </si>
  <si>
    <t>5956122085</t>
  </si>
  <si>
    <t>Pražec dřevěný výhybkový dub skupina 4 3900x260x150</t>
  </si>
  <si>
    <t>1663600188</t>
  </si>
  <si>
    <t>5956122090</t>
  </si>
  <si>
    <t>Pražec dřevěný výhybkový dub skupina 4 4000x260x150</t>
  </si>
  <si>
    <t>2001567557</t>
  </si>
  <si>
    <t>25</t>
  </si>
  <si>
    <t>5956122095</t>
  </si>
  <si>
    <t>Pražec dřevěný výhybkový dub skupina 4 4100x260x150</t>
  </si>
  <si>
    <t>-1112616811</t>
  </si>
  <si>
    <t>5956122100</t>
  </si>
  <si>
    <t>Pražec dřevěný výhybkový dub skupina 4 4200x260x150</t>
  </si>
  <si>
    <t>587703992</t>
  </si>
  <si>
    <t>5956122105</t>
  </si>
  <si>
    <t>Pražec dřevěný výhybkový dub skupina 4 4300x260x150</t>
  </si>
  <si>
    <t>-132841132</t>
  </si>
  <si>
    <t>5956122110</t>
  </si>
  <si>
    <t>Pražec dřevěný výhybkový dub skupina 4 4400x260x150</t>
  </si>
  <si>
    <t>1951715274</t>
  </si>
  <si>
    <t>5956122115</t>
  </si>
  <si>
    <t>Pražec dřevěný výhybkový dub skupina 4 4500x260x150</t>
  </si>
  <si>
    <t>5597338</t>
  </si>
  <si>
    <t>5956122120</t>
  </si>
  <si>
    <t>Pražec dřevěný výhybkový dub skupina 4 4600x260x150</t>
  </si>
  <si>
    <t>13547113</t>
  </si>
  <si>
    <t>5958134075</t>
  </si>
  <si>
    <t>Součásti upevňovací vrtule R1(145)</t>
  </si>
  <si>
    <t>1996728</t>
  </si>
  <si>
    <t>5958134080</t>
  </si>
  <si>
    <t>Součásti upevňovací vrtule R2 (160)</t>
  </si>
  <si>
    <t>1340750267</t>
  </si>
  <si>
    <t>-366909931</t>
  </si>
  <si>
    <t>-1923823434</t>
  </si>
  <si>
    <t>5958173000</t>
  </si>
  <si>
    <t>Polyetylenové pásy v kotoučích</t>
  </si>
  <si>
    <t>2141666018</t>
  </si>
  <si>
    <t>-1457859824</t>
  </si>
  <si>
    <t>A.2 - Práce na ŽSp (Sborník SŽDC 2019)</t>
  </si>
  <si>
    <t>5913035010</t>
  </si>
  <si>
    <t>Demontáž celopryžové přejezdové konstrukce málo zatížené v koleji část vnější a vnitřní bez závěrných zídek</t>
  </si>
  <si>
    <t>-987896512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</si>
  <si>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</si>
  <si>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Poznámka k položce:_x000D_
Přechod (vedlejší)_x000D_
 - 5SK = dl. 2,0 n_x000D_
 - 3SK = dl. 2,0 m</t>
  </si>
  <si>
    <t>5913040010</t>
  </si>
  <si>
    <t>Montáž celopryžové přejezdové konstrukce málo zatížené v koleji část vnější a vnitřní bez závěrných zídek</t>
  </si>
  <si>
    <t>980088677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</si>
  <si>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</si>
  <si>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5913140020</t>
  </si>
  <si>
    <t>Demontáž přejezdové konstrukce se silničními panely vnitřní část</t>
  </si>
  <si>
    <t>2068904873</t>
  </si>
  <si>
    <t>Demontáž přejezdové konstrukce se silničními panely vnitřní část. Poznámka: 1. V cenách jsou započteny náklady na demontáž a naložení na dopravní prostředek.</t>
  </si>
  <si>
    <t>Poznámka k položce:_x000D_
SK5 = dl. 6,0 m_x000D_
SK2 = dl. 6,0 m_x000D_
SK4 = dl. 6,0 m</t>
  </si>
  <si>
    <t>5913140010</t>
  </si>
  <si>
    <t>Demontáž přejezdové konstrukce se silničními panely vnější i vnitřní část</t>
  </si>
  <si>
    <t>1500124487</t>
  </si>
  <si>
    <t>Demontáž přejezdové konstrukce se silničními panely vnější i vnitřní část. Poznámka: 1. V cenách jsou započteny náklady na demontáž a naložení na dopravní prostředek.</t>
  </si>
  <si>
    <t>Poznámka k položce:_x000D_
SK3 = dl. 6,0 m_x000D_
SK1 = dl. 6,0 m</t>
  </si>
  <si>
    <t>5913145020</t>
  </si>
  <si>
    <t>Montáž přejezdové konstrukce se silničními panely vnitřní část</t>
  </si>
  <si>
    <t>-853593501</t>
  </si>
  <si>
    <t>Montáž přejezdové konstrukce se silničními panely vnitřní část. Poznámka: 1. V cenách jsou započteny náklady na montáž konstrukce. 2. V cenách nejsou obsaženy náklady na dodávku materiálu.</t>
  </si>
  <si>
    <t>5913145010</t>
  </si>
  <si>
    <t>Montáž přejezdové konstrukce se silničními panely vnější i vnitřní část</t>
  </si>
  <si>
    <t>1969917881</t>
  </si>
  <si>
    <t>Montáž přejezdové konstrukce se silničními panely vnější i vnitřní část. Poznámka: 1. V cenách jsou započteny náklady na montáž konstrukce. 2. V cenách nejsou obsaženy náklady na dodávku materiálu.</t>
  </si>
  <si>
    <t>Poznámka k položce:_x000D_
SK3 = dl. 6,0 m</t>
  </si>
  <si>
    <t>5913205110</t>
  </si>
  <si>
    <t>Montáž dřevěné konstrukce přechodu část vnější a vnitřní</t>
  </si>
  <si>
    <t>-852270213</t>
  </si>
  <si>
    <t>Montáž dřevěné konstrukce přechodu část vnější a vnitřní. Poznámka: 1. V cenách jsou započteny náklady na montáž a manipulaci. 2. V cenách nejsou obsaženy náklady na dodávku materiálu.</t>
  </si>
  <si>
    <t>Poznámka k položce:_x000D_
provizorní přechod přes 1SK - 5SK</t>
  </si>
  <si>
    <t>5913200110</t>
  </si>
  <si>
    <t>Demontáž dřevěné konstrukce přechodu část vnější a vnitřní</t>
  </si>
  <si>
    <t>1311459976</t>
  </si>
  <si>
    <t>Demontáž dřevěné konstrukce přechodu část vnější a vnitřní. Poznámka: 1. V cenách jsou započteny náklady na demontáž a naložení na dopravní prostředek.</t>
  </si>
  <si>
    <t>5914120010</t>
  </si>
  <si>
    <t>Demontáž nástupiště úrovňového sypaného v celé šíři</t>
  </si>
  <si>
    <t>743121570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</si>
  <si>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</si>
  <si>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Poznámka k položce:_x000D_
nástupiště - 3/5 → km 33,134 - 33,278 (dl.144,0 m)_x000D_
nástupiště - 2/4 → km 33,184 - 33,242 (dl. 58,0 m)_x000D_
nástupiště - 2/1 → km 33,162 - 33,207 (dl. 45,0 m)</t>
  </si>
  <si>
    <t>5913240010</t>
  </si>
  <si>
    <t>Odstranění AB komunikace odtěžením nebo frézováním hloubky do 10 cm</t>
  </si>
  <si>
    <t>-1218317198</t>
  </si>
  <si>
    <t>Odstranění AB komunikace odtěžením nebo frézováním hloubky do 10 cm. Poznámka: 1. V cenách jsou započteny náklady na odtěžení nebo frézování a naložení výzisku na dopravní prostředek.</t>
  </si>
  <si>
    <t>"nástupiště - mezi 3/5" 144,0*2,0</t>
  </si>
  <si>
    <t>"nástupiště - 5SK (před VB)" 68,0*1,0</t>
  </si>
  <si>
    <t>"nástupiště - 5SK (mimo VB)" 36,0*4,05</t>
  </si>
  <si>
    <t>5913280210</t>
  </si>
  <si>
    <t>Demontáž dílů komunikace obrubníku uložení v betonu</t>
  </si>
  <si>
    <t>-1308220301</t>
  </si>
  <si>
    <t>Demontáž dílů komunikace obrubníku uložení v betonu. Poznámka: 1. V cenách jsou započteny náklady na odstranění dlažby nebo obrubníku a naložení na dopravní prostředek.</t>
  </si>
  <si>
    <t>Poznámka k položce:_x000D_
nástupiště - 3/5 → km 33,134 - 33,278 (dl.144,0 m) x 2_x000D_
nástupiště - 2/4 → km 33,184 - 33,242 (dl. 58,0 m)_x000D_
nástupiště - 2/1 → km 33,162 - 33,207 (dl. 45,0 m) x 2</t>
  </si>
  <si>
    <t>5914120070</t>
  </si>
  <si>
    <t>Demontáž nástupiště úrovňového Sudop K (KD,KS) 150</t>
  </si>
  <si>
    <t>-485486555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</si>
  <si>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</si>
  <si>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Poznámka k položce:_x000D_
nástupiště - mezi 1/2_x000D_
 -  km 33,221 - 33,278 (dl. 57,0 m)_x000D_
nástupiště - mezi 1/3 (v celé délce)_x000D_
 - km 33,134 -33,302 (dl. 160,0  m)</t>
  </si>
  <si>
    <t>5914120020</t>
  </si>
  <si>
    <t>Demontáž nástupiště úrovňového hrana Tischer</t>
  </si>
  <si>
    <t>-1164718929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</si>
  <si>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</si>
  <si>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Poznámka k položce:_x000D_
nástupiště - mezi 1/2_x000D_
 -  km 33,221 - 33,278 (dl. 57,0 m)_x000D_
nástupiště - mezi 1/3 (v celé délce)_x000D_
 - km 33,134 -33,302 (dl. 160,0  m)_x000D_
_x000D_
Nástupiště - 5SK (před VB) - 73,0 m_x000D_
Nástupiště - 5SK (mimo VB) - 36,0 m</t>
  </si>
  <si>
    <t>5913280015</t>
  </si>
  <si>
    <t>Demontáž dílů komunikace z dlažebních kostek uložení v podsypu</t>
  </si>
  <si>
    <t>1869881704</t>
  </si>
  <si>
    <t>Demontáž dílů komunikace z dlažebních kostek uložení v podsypu. Poznámka: 1. V cenách jsou započteny náklady na odstranění dlažby nebo obrubníku a naložení na dopravní prostředek.</t>
  </si>
  <si>
    <t>"nástupiště - 5SK (před VB - přístupový chodník" 5,0*1,0</t>
  </si>
  <si>
    <t>5915010010</t>
  </si>
  <si>
    <t>Těžení zeminy nebo horniny železničního spodku I. třídy</t>
  </si>
  <si>
    <t>-771498122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</si>
  <si>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</si>
  <si>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nástupiště</t>
  </si>
  <si>
    <t>"5SK (před VB)" 73,0*1,0*0,35</t>
  </si>
  <si>
    <t>"5SK (mimo VB)" 36,0*4,05*0,35</t>
  </si>
  <si>
    <t>-169076771</t>
  </si>
  <si>
    <t>"zemina těžení" 76,580*1,8</t>
  </si>
  <si>
    <t>"zemina hloubení" 9,810*1,8</t>
  </si>
  <si>
    <t>9909000200</t>
  </si>
  <si>
    <t>Poplatek za uložení nebezpečného odpadu na oficiální skládku</t>
  </si>
  <si>
    <t>-627131766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</si>
  <si>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</si>
  <si>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asfaltová směs</t>
  </si>
  <si>
    <t>"nástupiště - mezi 3/5" (144*2,0*0,05)*2,4</t>
  </si>
  <si>
    <t>"nástupiště - 5SK (před VB)" (68,0*1,0*0,05)*2,4</t>
  </si>
  <si>
    <t>"nástupiště - 5SK (mimo VB)" (36,0*4,05*0,05)*2,4</t>
  </si>
  <si>
    <t>9909000500</t>
  </si>
  <si>
    <t>Poplatek uložení odpadu betonových prefabrikátů</t>
  </si>
  <si>
    <t>-1869353928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</si>
  <si>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</si>
  <si>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5914130070</t>
  </si>
  <si>
    <t>Montáž nástupiště úrovňového Sudop K (KD,KS) 150</t>
  </si>
  <si>
    <t>1384429564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</si>
  <si>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</si>
  <si>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Poznámka k položce:_x000D_
Provizorní nástupiště (hrana Tischer - oboustranně + desky SUDOP):_x000D_
mezi 5/3 - km 33,153 - 33,213 (dl. 60,0 m)_x000D_
mezi 1/2 - km 33,176 - 33,212 (dl. 36,0 m)_x000D_
mezi 2/4 - km 33,200 - 33,240 (dl. 40,0 m)_x000D_
*) výzisk ze stávajících nástupišť</t>
  </si>
  <si>
    <t>5914130020</t>
  </si>
  <si>
    <t>Montáž nástupiště úrovňového hrana Tischer</t>
  </si>
  <si>
    <t>-200049973</t>
  </si>
  <si>
    <t>Montáž nástupiště úrovňového hrana Tischer. Poznámka: 1. V cenách jsou započteny náklady na úpravu terénu, montáž a zásyp podle vzorového listu. 2. V cenách nejsou obsaženy náklady na dodávku materiálu.</t>
  </si>
  <si>
    <t>Poznámka k položce:_x000D_
Provizorní nástupiště (hrana Tischer - oboustranně + desky SUDOP):_x000D_
mezi 5/3 - km 33,153 - 33,213 (dl. 60,0 m)_x000D_
mezi 1/2 - km 33,176 - 33,212 (dl. 36,0 m)_x000D_
mezi 2/4 - km 33,200 - 33,240 (dl. 40,0 m)</t>
  </si>
  <si>
    <t>5913285210</t>
  </si>
  <si>
    <t>Montáž dílů komunikace obrubníku uložení v betonu</t>
  </si>
  <si>
    <t>-1221435011</t>
  </si>
  <si>
    <t>Montáž dílů komunikace obrubníku uložení v betonu. Poznámka: 1. V cenách jsou započteny náklady na osazení dlažby nebo obrubníku. 2. V cenách nejsou obsaženy náklady na dodávku materiálu.</t>
  </si>
  <si>
    <t>Poznámka k položce:_x000D_
nástupiště u 5SK (před VB) - dl. 73,0 m_x000D_
nástupiště u 5SK (mimo VB) - dl. 36,0 m</t>
  </si>
  <si>
    <t>5915005020</t>
  </si>
  <si>
    <t>Hloubení rýh nebo jam na železničním spodku II. třídy</t>
  </si>
  <si>
    <t>-1102886506</t>
  </si>
  <si>
    <t>Hloubení rýh nebo jam na železničním spodku II. třídy. Poznámka: 1. V cenách jsou započteny náklady na hloubení a uložení výzisku na terén nebo naložení na dopravní prostředek a uložení na úložišti.</t>
  </si>
  <si>
    <t>obrubníky</t>
  </si>
  <si>
    <t>"nástupiště 5SK (před VB)" 73,0*0,3*0,3</t>
  </si>
  <si>
    <t>"nástupiště 5SK (mimo VB)" 36,0*0,3*0,3</t>
  </si>
  <si>
    <t>5905105010</t>
  </si>
  <si>
    <t>Doplnění KL kamenivem ojediněle ručně v koleji</t>
  </si>
  <si>
    <t>1955443126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</si>
  <si>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</si>
  <si>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položce:_x000D_
materiál z recyklovaného kameniva</t>
  </si>
  <si>
    <t>"nástupiště 5SK (před VB)" 73,0*0,5*0,30</t>
  </si>
  <si>
    <t>"nástupiště 5SK (mimo VB)" 36,0*2,0*0,30</t>
  </si>
  <si>
    <t>5913285035</t>
  </si>
  <si>
    <t>Montáž dílů komunikace ze zámkové dlažby uložení v podsypu</t>
  </si>
  <si>
    <t>-819908307</t>
  </si>
  <si>
    <t>Montáž dílů komunikace ze zámkové dlažby uložení v podsypu. Poznámka: 1. V cenách jsou započteny náklady na osazení dlažby nebo obrubníku. 2. V cenách nejsou obsaženy náklady na dodávku materiálu.</t>
  </si>
  <si>
    <t>zámková dlažba</t>
  </si>
  <si>
    <t>"nástupiště 5SK (mimo VB)" 36,0*2,0</t>
  </si>
  <si>
    <t>5913255010</t>
  </si>
  <si>
    <t>Zřízení konstrukce vozovky asfaltobetonové s obrusnou vrstvou tlouštky do 5 cm</t>
  </si>
  <si>
    <t>50550891</t>
  </si>
  <si>
    <t>Zřízení konstrukce vozovky asfaltobetonové s obrusnou vrstvou tlouštky do 5 cm. Poznámka: 1. V cenách jsou započteny náklady na zřízení vozovky s živičným na podkladu ze stmelených vrstev a na manipulaci. 2. V cenách nejsou obsaženy náklady na dodávku materiálu.</t>
  </si>
  <si>
    <t>doplněn asfalt</t>
  </si>
  <si>
    <t>"nástupiště 5SK (před VB)" 73,0*0,5</t>
  </si>
  <si>
    <t>908615717</t>
  </si>
  <si>
    <t>úprava povrchu po odtěžení nástupiště</t>
  </si>
  <si>
    <t>"5SK (před VB)" 73,0*0,7</t>
  </si>
  <si>
    <t>"5SK (mimo VB)" 36,0*4,25</t>
  </si>
  <si>
    <t>"nástupiště 1/3" 160,0*1,5</t>
  </si>
  <si>
    <t>5964161010</t>
  </si>
  <si>
    <t>Beton lehce zhutnitelný C 20/25;X0 F5 2 285 2 765</t>
  </si>
  <si>
    <t>447840362</t>
  </si>
  <si>
    <t>Poznámka k položce:_x000D_
obrubník + Tischer</t>
  </si>
  <si>
    <t>5964159000</t>
  </si>
  <si>
    <t>Obrubník krajový</t>
  </si>
  <si>
    <t>-259721241</t>
  </si>
  <si>
    <t>5963146000</t>
  </si>
  <si>
    <t>Asfaltový beton ACO 11S 50/70 střednězrnný-obrusná vrstva</t>
  </si>
  <si>
    <t>-1011258463</t>
  </si>
  <si>
    <t>39</t>
  </si>
  <si>
    <t>5955101025</t>
  </si>
  <si>
    <t>Kamenivo drcené drť frakce 4/8</t>
  </si>
  <si>
    <t>1817094443</t>
  </si>
  <si>
    <t>5964151000</t>
  </si>
  <si>
    <t>Dlažba zámková hladká cihla</t>
  </si>
  <si>
    <t>-1527004934</t>
  </si>
  <si>
    <t>5964163000</t>
  </si>
  <si>
    <t>Řezivo fošny</t>
  </si>
  <si>
    <t>1798519881</t>
  </si>
  <si>
    <t>5964163005</t>
  </si>
  <si>
    <t>Řezivo hranoly</t>
  </si>
  <si>
    <t>392982024</t>
  </si>
  <si>
    <t>A.3 - Práce SSZT (Sborník SŽDC 2019)</t>
  </si>
  <si>
    <t>7592005050</t>
  </si>
  <si>
    <t>Montáž počítacího bodu (senzoru) RSR 180</t>
  </si>
  <si>
    <t>-251328648</t>
  </si>
  <si>
    <t>Montáž počítacího bodu (senzoru) RSR 180 - uložení a připevnění na určené místo, seřízení polohy, přezkoušení</t>
  </si>
  <si>
    <t>Poznámka k položce:_x000D_
počítací bod Frauscher</t>
  </si>
  <si>
    <t>7592007050</t>
  </si>
  <si>
    <t>Demontáž počítacího bodu (senzoru) RSR 180</t>
  </si>
  <si>
    <t>-436114029</t>
  </si>
  <si>
    <t>7592503010</t>
  </si>
  <si>
    <t>Úprava adresného SW stanice TEDIS, ústředny MEDIS</t>
  </si>
  <si>
    <t>hod</t>
  </si>
  <si>
    <t>-681623164</t>
  </si>
  <si>
    <t>Poznámka k položce:_x000D_
úpravy zapojení po demontážích PCN = výpravčí musí mát kontrolu nad úsekem_x000D_
→ po demontáži jednoho bodu z úseku by jinak viděl celé zhlaví stále obsazené</t>
  </si>
  <si>
    <t>7591305010</t>
  </si>
  <si>
    <t>Montáž zámku výměnového jednoduchého</t>
  </si>
  <si>
    <t>96311988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</si>
  <si>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</si>
  <si>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7591307010</t>
  </si>
  <si>
    <t>Demontáž zámku výměnového jednoduchého</t>
  </si>
  <si>
    <t>-1560047617</t>
  </si>
  <si>
    <t>A.4 - Přepravy (Sborník SŽDC 2019)</t>
  </si>
  <si>
    <t>9902100300</t>
  </si>
  <si>
    <t>Doprava dodávek zhotovitele, dodávek objednatele nebo výzisku mechanizací přes 3,5 t sypanin  do 30 km</t>
  </si>
  <si>
    <t>-856444628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</si>
  <si>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</si>
  <si>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Skládka:_x000D_
A.1 - 2499,618 t_x000D_
A.2 - 320,382 t_x000D_
Dodávka materiálu (beton, asfalt, dlažba, obrubníky):_x000D_
A.2 - 82,652 t_x000D_
Měrnou jednotkou je t přepravovaného materiálu.</t>
  </si>
  <si>
    <t>9902100200</t>
  </si>
  <si>
    <t>Doprava dodávek zhotovitele, dodávek objednatele nebo výzisku mechanizací přes 3,5 t sypanin  do 20 km</t>
  </si>
  <si>
    <t>-2058251124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</si>
  <si>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</si>
  <si>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kameniva:_x000D_
A.1 - 2520,318 t_x000D_
A.2 - 2,448 t_x000D_
Měrnou jednotkou je t přepravovaného materiálu.</t>
  </si>
  <si>
    <t>9902200700</t>
  </si>
  <si>
    <t>Doprava dodávek zhotovitele, dodávek objednatele nebo výzisku mechanizací přes 3,5 t objemnějšího kusového materiálu do 100 km</t>
  </si>
  <si>
    <t>-1071521211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</si>
  <si>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</si>
  <si>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materiálu (pražce, drobné kolejivo):_x000D_
A.1 - 11,646 t_x000D_
Měrnou jednotkou je t přepravovaného materiálu.</t>
  </si>
  <si>
    <t>9901001000</t>
  </si>
  <si>
    <t>Doprava dodávek zhotovitele, dodávek objednatele nebo výzisku mechanizací o nosnosti do 3,5 t do 250 km</t>
  </si>
  <si>
    <t>-2092718428</t>
  </si>
  <si>
    <t>Doprava dodávek zhotovitele, dodávek objednatele nebo výzisku mechanizací o nosnosti do 3,5 t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</si>
  <si>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Zádržné opěrky proti putování - 1 ks_x000D_
Měrnou jednotkou je kus stroje.</t>
  </si>
  <si>
    <t>9902200400</t>
  </si>
  <si>
    <t>Doprava dodávek zhotovitele, dodávek objednatele nebo výzisku mechanizací přes 3,5 t objemnějšího kusového materiálu do 40 km</t>
  </si>
  <si>
    <t>248309642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</si>
  <si>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</si>
  <si>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Přeprava VČ11 ze základy Hájek - 11,4 t_x000D_
_x000D_
Měrnou jednotkou je t přepravovaného materiálu.</t>
  </si>
  <si>
    <t>9902200300</t>
  </si>
  <si>
    <t>Doprava dodávek zhotovitele, dodávek objednatele nebo výzisku mechanizací přes 3,5 t objemnějšího kusového materiálu do 30 km</t>
  </si>
  <si>
    <t>349302605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</si>
  <si>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</si>
  <si>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Vlkovice - Bečov n.T. (pražce SB8)_x000D_
237,0 ks x 0,29 = 68,730 t_x000D_
Měrnou jednotkou je t přepravovaného materiálu.</t>
  </si>
  <si>
    <t>9903200200</t>
  </si>
  <si>
    <t>Přeprava mechanizace na místo prováděných prací o hmotnosti přes 12 t do 200 km</t>
  </si>
  <si>
    <t>-233854427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</si>
  <si>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</si>
  <si>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ASP x 2, ASPv, PUŠL x 3, MHS</t>
  </si>
  <si>
    <t>5999005020</t>
  </si>
  <si>
    <t>Třídění pražců a kolejnicových podpor</t>
  </si>
  <si>
    <t>1639685230</t>
  </si>
  <si>
    <t>Třídění pražců a kolejnicových podpor. Poznámka: 1. V cenách jsou započteny náklady na manipulaci, vytřídění a uložení materiálu na úložiště nebo do skladu.</t>
  </si>
  <si>
    <t>Poznámka k položce:_x000D_
Složení pražců B03 v ŽST Bečov nad Teplou:_x000D_
2027,0 ks x 0,252 t = 510,804 t</t>
  </si>
  <si>
    <t>A.5 - VON</t>
  </si>
  <si>
    <t>021211001</t>
  </si>
  <si>
    <t>Průzkumné práce pro opravy Doplňující laboratorní rozbor kontaminace zeminy nebo kol. lože</t>
  </si>
  <si>
    <t>-1437634520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</si>
  <si>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</si>
  <si>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</si>
  <si>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</si>
  <si>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%</t>
  </si>
  <si>
    <t>-1914219810</t>
  </si>
  <si>
    <t xml:space="preserve">Poznámka k položce:_x000D_
příprava podkladů pro ASP_x000D_
_x000D_
Základna pro výpočet - ZRN_x000D_
- matematicky podělena 100 → součin základna x sazba = vypočtená hodnota v %_x000D_
_x000D_
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</si>
  <si>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</si>
  <si>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</si>
  <si>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-1155232643</t>
  </si>
  <si>
    <t>Poznámka k položce:_x000D_
Základna pro výpočet - ZRN_x000D_
- matematicky podělena 100 → součin základna x sazba = vypočtená hodnota v %_x000D_
_x000D_
 → nutné zajistit celoroční pronájem plochy na recyklovaný zemní materiál</t>
  </si>
  <si>
    <t>033131001</t>
  </si>
  <si>
    <t>Provozní vlivy Organizační zajištění prací při zřizování a udržování BK kolejí a výhybek</t>
  </si>
  <si>
    <t>-1898495192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</si>
  <si>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</si>
  <si>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022121001.1</t>
  </si>
  <si>
    <t>Geodetické práce Diagnostika technické infrastruktury Vytýčení trasy inženýrských sítí</t>
  </si>
  <si>
    <t>731337804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</si>
  <si>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</si>
  <si>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práce_x000D_
- matematicky podělena 100 → součin základna x sazba = vypočtená hodnota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</si>
</sst>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19"/>
      <c r="AQ5" s="19"/>
      <c r="AR5" s="17"/>
      <c r="BE5" s="240" t="s">
        <v>15</v>
      </c>
      <c r="BS5" s="14" t="s">
        <v>6</v>
      </c>
    </row>
    <row r="6" spans="1:74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19"/>
      <c r="AQ6" s="19"/>
      <c r="AR6" s="17"/>
      <c r="BE6" s="241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1"/>
      <c r="BS7" s="14" t="s">
        <v>6</v>
      </c>
    </row>
    <row r="8" spans="1:74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1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1"/>
      <c r="BS9" s="14" t="s">
        <v>6</v>
      </c>
    </row>
    <row r="10" spans="1:74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41"/>
      <c r="BS10" s="14" t="s">
        <v>6</v>
      </c>
    </row>
    <row r="11" spans="1:74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41"/>
      <c r="BS11" s="14" t="s">
        <v>6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1"/>
      <c r="BS12" s="14" t="s">
        <v>6</v>
      </c>
    </row>
    <row r="13" spans="1:74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41"/>
      <c r="BS13" s="14" t="s">
        <v>6</v>
      </c>
    </row>
    <row r="14" spans="1:74" ht="12.75">
      <c r="B14" s="18"/>
      <c r="C14" s="19"/>
      <c r="D14" s="19"/>
      <c r="E14" s="264" t="s">
        <v>31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41"/>
      <c r="BS14" s="14" t="s">
        <v>6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1"/>
      <c r="BS15" s="14" t="s">
        <v>4</v>
      </c>
    </row>
    <row r="16" spans="1:74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1"/>
      <c r="BS16" s="14" t="s">
        <v>4</v>
      </c>
    </row>
    <row r="17" spans="2:7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41"/>
      <c r="BS17" s="14" t="s">
        <v>34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1"/>
      <c r="BS18" s="14" t="s">
        <v>6</v>
      </c>
    </row>
    <row r="19" spans="2:7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1"/>
      <c r="BS19" s="14" t="s">
        <v>6</v>
      </c>
    </row>
    <row r="20" spans="2:7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41"/>
      <c r="BS20" s="14" t="s">
        <v>34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1"/>
    </row>
    <row r="22" spans="2:7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1"/>
    </row>
    <row r="23" spans="2:71" ht="16.5" customHeight="1">
      <c r="B23" s="18"/>
      <c r="C23" s="19"/>
      <c r="D23" s="19"/>
      <c r="E23" s="266" t="s">
        <v>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19"/>
      <c r="AP23" s="19"/>
      <c r="AQ23" s="19"/>
      <c r="AR23" s="17"/>
      <c r="BE23" s="241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1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1"/>
    </row>
    <row r="26" spans="2:71" s="1" customFormat="1" ht="25.9" customHeight="1"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3">
        <f>ROUND(AG94,2)</f>
        <v>0</v>
      </c>
      <c r="AL26" s="244"/>
      <c r="AM26" s="244"/>
      <c r="AN26" s="244"/>
      <c r="AO26" s="244"/>
      <c r="AP26" s="32"/>
      <c r="AQ26" s="32"/>
      <c r="AR26" s="35"/>
      <c r="BE26" s="241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41"/>
    </row>
    <row r="28" spans="2:71" s="1" customFormat="1" ht="12.7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67" t="s">
        <v>39</v>
      </c>
      <c r="M28" s="267"/>
      <c r="N28" s="267"/>
      <c r="O28" s="267"/>
      <c r="P28" s="267"/>
      <c r="Q28" s="32"/>
      <c r="R28" s="32"/>
      <c r="S28" s="32"/>
      <c r="T28" s="32"/>
      <c r="U28" s="32"/>
      <c r="V28" s="32"/>
      <c r="W28" s="267" t="s">
        <v>40</v>
      </c>
      <c r="X28" s="267"/>
      <c r="Y28" s="267"/>
      <c r="Z28" s="267"/>
      <c r="AA28" s="267"/>
      <c r="AB28" s="267"/>
      <c r="AC28" s="267"/>
      <c r="AD28" s="267"/>
      <c r="AE28" s="267"/>
      <c r="AF28" s="32"/>
      <c r="AG28" s="32"/>
      <c r="AH28" s="32"/>
      <c r="AI28" s="32"/>
      <c r="AJ28" s="32"/>
      <c r="AK28" s="267" t="s">
        <v>41</v>
      </c>
      <c r="AL28" s="267"/>
      <c r="AM28" s="267"/>
      <c r="AN28" s="267"/>
      <c r="AO28" s="267"/>
      <c r="AP28" s="32"/>
      <c r="AQ28" s="32"/>
      <c r="AR28" s="35"/>
      <c r="BE28" s="241"/>
    </row>
    <row r="29" spans="2:71" s="2" customFormat="1" ht="14.45" customHeight="1">
      <c r="B29" s="36"/>
      <c r="C29" s="37"/>
      <c r="D29" s="26" t="s">
        <v>42</v>
      </c>
      <c r="E29" s="37"/>
      <c r="F29" s="26" t="s">
        <v>43</v>
      </c>
      <c r="G29" s="37"/>
      <c r="H29" s="37"/>
      <c r="I29" s="37"/>
      <c r="J29" s="37"/>
      <c r="K29" s="37"/>
      <c r="L29" s="268">
        <v>0.21</v>
      </c>
      <c r="M29" s="239"/>
      <c r="N29" s="239"/>
      <c r="O29" s="239"/>
      <c r="P29" s="239"/>
      <c r="Q29" s="37"/>
      <c r="R29" s="37"/>
      <c r="S29" s="37"/>
      <c r="T29" s="37"/>
      <c r="U29" s="37"/>
      <c r="V29" s="37"/>
      <c r="W29" s="238">
        <f>ROUND(AZ94, 2)</f>
        <v>0</v>
      </c>
      <c r="X29" s="239"/>
      <c r="Y29" s="239"/>
      <c r="Z29" s="239"/>
      <c r="AA29" s="239"/>
      <c r="AB29" s="239"/>
      <c r="AC29" s="239"/>
      <c r="AD29" s="239"/>
      <c r="AE29" s="239"/>
      <c r="AF29" s="37"/>
      <c r="AG29" s="37"/>
      <c r="AH29" s="37"/>
      <c r="AI29" s="37"/>
      <c r="AJ29" s="37"/>
      <c r="AK29" s="238">
        <f>ROUND(AV94, 2)</f>
        <v>0</v>
      </c>
      <c r="AL29" s="239"/>
      <c r="AM29" s="239"/>
      <c r="AN29" s="239"/>
      <c r="AO29" s="239"/>
      <c r="AP29" s="37"/>
      <c r="AQ29" s="37"/>
      <c r="AR29" s="38"/>
      <c r="BE29" s="242"/>
    </row>
    <row r="30" spans="2:71" s="2" customFormat="1" ht="14.45" customHeight="1">
      <c r="B30" s="36"/>
      <c r="C30" s="37"/>
      <c r="D30" s="37"/>
      <c r="E30" s="37"/>
      <c r="F30" s="26" t="s">
        <v>44</v>
      </c>
      <c r="G30" s="37"/>
      <c r="H30" s="37"/>
      <c r="I30" s="37"/>
      <c r="J30" s="37"/>
      <c r="K30" s="37"/>
      <c r="L30" s="268">
        <v>0.15</v>
      </c>
      <c r="M30" s="239"/>
      <c r="N30" s="239"/>
      <c r="O30" s="239"/>
      <c r="P30" s="239"/>
      <c r="Q30" s="37"/>
      <c r="R30" s="37"/>
      <c r="S30" s="37"/>
      <c r="T30" s="37"/>
      <c r="U30" s="37"/>
      <c r="V30" s="37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F30" s="37"/>
      <c r="AG30" s="37"/>
      <c r="AH30" s="37"/>
      <c r="AI30" s="37"/>
      <c r="AJ30" s="37"/>
      <c r="AK30" s="238">
        <f>ROUND(AW94, 2)</f>
        <v>0</v>
      </c>
      <c r="AL30" s="239"/>
      <c r="AM30" s="239"/>
      <c r="AN30" s="239"/>
      <c r="AO30" s="239"/>
      <c r="AP30" s="37"/>
      <c r="AQ30" s="37"/>
      <c r="AR30" s="38"/>
      <c r="BE30" s="242"/>
    </row>
    <row r="31" spans="2:71" s="2" customFormat="1" ht="14.45" hidden="1" customHeight="1">
      <c r="B31" s="36"/>
      <c r="C31" s="37"/>
      <c r="D31" s="37"/>
      <c r="E31" s="37"/>
      <c r="F31" s="26" t="s">
        <v>45</v>
      </c>
      <c r="G31" s="37"/>
      <c r="H31" s="37"/>
      <c r="I31" s="37"/>
      <c r="J31" s="37"/>
      <c r="K31" s="37"/>
      <c r="L31" s="268">
        <v>0.21</v>
      </c>
      <c r="M31" s="239"/>
      <c r="N31" s="239"/>
      <c r="O31" s="239"/>
      <c r="P31" s="239"/>
      <c r="Q31" s="37"/>
      <c r="R31" s="37"/>
      <c r="S31" s="37"/>
      <c r="T31" s="37"/>
      <c r="U31" s="37"/>
      <c r="V31" s="37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F31" s="37"/>
      <c r="AG31" s="37"/>
      <c r="AH31" s="37"/>
      <c r="AI31" s="37"/>
      <c r="AJ31" s="37"/>
      <c r="AK31" s="238">
        <v>0</v>
      </c>
      <c r="AL31" s="239"/>
      <c r="AM31" s="239"/>
      <c r="AN31" s="239"/>
      <c r="AO31" s="239"/>
      <c r="AP31" s="37"/>
      <c r="AQ31" s="37"/>
      <c r="AR31" s="38"/>
      <c r="BE31" s="242"/>
    </row>
    <row r="32" spans="2:71" s="2" customFormat="1" ht="14.45" hidden="1" customHeight="1">
      <c r="B32" s="36"/>
      <c r="C32" s="37"/>
      <c r="D32" s="37"/>
      <c r="E32" s="37"/>
      <c r="F32" s="26" t="s">
        <v>46</v>
      </c>
      <c r="G32" s="37"/>
      <c r="H32" s="37"/>
      <c r="I32" s="37"/>
      <c r="J32" s="37"/>
      <c r="K32" s="37"/>
      <c r="L32" s="268">
        <v>0.15</v>
      </c>
      <c r="M32" s="239"/>
      <c r="N32" s="239"/>
      <c r="O32" s="239"/>
      <c r="P32" s="239"/>
      <c r="Q32" s="37"/>
      <c r="R32" s="37"/>
      <c r="S32" s="37"/>
      <c r="T32" s="37"/>
      <c r="U32" s="37"/>
      <c r="V32" s="37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F32" s="37"/>
      <c r="AG32" s="37"/>
      <c r="AH32" s="37"/>
      <c r="AI32" s="37"/>
      <c r="AJ32" s="37"/>
      <c r="AK32" s="238">
        <v>0</v>
      </c>
      <c r="AL32" s="239"/>
      <c r="AM32" s="239"/>
      <c r="AN32" s="239"/>
      <c r="AO32" s="239"/>
      <c r="AP32" s="37"/>
      <c r="AQ32" s="37"/>
      <c r="AR32" s="38"/>
      <c r="BE32" s="242"/>
    </row>
    <row r="33" spans="2:57" s="2" customFormat="1" ht="14.45" hidden="1" customHeight="1">
      <c r="B33" s="36"/>
      <c r="C33" s="37"/>
      <c r="D33" s="37"/>
      <c r="E33" s="37"/>
      <c r="F33" s="26" t="s">
        <v>47</v>
      </c>
      <c r="G33" s="37"/>
      <c r="H33" s="37"/>
      <c r="I33" s="37"/>
      <c r="J33" s="37"/>
      <c r="K33" s="37"/>
      <c r="L33" s="268">
        <v>0</v>
      </c>
      <c r="M33" s="239"/>
      <c r="N33" s="239"/>
      <c r="O33" s="239"/>
      <c r="P33" s="239"/>
      <c r="Q33" s="37"/>
      <c r="R33" s="37"/>
      <c r="S33" s="37"/>
      <c r="T33" s="37"/>
      <c r="U33" s="37"/>
      <c r="V33" s="37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F33" s="37"/>
      <c r="AG33" s="37"/>
      <c r="AH33" s="37"/>
      <c r="AI33" s="37"/>
      <c r="AJ33" s="37"/>
      <c r="AK33" s="238">
        <v>0</v>
      </c>
      <c r="AL33" s="239"/>
      <c r="AM33" s="239"/>
      <c r="AN33" s="239"/>
      <c r="AO33" s="239"/>
      <c r="AP33" s="37"/>
      <c r="AQ33" s="37"/>
      <c r="AR33" s="38"/>
      <c r="BE33" s="242"/>
    </row>
    <row r="34" spans="2:57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41"/>
    </row>
    <row r="35" spans="2:57" s="1" customFormat="1" ht="25.9" customHeight="1"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45" t="s">
        <v>50</v>
      </c>
      <c r="Y35" s="246"/>
      <c r="Z35" s="246"/>
      <c r="AA35" s="246"/>
      <c r="AB35" s="246"/>
      <c r="AC35" s="41"/>
      <c r="AD35" s="41"/>
      <c r="AE35" s="41"/>
      <c r="AF35" s="41"/>
      <c r="AG35" s="41"/>
      <c r="AH35" s="41"/>
      <c r="AI35" s="41"/>
      <c r="AJ35" s="41"/>
      <c r="AK35" s="247">
        <f>SUM(AK26:AK33)</f>
        <v>0</v>
      </c>
      <c r="AL35" s="246"/>
      <c r="AM35" s="246"/>
      <c r="AN35" s="246"/>
      <c r="AO35" s="248"/>
      <c r="AP35" s="39"/>
      <c r="AQ35" s="39"/>
      <c r="AR35" s="35"/>
    </row>
    <row r="36" spans="2:57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57" s="1" customFormat="1" ht="14.4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</row>
    <row r="38" spans="2:57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2:57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2:57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2:57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2:57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2:57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2:57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2:57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2:57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2:57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2:57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2:44" s="1" customFormat="1" ht="14.45" customHeight="1">
      <c r="B49" s="31"/>
      <c r="C49" s="32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52</v>
      </c>
      <c r="AI49" s="44"/>
      <c r="AJ49" s="44"/>
      <c r="AK49" s="44"/>
      <c r="AL49" s="44"/>
      <c r="AM49" s="44"/>
      <c r="AN49" s="44"/>
      <c r="AO49" s="44"/>
      <c r="AP49" s="32"/>
      <c r="AQ49" s="32"/>
      <c r="AR49" s="35"/>
    </row>
    <row r="50" spans="2:44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2:44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2:44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2:44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2:44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2:44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2:44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2:44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2:44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2:44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2:44" s="1" customFormat="1" ht="12.75">
      <c r="B60" s="31"/>
      <c r="C60" s="32"/>
      <c r="D60" s="45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5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5" t="s">
        <v>53</v>
      </c>
      <c r="AI60" s="34"/>
      <c r="AJ60" s="34"/>
      <c r="AK60" s="34"/>
      <c r="AL60" s="34"/>
      <c r="AM60" s="45" t="s">
        <v>54</v>
      </c>
      <c r="AN60" s="34"/>
      <c r="AO60" s="34"/>
      <c r="AP60" s="32"/>
      <c r="AQ60" s="32"/>
      <c r="AR60" s="35"/>
    </row>
    <row r="61" spans="2:44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2:44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2:44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2:44" s="1" customFormat="1" ht="12.75">
      <c r="B64" s="31"/>
      <c r="C64" s="32"/>
      <c r="D64" s="43" t="s">
        <v>55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56</v>
      </c>
      <c r="AI64" s="44"/>
      <c r="AJ64" s="44"/>
      <c r="AK64" s="44"/>
      <c r="AL64" s="44"/>
      <c r="AM64" s="44"/>
      <c r="AN64" s="44"/>
      <c r="AO64" s="44"/>
      <c r="AP64" s="32"/>
      <c r="AQ64" s="32"/>
      <c r="AR64" s="35"/>
    </row>
    <row r="65" spans="2:44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2:44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2:44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2:44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2:44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2:44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2:44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2:44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2:44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2:44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2:44" s="1" customFormat="1" ht="12.75">
      <c r="B75" s="31"/>
      <c r="C75" s="32"/>
      <c r="D75" s="45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5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5" t="s">
        <v>53</v>
      </c>
      <c r="AI75" s="34"/>
      <c r="AJ75" s="34"/>
      <c r="AK75" s="34"/>
      <c r="AL75" s="34"/>
      <c r="AM75" s="45" t="s">
        <v>54</v>
      </c>
      <c r="AN75" s="34"/>
      <c r="AO75" s="34"/>
      <c r="AP75" s="32"/>
      <c r="AQ75" s="32"/>
      <c r="AR75" s="35"/>
    </row>
    <row r="76" spans="2:44" s="1" customFormat="1" ht="11.25"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</row>
    <row r="77" spans="2:44" s="1" customFormat="1" ht="6.9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5"/>
    </row>
    <row r="81" spans="1:91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5"/>
    </row>
    <row r="82" spans="1:91" s="1" customFormat="1" ht="24.95" customHeight="1">
      <c r="B82" s="31"/>
      <c r="C82" s="20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</row>
    <row r="83" spans="1:91" s="1" customFormat="1" ht="6.95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</row>
    <row r="84" spans="1:91" s="3" customFormat="1" ht="12" customHeight="1">
      <c r="B84" s="50"/>
      <c r="C84" s="26" t="s">
        <v>13</v>
      </c>
      <c r="D84" s="51"/>
      <c r="E84" s="51"/>
      <c r="F84" s="51"/>
      <c r="G84" s="51"/>
      <c r="H84" s="51"/>
      <c r="I84" s="51"/>
      <c r="J84" s="51"/>
      <c r="K84" s="51"/>
      <c r="L84" s="51" t="str">
        <f>K5</f>
        <v>650180151</v>
      </c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2"/>
    </row>
    <row r="85" spans="1:91" s="4" customFormat="1" ht="36.950000000000003" customHeight="1">
      <c r="B85" s="53"/>
      <c r="C85" s="54" t="s">
        <v>16</v>
      </c>
      <c r="D85" s="55"/>
      <c r="E85" s="55"/>
      <c r="F85" s="55"/>
      <c r="G85" s="55"/>
      <c r="H85" s="55"/>
      <c r="I85" s="55"/>
      <c r="J85" s="55"/>
      <c r="K85" s="55"/>
      <c r="L85" s="258" t="str">
        <f>K6</f>
        <v>Oprava staničních kolejí 1 - 8 a výhybek v žst. Bečov nad Teplou (1. část)</v>
      </c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259"/>
      <c r="AL85" s="259"/>
      <c r="AM85" s="259"/>
      <c r="AN85" s="259"/>
      <c r="AO85" s="259"/>
      <c r="AP85" s="55"/>
      <c r="AQ85" s="55"/>
      <c r="AR85" s="56"/>
    </row>
    <row r="86" spans="1:91" s="1" customFormat="1" ht="6.9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</row>
    <row r="87" spans="1:91" s="1" customFormat="1" ht="12" customHeight="1">
      <c r="B87" s="31"/>
      <c r="C87" s="26" t="s">
        <v>20</v>
      </c>
      <c r="D87" s="32"/>
      <c r="E87" s="32"/>
      <c r="F87" s="32"/>
      <c r="G87" s="32"/>
      <c r="H87" s="32"/>
      <c r="I87" s="32"/>
      <c r="J87" s="32"/>
      <c r="K87" s="32"/>
      <c r="L87" s="57" t="str">
        <f>IF(K8="","",K8)</f>
        <v>ŽST Bečov n. Teplou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22</v>
      </c>
      <c r="AJ87" s="32"/>
      <c r="AK87" s="32"/>
      <c r="AL87" s="32"/>
      <c r="AM87" s="260" t="str">
        <f>IF(AN8= "","",AN8)</f>
        <v>20. 6. 2019</v>
      </c>
      <c r="AN87" s="260"/>
      <c r="AO87" s="32"/>
      <c r="AP87" s="32"/>
      <c r="AQ87" s="32"/>
      <c r="AR87" s="35"/>
    </row>
    <row r="88" spans="1:91" s="1" customFormat="1" ht="6.95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</row>
    <row r="89" spans="1:91" s="1" customFormat="1" ht="15.2" customHeight="1">
      <c r="B89" s="31"/>
      <c r="C89" s="26" t="s">
        <v>24</v>
      </c>
      <c r="D89" s="32"/>
      <c r="E89" s="32"/>
      <c r="F89" s="32"/>
      <c r="G89" s="32"/>
      <c r="H89" s="32"/>
      <c r="I89" s="32"/>
      <c r="J89" s="32"/>
      <c r="K89" s="32"/>
      <c r="L89" s="51" t="str">
        <f>IF(E11= "","",E11)</f>
        <v>SŽDC, a.o.; OŘ UNL - ST K. Vary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32</v>
      </c>
      <c r="AJ89" s="32"/>
      <c r="AK89" s="32"/>
      <c r="AL89" s="32"/>
      <c r="AM89" s="256" t="str">
        <f>IF(E17="","",E17)</f>
        <v xml:space="preserve"> </v>
      </c>
      <c r="AN89" s="257"/>
      <c r="AO89" s="257"/>
      <c r="AP89" s="257"/>
      <c r="AQ89" s="32"/>
      <c r="AR89" s="35"/>
      <c r="AS89" s="250" t="s">
        <v>58</v>
      </c>
      <c r="AT89" s="251"/>
      <c r="AU89" s="59"/>
      <c r="AV89" s="59"/>
      <c r="AW89" s="59"/>
      <c r="AX89" s="59"/>
      <c r="AY89" s="59"/>
      <c r="AZ89" s="59"/>
      <c r="BA89" s="59"/>
      <c r="BB89" s="59"/>
      <c r="BC89" s="59"/>
      <c r="BD89" s="60"/>
    </row>
    <row r="90" spans="1:91" s="1" customFormat="1" ht="15.2" customHeight="1">
      <c r="B90" s="31"/>
      <c r="C90" s="26" t="s">
        <v>30</v>
      </c>
      <c r="D90" s="32"/>
      <c r="E90" s="32"/>
      <c r="F90" s="32"/>
      <c r="G90" s="32"/>
      <c r="H90" s="32"/>
      <c r="I90" s="32"/>
      <c r="J90" s="32"/>
      <c r="K90" s="32"/>
      <c r="L90" s="51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35</v>
      </c>
      <c r="AJ90" s="32"/>
      <c r="AK90" s="32"/>
      <c r="AL90" s="32"/>
      <c r="AM90" s="256" t="str">
        <f>IF(E20="","",E20)</f>
        <v>Monika Roztočilová</v>
      </c>
      <c r="AN90" s="257"/>
      <c r="AO90" s="257"/>
      <c r="AP90" s="257"/>
      <c r="AQ90" s="32"/>
      <c r="AR90" s="35"/>
      <c r="AS90" s="252"/>
      <c r="AT90" s="253"/>
      <c r="AU90" s="61"/>
      <c r="AV90" s="61"/>
      <c r="AW90" s="61"/>
      <c r="AX90" s="61"/>
      <c r="AY90" s="61"/>
      <c r="AZ90" s="61"/>
      <c r="BA90" s="61"/>
      <c r="BB90" s="61"/>
      <c r="BC90" s="61"/>
      <c r="BD90" s="62"/>
    </row>
    <row r="91" spans="1:91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54"/>
      <c r="AT91" s="255"/>
      <c r="AU91" s="63"/>
      <c r="AV91" s="63"/>
      <c r="AW91" s="63"/>
      <c r="AX91" s="63"/>
      <c r="AY91" s="63"/>
      <c r="AZ91" s="63"/>
      <c r="BA91" s="63"/>
      <c r="BB91" s="63"/>
      <c r="BC91" s="63"/>
      <c r="BD91" s="64"/>
    </row>
    <row r="92" spans="1:91" s="1" customFormat="1" ht="29.25" customHeight="1">
      <c r="B92" s="31"/>
      <c r="C92" s="271" t="s">
        <v>59</v>
      </c>
      <c r="D92" s="272"/>
      <c r="E92" s="272"/>
      <c r="F92" s="272"/>
      <c r="G92" s="272"/>
      <c r="H92" s="65"/>
      <c r="I92" s="273" t="s">
        <v>60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277" t="s">
        <v>61</v>
      </c>
      <c r="AH92" s="272"/>
      <c r="AI92" s="272"/>
      <c r="AJ92" s="272"/>
      <c r="AK92" s="272"/>
      <c r="AL92" s="272"/>
      <c r="AM92" s="272"/>
      <c r="AN92" s="273" t="s">
        <v>62</v>
      </c>
      <c r="AO92" s="272"/>
      <c r="AP92" s="276"/>
      <c r="AQ92" s="66" t="s">
        <v>63</v>
      </c>
      <c r="AR92" s="35"/>
      <c r="AS92" s="67" t="s">
        <v>64</v>
      </c>
      <c r="AT92" s="68" t="s">
        <v>65</v>
      </c>
      <c r="AU92" s="68" t="s">
        <v>66</v>
      </c>
      <c r="AV92" s="68" t="s">
        <v>67</v>
      </c>
      <c r="AW92" s="68" t="s">
        <v>68</v>
      </c>
      <c r="AX92" s="68" t="s">
        <v>69</v>
      </c>
      <c r="AY92" s="68" t="s">
        <v>70</v>
      </c>
      <c r="AZ92" s="68" t="s">
        <v>71</v>
      </c>
      <c r="BA92" s="68" t="s">
        <v>72</v>
      </c>
      <c r="BB92" s="68" t="s">
        <v>73</v>
      </c>
      <c r="BC92" s="68" t="s">
        <v>74</v>
      </c>
      <c r="BD92" s="69" t="s">
        <v>75</v>
      </c>
    </row>
    <row r="93" spans="1:91" s="1" customFormat="1" ht="10.9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</row>
    <row r="94" spans="1:91" s="5" customFormat="1" ht="32.450000000000003" customHeight="1">
      <c r="B94" s="73"/>
      <c r="C94" s="74" t="s">
        <v>76</v>
      </c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281">
        <f>ROUND(AG95+SUM(AG98:AG101),2)</f>
        <v>0</v>
      </c>
      <c r="AH94" s="281"/>
      <c r="AI94" s="281"/>
      <c r="AJ94" s="281"/>
      <c r="AK94" s="281"/>
      <c r="AL94" s="281"/>
      <c r="AM94" s="281"/>
      <c r="AN94" s="282">
        <f t="shared" ref="AN94:AN101" si="0">SUM(AG94,AT94)</f>
        <v>0</v>
      </c>
      <c r="AO94" s="282"/>
      <c r="AP94" s="282"/>
      <c r="AQ94" s="77" t="s">
        <v>1</v>
      </c>
      <c r="AR94" s="78"/>
      <c r="AS94" s="79">
        <f>ROUND(AS95+SUM(AS98:AS101),2)</f>
        <v>0</v>
      </c>
      <c r="AT94" s="80">
        <f t="shared" ref="AT94:AT101" si="1">ROUND(SUM(AV94:AW94),2)</f>
        <v>0</v>
      </c>
      <c r="AU94" s="81">
        <f>ROUND(AU95+SUM(AU98:AU101),5)</f>
        <v>0</v>
      </c>
      <c r="AV94" s="80">
        <f>ROUND(AZ94*L29,2)</f>
        <v>0</v>
      </c>
      <c r="AW94" s="80">
        <f>ROUND(BA94*L30,2)</f>
        <v>0</v>
      </c>
      <c r="AX94" s="80">
        <f>ROUND(BB94*L29,2)</f>
        <v>0</v>
      </c>
      <c r="AY94" s="80">
        <f>ROUND(BC94*L30,2)</f>
        <v>0</v>
      </c>
      <c r="AZ94" s="80">
        <f>ROUND(AZ95+SUM(AZ98:AZ101),2)</f>
        <v>0</v>
      </c>
      <c r="BA94" s="80">
        <f>ROUND(BA95+SUM(BA98:BA101),2)</f>
        <v>0</v>
      </c>
      <c r="BB94" s="80">
        <f>ROUND(BB95+SUM(BB98:BB101),2)</f>
        <v>0</v>
      </c>
      <c r="BC94" s="80">
        <f>ROUND(BC95+SUM(BC98:BC101),2)</f>
        <v>0</v>
      </c>
      <c r="BD94" s="82">
        <f>ROUND(BD95+SUM(BD98:BD101),2)</f>
        <v>0</v>
      </c>
      <c r="BS94" s="83" t="s">
        <v>77</v>
      </c>
      <c r="BT94" s="83" t="s">
        <v>78</v>
      </c>
      <c r="BU94" s="84" t="s">
        <v>79</v>
      </c>
      <c r="BV94" s="83" t="s">
        <v>80</v>
      </c>
      <c r="BW94" s="83" t="s">
        <v>5</v>
      </c>
      <c r="BX94" s="83" t="s">
        <v>81</v>
      </c>
      <c r="CL94" s="83" t="s">
        <v>1</v>
      </c>
    </row>
    <row r="95" spans="1:91" s="6" customFormat="1" ht="16.5" customHeight="1">
      <c r="B95" s="85"/>
      <c r="C95" s="86"/>
      <c r="D95" s="274" t="s">
        <v>82</v>
      </c>
      <c r="E95" s="274"/>
      <c r="F95" s="274"/>
      <c r="G95" s="274"/>
      <c r="H95" s="274"/>
      <c r="I95" s="87"/>
      <c r="J95" s="274" t="s">
        <v>83</v>
      </c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78">
        <f>ROUND(SUM(AG96:AG97),2)</f>
        <v>0</v>
      </c>
      <c r="AH95" s="270"/>
      <c r="AI95" s="270"/>
      <c r="AJ95" s="270"/>
      <c r="AK95" s="270"/>
      <c r="AL95" s="270"/>
      <c r="AM95" s="270"/>
      <c r="AN95" s="269">
        <f t="shared" si="0"/>
        <v>0</v>
      </c>
      <c r="AO95" s="270"/>
      <c r="AP95" s="270"/>
      <c r="AQ95" s="88" t="s">
        <v>84</v>
      </c>
      <c r="AR95" s="89"/>
      <c r="AS95" s="90">
        <f>ROUND(SUM(AS96:AS97),2)</f>
        <v>0</v>
      </c>
      <c r="AT95" s="91">
        <f t="shared" si="1"/>
        <v>0</v>
      </c>
      <c r="AU95" s="92">
        <f>ROUND(SUM(AU96:AU97),5)</f>
        <v>0</v>
      </c>
      <c r="AV95" s="91">
        <f>ROUND(AZ95*L29,2)</f>
        <v>0</v>
      </c>
      <c r="AW95" s="91">
        <f>ROUND(BA95*L30,2)</f>
        <v>0</v>
      </c>
      <c r="AX95" s="91">
        <f>ROUND(BB95*L29,2)</f>
        <v>0</v>
      </c>
      <c r="AY95" s="91">
        <f>ROUND(BC95*L30,2)</f>
        <v>0</v>
      </c>
      <c r="AZ95" s="91">
        <f>ROUND(SUM(AZ96:AZ97),2)</f>
        <v>0</v>
      </c>
      <c r="BA95" s="91">
        <f>ROUND(SUM(BA96:BA97),2)</f>
        <v>0</v>
      </c>
      <c r="BB95" s="91">
        <f>ROUND(SUM(BB96:BB97),2)</f>
        <v>0</v>
      </c>
      <c r="BC95" s="91">
        <f>ROUND(SUM(BC96:BC97),2)</f>
        <v>0</v>
      </c>
      <c r="BD95" s="93">
        <f>ROUND(SUM(BD96:BD97),2)</f>
        <v>0</v>
      </c>
      <c r="BS95" s="94" t="s">
        <v>77</v>
      </c>
      <c r="BT95" s="94" t="s">
        <v>85</v>
      </c>
      <c r="BV95" s="94" t="s">
        <v>80</v>
      </c>
      <c r="BW95" s="94" t="s">
        <v>86</v>
      </c>
      <c r="BX95" s="94" t="s">
        <v>5</v>
      </c>
      <c r="CL95" s="94" t="s">
        <v>1</v>
      </c>
      <c r="CM95" s="94" t="s">
        <v>87</v>
      </c>
    </row>
    <row r="96" spans="1:91" s="3" customFormat="1" ht="16.5" customHeight="1">
      <c r="A96" s="95" t="s">
        <v>88</v>
      </c>
      <c r="B96" s="50"/>
      <c r="C96" s="96"/>
      <c r="D96" s="96"/>
      <c r="E96" s="275" t="s">
        <v>82</v>
      </c>
      <c r="F96" s="275"/>
      <c r="G96" s="275"/>
      <c r="H96" s="275"/>
      <c r="I96" s="275"/>
      <c r="J96" s="96"/>
      <c r="K96" s="275" t="s">
        <v>83</v>
      </c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9">
        <f>'A.1 - Práce na ŽSv (Sborn...'!J30</f>
        <v>0</v>
      </c>
      <c r="AH96" s="280"/>
      <c r="AI96" s="280"/>
      <c r="AJ96" s="280"/>
      <c r="AK96" s="280"/>
      <c r="AL96" s="280"/>
      <c r="AM96" s="280"/>
      <c r="AN96" s="279">
        <f t="shared" si="0"/>
        <v>0</v>
      </c>
      <c r="AO96" s="280"/>
      <c r="AP96" s="280"/>
      <c r="AQ96" s="97" t="s">
        <v>89</v>
      </c>
      <c r="AR96" s="52"/>
      <c r="AS96" s="98">
        <v>0</v>
      </c>
      <c r="AT96" s="99">
        <f t="shared" si="1"/>
        <v>0</v>
      </c>
      <c r="AU96" s="100">
        <f>'A.1 - Práce na ŽSv (Sborn...'!P116</f>
        <v>0</v>
      </c>
      <c r="AV96" s="99">
        <f>'A.1 - Práce na ŽSv (Sborn...'!J33</f>
        <v>0</v>
      </c>
      <c r="AW96" s="99">
        <f>'A.1 - Práce na ŽSv (Sborn...'!J34</f>
        <v>0</v>
      </c>
      <c r="AX96" s="99">
        <f>'A.1 - Práce na ŽSv (Sborn...'!J35</f>
        <v>0</v>
      </c>
      <c r="AY96" s="99">
        <f>'A.1 - Práce na ŽSv (Sborn...'!J36</f>
        <v>0</v>
      </c>
      <c r="AZ96" s="99">
        <f>'A.1 - Práce na ŽSv (Sborn...'!F33</f>
        <v>0</v>
      </c>
      <c r="BA96" s="99">
        <f>'A.1 - Práce na ŽSv (Sborn...'!F34</f>
        <v>0</v>
      </c>
      <c r="BB96" s="99">
        <f>'A.1 - Práce na ŽSv (Sborn...'!F35</f>
        <v>0</v>
      </c>
      <c r="BC96" s="99">
        <f>'A.1 - Práce na ŽSv (Sborn...'!F36</f>
        <v>0</v>
      </c>
      <c r="BD96" s="101">
        <f>'A.1 - Práce na ŽSv (Sborn...'!F37</f>
        <v>0</v>
      </c>
      <c r="BT96" s="102" t="s">
        <v>87</v>
      </c>
      <c r="BU96" s="102" t="s">
        <v>90</v>
      </c>
      <c r="BV96" s="102" t="s">
        <v>80</v>
      </c>
      <c r="BW96" s="102" t="s">
        <v>86</v>
      </c>
      <c r="BX96" s="102" t="s">
        <v>5</v>
      </c>
      <c r="CL96" s="102" t="s">
        <v>1</v>
      </c>
      <c r="CM96" s="102" t="s">
        <v>87</v>
      </c>
    </row>
    <row r="97" spans="1:91" s="3" customFormat="1" ht="25.5" customHeight="1">
      <c r="A97" s="95" t="s">
        <v>88</v>
      </c>
      <c r="B97" s="50"/>
      <c r="C97" s="96"/>
      <c r="D97" s="96"/>
      <c r="E97" s="275" t="s">
        <v>91</v>
      </c>
      <c r="F97" s="275"/>
      <c r="G97" s="275"/>
      <c r="H97" s="275"/>
      <c r="I97" s="275"/>
      <c r="J97" s="96"/>
      <c r="K97" s="275" t="s">
        <v>92</v>
      </c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9">
        <f>'A.1.1 - Materiál zajištěn...'!J32</f>
        <v>0</v>
      </c>
      <c r="AH97" s="280"/>
      <c r="AI97" s="280"/>
      <c r="AJ97" s="280"/>
      <c r="AK97" s="280"/>
      <c r="AL97" s="280"/>
      <c r="AM97" s="280"/>
      <c r="AN97" s="279">
        <f t="shared" si="0"/>
        <v>0</v>
      </c>
      <c r="AO97" s="280"/>
      <c r="AP97" s="280"/>
      <c r="AQ97" s="97" t="s">
        <v>89</v>
      </c>
      <c r="AR97" s="52"/>
      <c r="AS97" s="98">
        <v>0</v>
      </c>
      <c r="AT97" s="99">
        <f t="shared" si="1"/>
        <v>0</v>
      </c>
      <c r="AU97" s="100">
        <f>'A.1.1 - Materiál zajištěn...'!P120</f>
        <v>0</v>
      </c>
      <c r="AV97" s="99">
        <f>'A.1.1 - Materiál zajištěn...'!J35</f>
        <v>0</v>
      </c>
      <c r="AW97" s="99">
        <f>'A.1.1 - Materiál zajištěn...'!J36</f>
        <v>0</v>
      </c>
      <c r="AX97" s="99">
        <f>'A.1.1 - Materiál zajištěn...'!J37</f>
        <v>0</v>
      </c>
      <c r="AY97" s="99">
        <f>'A.1.1 - Materiál zajištěn...'!J38</f>
        <v>0</v>
      </c>
      <c r="AZ97" s="99">
        <f>'A.1.1 - Materiál zajištěn...'!F35</f>
        <v>0</v>
      </c>
      <c r="BA97" s="99">
        <f>'A.1.1 - Materiál zajištěn...'!F36</f>
        <v>0</v>
      </c>
      <c r="BB97" s="99">
        <f>'A.1.1 - Materiál zajištěn...'!F37</f>
        <v>0</v>
      </c>
      <c r="BC97" s="99">
        <f>'A.1.1 - Materiál zajištěn...'!F38</f>
        <v>0</v>
      </c>
      <c r="BD97" s="101">
        <f>'A.1.1 - Materiál zajištěn...'!F39</f>
        <v>0</v>
      </c>
      <c r="BT97" s="102" t="s">
        <v>87</v>
      </c>
      <c r="BV97" s="102" t="s">
        <v>80</v>
      </c>
      <c r="BW97" s="102" t="s">
        <v>93</v>
      </c>
      <c r="BX97" s="102" t="s">
        <v>86</v>
      </c>
      <c r="CL97" s="102" t="s">
        <v>1</v>
      </c>
    </row>
    <row r="98" spans="1:91" s="6" customFormat="1" ht="16.5" customHeight="1">
      <c r="A98" s="95" t="s">
        <v>88</v>
      </c>
      <c r="B98" s="85"/>
      <c r="C98" s="86"/>
      <c r="D98" s="274" t="s">
        <v>94</v>
      </c>
      <c r="E98" s="274"/>
      <c r="F98" s="274"/>
      <c r="G98" s="274"/>
      <c r="H98" s="274"/>
      <c r="I98" s="87"/>
      <c r="J98" s="274" t="s">
        <v>95</v>
      </c>
      <c r="K98" s="274"/>
      <c r="L98" s="274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274"/>
      <c r="AF98" s="274"/>
      <c r="AG98" s="269">
        <f>'A.2 - Práce na ŽSp (Sborn...'!J30</f>
        <v>0</v>
      </c>
      <c r="AH98" s="270"/>
      <c r="AI98" s="270"/>
      <c r="AJ98" s="270"/>
      <c r="AK98" s="270"/>
      <c r="AL98" s="270"/>
      <c r="AM98" s="270"/>
      <c r="AN98" s="269">
        <f t="shared" si="0"/>
        <v>0</v>
      </c>
      <c r="AO98" s="270"/>
      <c r="AP98" s="270"/>
      <c r="AQ98" s="88" t="s">
        <v>84</v>
      </c>
      <c r="AR98" s="89"/>
      <c r="AS98" s="90">
        <v>0</v>
      </c>
      <c r="AT98" s="91">
        <f t="shared" si="1"/>
        <v>0</v>
      </c>
      <c r="AU98" s="92">
        <f>'A.2 - Práce na ŽSp (Sborn...'!P116</f>
        <v>0</v>
      </c>
      <c r="AV98" s="91">
        <f>'A.2 - Práce na ŽSp (Sborn...'!J33</f>
        <v>0</v>
      </c>
      <c r="AW98" s="91">
        <f>'A.2 - Práce na ŽSp (Sborn...'!J34</f>
        <v>0</v>
      </c>
      <c r="AX98" s="91">
        <f>'A.2 - Práce na ŽSp (Sborn...'!J35</f>
        <v>0</v>
      </c>
      <c r="AY98" s="91">
        <f>'A.2 - Práce na ŽSp (Sborn...'!J36</f>
        <v>0</v>
      </c>
      <c r="AZ98" s="91">
        <f>'A.2 - Práce na ŽSp (Sborn...'!F33</f>
        <v>0</v>
      </c>
      <c r="BA98" s="91">
        <f>'A.2 - Práce na ŽSp (Sborn...'!F34</f>
        <v>0</v>
      </c>
      <c r="BB98" s="91">
        <f>'A.2 - Práce na ŽSp (Sborn...'!F35</f>
        <v>0</v>
      </c>
      <c r="BC98" s="91">
        <f>'A.2 - Práce na ŽSp (Sborn...'!F36</f>
        <v>0</v>
      </c>
      <c r="BD98" s="93">
        <f>'A.2 - Práce na ŽSp (Sborn...'!F37</f>
        <v>0</v>
      </c>
      <c r="BT98" s="94" t="s">
        <v>85</v>
      </c>
      <c r="BV98" s="94" t="s">
        <v>80</v>
      </c>
      <c r="BW98" s="94" t="s">
        <v>96</v>
      </c>
      <c r="BX98" s="94" t="s">
        <v>5</v>
      </c>
      <c r="CL98" s="94" t="s">
        <v>1</v>
      </c>
      <c r="CM98" s="94" t="s">
        <v>87</v>
      </c>
    </row>
    <row r="99" spans="1:91" s="6" customFormat="1" ht="16.5" customHeight="1">
      <c r="A99" s="95" t="s">
        <v>88</v>
      </c>
      <c r="B99" s="85"/>
      <c r="C99" s="86"/>
      <c r="D99" s="274" t="s">
        <v>97</v>
      </c>
      <c r="E99" s="274"/>
      <c r="F99" s="274"/>
      <c r="G99" s="274"/>
      <c r="H99" s="274"/>
      <c r="I99" s="87"/>
      <c r="J99" s="274" t="s">
        <v>98</v>
      </c>
      <c r="K99" s="274"/>
      <c r="L99" s="274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4"/>
      <c r="AD99" s="274"/>
      <c r="AE99" s="274"/>
      <c r="AF99" s="274"/>
      <c r="AG99" s="269">
        <f>'A.3 - Práce SSZT (Sborník...'!J30</f>
        <v>0</v>
      </c>
      <c r="AH99" s="270"/>
      <c r="AI99" s="270"/>
      <c r="AJ99" s="270"/>
      <c r="AK99" s="270"/>
      <c r="AL99" s="270"/>
      <c r="AM99" s="270"/>
      <c r="AN99" s="269">
        <f t="shared" si="0"/>
        <v>0</v>
      </c>
      <c r="AO99" s="270"/>
      <c r="AP99" s="270"/>
      <c r="AQ99" s="88" t="s">
        <v>84</v>
      </c>
      <c r="AR99" s="89"/>
      <c r="AS99" s="90">
        <v>0</v>
      </c>
      <c r="AT99" s="91">
        <f t="shared" si="1"/>
        <v>0</v>
      </c>
      <c r="AU99" s="92">
        <f>'A.3 - Práce SSZT (Sborník...'!P116</f>
        <v>0</v>
      </c>
      <c r="AV99" s="91">
        <f>'A.3 - Práce SSZT (Sborník...'!J33</f>
        <v>0</v>
      </c>
      <c r="AW99" s="91">
        <f>'A.3 - Práce SSZT (Sborník...'!J34</f>
        <v>0</v>
      </c>
      <c r="AX99" s="91">
        <f>'A.3 - Práce SSZT (Sborník...'!J35</f>
        <v>0</v>
      </c>
      <c r="AY99" s="91">
        <f>'A.3 - Práce SSZT (Sborník...'!J36</f>
        <v>0</v>
      </c>
      <c r="AZ99" s="91">
        <f>'A.3 - Práce SSZT (Sborník...'!F33</f>
        <v>0</v>
      </c>
      <c r="BA99" s="91">
        <f>'A.3 - Práce SSZT (Sborník...'!F34</f>
        <v>0</v>
      </c>
      <c r="BB99" s="91">
        <f>'A.3 - Práce SSZT (Sborník...'!F35</f>
        <v>0</v>
      </c>
      <c r="BC99" s="91">
        <f>'A.3 - Práce SSZT (Sborník...'!F36</f>
        <v>0</v>
      </c>
      <c r="BD99" s="93">
        <f>'A.3 - Práce SSZT (Sborník...'!F37</f>
        <v>0</v>
      </c>
      <c r="BT99" s="94" t="s">
        <v>85</v>
      </c>
      <c r="BV99" s="94" t="s">
        <v>80</v>
      </c>
      <c r="BW99" s="94" t="s">
        <v>99</v>
      </c>
      <c r="BX99" s="94" t="s">
        <v>5</v>
      </c>
      <c r="CL99" s="94" t="s">
        <v>1</v>
      </c>
      <c r="CM99" s="94" t="s">
        <v>87</v>
      </c>
    </row>
    <row r="100" spans="1:91" s="6" customFormat="1" ht="16.5" customHeight="1">
      <c r="A100" s="95" t="s">
        <v>88</v>
      </c>
      <c r="B100" s="85"/>
      <c r="C100" s="86"/>
      <c r="D100" s="274" t="s">
        <v>100</v>
      </c>
      <c r="E100" s="274"/>
      <c r="F100" s="274"/>
      <c r="G100" s="274"/>
      <c r="H100" s="274"/>
      <c r="I100" s="87"/>
      <c r="J100" s="274" t="s">
        <v>101</v>
      </c>
      <c r="K100" s="274"/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  <c r="AF100" s="274"/>
      <c r="AG100" s="269">
        <f>'A.4 - Přepravy (Sborník S...'!J30</f>
        <v>0</v>
      </c>
      <c r="AH100" s="270"/>
      <c r="AI100" s="270"/>
      <c r="AJ100" s="270"/>
      <c r="AK100" s="270"/>
      <c r="AL100" s="270"/>
      <c r="AM100" s="270"/>
      <c r="AN100" s="269">
        <f t="shared" si="0"/>
        <v>0</v>
      </c>
      <c r="AO100" s="270"/>
      <c r="AP100" s="270"/>
      <c r="AQ100" s="88" t="s">
        <v>84</v>
      </c>
      <c r="AR100" s="89"/>
      <c r="AS100" s="90">
        <v>0</v>
      </c>
      <c r="AT100" s="91">
        <f t="shared" si="1"/>
        <v>0</v>
      </c>
      <c r="AU100" s="92">
        <f>'A.4 - Přepravy (Sborník S...'!P116</f>
        <v>0</v>
      </c>
      <c r="AV100" s="91">
        <f>'A.4 - Přepravy (Sborník S...'!J33</f>
        <v>0</v>
      </c>
      <c r="AW100" s="91">
        <f>'A.4 - Přepravy (Sborník S...'!J34</f>
        <v>0</v>
      </c>
      <c r="AX100" s="91">
        <f>'A.4 - Přepravy (Sborník S...'!J35</f>
        <v>0</v>
      </c>
      <c r="AY100" s="91">
        <f>'A.4 - Přepravy (Sborník S...'!J36</f>
        <v>0</v>
      </c>
      <c r="AZ100" s="91">
        <f>'A.4 - Přepravy (Sborník S...'!F33</f>
        <v>0</v>
      </c>
      <c r="BA100" s="91">
        <f>'A.4 - Přepravy (Sborník S...'!F34</f>
        <v>0</v>
      </c>
      <c r="BB100" s="91">
        <f>'A.4 - Přepravy (Sborník S...'!F35</f>
        <v>0</v>
      </c>
      <c r="BC100" s="91">
        <f>'A.4 - Přepravy (Sborník S...'!F36</f>
        <v>0</v>
      </c>
      <c r="BD100" s="93">
        <f>'A.4 - Přepravy (Sborník S...'!F37</f>
        <v>0</v>
      </c>
      <c r="BT100" s="94" t="s">
        <v>85</v>
      </c>
      <c r="BV100" s="94" t="s">
        <v>80</v>
      </c>
      <c r="BW100" s="94" t="s">
        <v>102</v>
      </c>
      <c r="BX100" s="94" t="s">
        <v>5</v>
      </c>
      <c r="CL100" s="94" t="s">
        <v>1</v>
      </c>
      <c r="CM100" s="94" t="s">
        <v>87</v>
      </c>
    </row>
    <row r="101" spans="1:91" s="6" customFormat="1" ht="16.5" customHeight="1">
      <c r="A101" s="95" t="s">
        <v>88</v>
      </c>
      <c r="B101" s="85"/>
      <c r="C101" s="86"/>
      <c r="D101" s="274" t="s">
        <v>103</v>
      </c>
      <c r="E101" s="274"/>
      <c r="F101" s="274"/>
      <c r="G101" s="274"/>
      <c r="H101" s="274"/>
      <c r="I101" s="87"/>
      <c r="J101" s="274" t="s">
        <v>104</v>
      </c>
      <c r="K101" s="274"/>
      <c r="L101" s="274"/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  <c r="AA101" s="274"/>
      <c r="AB101" s="274"/>
      <c r="AC101" s="274"/>
      <c r="AD101" s="274"/>
      <c r="AE101" s="274"/>
      <c r="AF101" s="274"/>
      <c r="AG101" s="269">
        <f>'A.5 - VON'!J30</f>
        <v>0</v>
      </c>
      <c r="AH101" s="270"/>
      <c r="AI101" s="270"/>
      <c r="AJ101" s="270"/>
      <c r="AK101" s="270"/>
      <c r="AL101" s="270"/>
      <c r="AM101" s="270"/>
      <c r="AN101" s="269">
        <f t="shared" si="0"/>
        <v>0</v>
      </c>
      <c r="AO101" s="270"/>
      <c r="AP101" s="270"/>
      <c r="AQ101" s="88" t="s">
        <v>84</v>
      </c>
      <c r="AR101" s="89"/>
      <c r="AS101" s="103">
        <v>0</v>
      </c>
      <c r="AT101" s="104">
        <f t="shared" si="1"/>
        <v>0</v>
      </c>
      <c r="AU101" s="105">
        <f>'A.5 - VON'!P116</f>
        <v>0</v>
      </c>
      <c r="AV101" s="104">
        <f>'A.5 - VON'!J33</f>
        <v>0</v>
      </c>
      <c r="AW101" s="104">
        <f>'A.5 - VON'!J34</f>
        <v>0</v>
      </c>
      <c r="AX101" s="104">
        <f>'A.5 - VON'!J35</f>
        <v>0</v>
      </c>
      <c r="AY101" s="104">
        <f>'A.5 - VON'!J36</f>
        <v>0</v>
      </c>
      <c r="AZ101" s="104">
        <f>'A.5 - VON'!F33</f>
        <v>0</v>
      </c>
      <c r="BA101" s="104">
        <f>'A.5 - VON'!F34</f>
        <v>0</v>
      </c>
      <c r="BB101" s="104">
        <f>'A.5 - VON'!F35</f>
        <v>0</v>
      </c>
      <c r="BC101" s="104">
        <f>'A.5 - VON'!F36</f>
        <v>0</v>
      </c>
      <c r="BD101" s="106">
        <f>'A.5 - VON'!F37</f>
        <v>0</v>
      </c>
      <c r="BT101" s="94" t="s">
        <v>85</v>
      </c>
      <c r="BV101" s="94" t="s">
        <v>80</v>
      </c>
      <c r="BW101" s="94" t="s">
        <v>105</v>
      </c>
      <c r="BX101" s="94" t="s">
        <v>5</v>
      </c>
      <c r="CL101" s="94" t="s">
        <v>1</v>
      </c>
      <c r="CM101" s="94" t="s">
        <v>87</v>
      </c>
    </row>
    <row r="102" spans="1:91" s="1" customFormat="1" ht="30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5"/>
    </row>
    <row r="103" spans="1:91" s="1" customFormat="1" ht="6.95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35"/>
    </row>
  </sheetData>
  <sheetProtection algorithmName="SHA-512" hashValue="7/x1sUXmmOKp2opNcuO53fz5mHs8E4aJ8DLH/RnGpgDQTVZt0mBh90J78uQrpsEnJcsuUsQfn1qbru1FEHLKhg==" saltValue="jDc0JvicDVragIeQp8vGsvTiafOVkzaEHm8w2YumT5tfPStZ+2a+eQfiiY2okFm02tjPsPA0Y/BmQDDXS93xuQ==" spinCount="100000" sheet="1" objects="1" scenarios="1" formatColumns="0" formatRows="0"/>
  <mergeCells count="66">
    <mergeCell ref="D100:H100"/>
    <mergeCell ref="J100:AF100"/>
    <mergeCell ref="D101:H101"/>
    <mergeCell ref="J101:AF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E97:I97"/>
    <mergeCell ref="K97:AF97"/>
    <mergeCell ref="D98:H98"/>
    <mergeCell ref="J98:AF98"/>
    <mergeCell ref="D99:H99"/>
    <mergeCell ref="J99:AF99"/>
    <mergeCell ref="C92:G92"/>
    <mergeCell ref="I92:AF92"/>
    <mergeCell ref="D95:H95"/>
    <mergeCell ref="J95:AF95"/>
    <mergeCell ref="E96:I96"/>
    <mergeCell ref="K96:AF9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G94:AM94"/>
    <mergeCell ref="AN94:AP94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6" location="'A.1 - Práce na ŽSv (Sborn...'!C2" display="/"/>
    <hyperlink ref="A97" location="'A.1.1 - Materiál zajištěn...'!C2" display="/"/>
    <hyperlink ref="A98" location="'A.2 - Práce na ŽSp (Sborn...'!C2" display="/"/>
    <hyperlink ref="A99" location="'A.3 - Práce SSZT (Sborník...'!C2" display="/"/>
    <hyperlink ref="A100" location="'A.4 - Přepravy (Sborník S...'!C2" display="/"/>
    <hyperlink ref="A101" location="'A.5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3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86</v>
      </c>
    </row>
    <row r="3" spans="2:46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7"/>
      <c r="AT3" s="14" t="s">
        <v>87</v>
      </c>
    </row>
    <row r="4" spans="2:46" ht="24.95" hidden="1" customHeight="1">
      <c r="B4" s="17"/>
      <c r="D4" s="111" t="s">
        <v>106</v>
      </c>
      <c r="L4" s="17"/>
      <c r="M4" s="112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13" t="s">
        <v>16</v>
      </c>
      <c r="L6" s="17"/>
    </row>
    <row r="7" spans="2:46" ht="16.5" hidden="1" customHeight="1">
      <c r="B7" s="17"/>
      <c r="E7" s="283" t="str">
        <f>'Rekapitulace stavby'!K6</f>
        <v>Oprava staničních kolejí 1 - 8 a výhybek v žst. Bečov nad Teplou (1. část)</v>
      </c>
      <c r="F7" s="284"/>
      <c r="G7" s="284"/>
      <c r="H7" s="284"/>
      <c r="L7" s="17"/>
    </row>
    <row r="8" spans="2:46" s="1" customFormat="1" ht="12" hidden="1" customHeight="1">
      <c r="B8" s="35"/>
      <c r="D8" s="113" t="s">
        <v>107</v>
      </c>
      <c r="I8" s="114"/>
      <c r="L8" s="35"/>
    </row>
    <row r="9" spans="2:46" s="1" customFormat="1" ht="36.950000000000003" hidden="1" customHeight="1">
      <c r="B9" s="35"/>
      <c r="E9" s="285" t="s">
        <v>108</v>
      </c>
      <c r="F9" s="286"/>
      <c r="G9" s="286"/>
      <c r="H9" s="286"/>
      <c r="I9" s="114"/>
      <c r="L9" s="35"/>
    </row>
    <row r="10" spans="2:46" s="1" customFormat="1" ht="11.25" hidden="1">
      <c r="B10" s="35"/>
      <c r="I10" s="114"/>
      <c r="L10" s="35"/>
    </row>
    <row r="11" spans="2:46" s="1" customFormat="1" ht="12" hidden="1" customHeight="1">
      <c r="B11" s="35"/>
      <c r="D11" s="113" t="s">
        <v>18</v>
      </c>
      <c r="F11" s="102" t="s">
        <v>1</v>
      </c>
      <c r="I11" s="115" t="s">
        <v>19</v>
      </c>
      <c r="J11" s="102" t="s">
        <v>1</v>
      </c>
      <c r="L11" s="35"/>
    </row>
    <row r="12" spans="2:46" s="1" customFormat="1" ht="12" hidden="1" customHeight="1">
      <c r="B12" s="35"/>
      <c r="D12" s="113" t="s">
        <v>20</v>
      </c>
      <c r="F12" s="102" t="s">
        <v>21</v>
      </c>
      <c r="I12" s="115" t="s">
        <v>22</v>
      </c>
      <c r="J12" s="116" t="str">
        <f>'Rekapitulace stavby'!AN8</f>
        <v>20. 6. 2019</v>
      </c>
      <c r="L12" s="35"/>
    </row>
    <row r="13" spans="2:46" s="1" customFormat="1" ht="10.9" hidden="1" customHeight="1">
      <c r="B13" s="35"/>
      <c r="I13" s="114"/>
      <c r="L13" s="35"/>
    </row>
    <row r="14" spans="2:46" s="1" customFormat="1" ht="12" hidden="1" customHeight="1">
      <c r="B14" s="35"/>
      <c r="D14" s="113" t="s">
        <v>24</v>
      </c>
      <c r="I14" s="115" t="s">
        <v>25</v>
      </c>
      <c r="J14" s="102" t="s">
        <v>26</v>
      </c>
      <c r="L14" s="35"/>
    </row>
    <row r="15" spans="2:46" s="1" customFormat="1" ht="18" hidden="1" customHeight="1">
      <c r="B15" s="35"/>
      <c r="E15" s="102" t="s">
        <v>27</v>
      </c>
      <c r="I15" s="115" t="s">
        <v>28</v>
      </c>
      <c r="J15" s="102" t="s">
        <v>29</v>
      </c>
      <c r="L15" s="35"/>
    </row>
    <row r="16" spans="2:46" s="1" customFormat="1" ht="6.95" hidden="1" customHeight="1">
      <c r="B16" s="35"/>
      <c r="I16" s="114"/>
      <c r="L16" s="35"/>
    </row>
    <row r="17" spans="2:12" s="1" customFormat="1" ht="12" hidden="1" customHeight="1">
      <c r="B17" s="35"/>
      <c r="D17" s="113" t="s">
        <v>30</v>
      </c>
      <c r="I17" s="115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87" t="str">
        <f>'Rekapitulace stavby'!E14</f>
        <v>Vyplň údaj</v>
      </c>
      <c r="F18" s="288"/>
      <c r="G18" s="288"/>
      <c r="H18" s="288"/>
      <c r="I18" s="115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14"/>
      <c r="L19" s="35"/>
    </row>
    <row r="20" spans="2:12" s="1" customFormat="1" ht="12" hidden="1" customHeight="1">
      <c r="B20" s="35"/>
      <c r="D20" s="113" t="s">
        <v>32</v>
      </c>
      <c r="I20" s="115" t="s">
        <v>25</v>
      </c>
      <c r="J20" s="102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2" t="str">
        <f>IF('Rekapitulace stavby'!E17="","",'Rekapitulace stavby'!E17)</f>
        <v xml:space="preserve"> </v>
      </c>
      <c r="I21" s="115" t="s">
        <v>28</v>
      </c>
      <c r="J21" s="102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14"/>
      <c r="L22" s="35"/>
    </row>
    <row r="23" spans="2:12" s="1" customFormat="1" ht="12" hidden="1" customHeight="1">
      <c r="B23" s="35"/>
      <c r="D23" s="113" t="s">
        <v>35</v>
      </c>
      <c r="I23" s="115" t="s">
        <v>25</v>
      </c>
      <c r="J23" s="102" t="s">
        <v>1</v>
      </c>
      <c r="L23" s="35"/>
    </row>
    <row r="24" spans="2:12" s="1" customFormat="1" ht="18" hidden="1" customHeight="1">
      <c r="B24" s="35"/>
      <c r="E24" s="102" t="s">
        <v>36</v>
      </c>
      <c r="I24" s="115" t="s">
        <v>28</v>
      </c>
      <c r="J24" s="102" t="s">
        <v>1</v>
      </c>
      <c r="L24" s="35"/>
    </row>
    <row r="25" spans="2:12" s="1" customFormat="1" ht="6.95" hidden="1" customHeight="1">
      <c r="B25" s="35"/>
      <c r="I25" s="114"/>
      <c r="L25" s="35"/>
    </row>
    <row r="26" spans="2:12" s="1" customFormat="1" ht="12" hidden="1" customHeight="1">
      <c r="B26" s="35"/>
      <c r="D26" s="113" t="s">
        <v>37</v>
      </c>
      <c r="I26" s="114"/>
      <c r="L26" s="35"/>
    </row>
    <row r="27" spans="2:12" s="7" customFormat="1" ht="16.5" hidden="1" customHeight="1">
      <c r="B27" s="117"/>
      <c r="E27" s="289" t="s">
        <v>1</v>
      </c>
      <c r="F27" s="289"/>
      <c r="G27" s="289"/>
      <c r="H27" s="289"/>
      <c r="I27" s="118"/>
      <c r="L27" s="117"/>
    </row>
    <row r="28" spans="2:12" s="1" customFormat="1" ht="6.95" hidden="1" customHeight="1">
      <c r="B28" s="35"/>
      <c r="I28" s="114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9"/>
      <c r="J29" s="59"/>
      <c r="K29" s="59"/>
      <c r="L29" s="35"/>
    </row>
    <row r="30" spans="2:12" s="1" customFormat="1" ht="25.35" hidden="1" customHeight="1">
      <c r="B30" s="35"/>
      <c r="D30" s="120" t="s">
        <v>38</v>
      </c>
      <c r="I30" s="114"/>
      <c r="J30" s="121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9"/>
      <c r="J31" s="59"/>
      <c r="K31" s="59"/>
      <c r="L31" s="35"/>
    </row>
    <row r="32" spans="2:12" s="1" customFormat="1" ht="14.45" hidden="1" customHeight="1">
      <c r="B32" s="35"/>
      <c r="F32" s="122" t="s">
        <v>40</v>
      </c>
      <c r="I32" s="123" t="s">
        <v>39</v>
      </c>
      <c r="J32" s="122" t="s">
        <v>41</v>
      </c>
      <c r="L32" s="35"/>
    </row>
    <row r="33" spans="2:12" s="1" customFormat="1" ht="14.45" hidden="1" customHeight="1">
      <c r="B33" s="35"/>
      <c r="D33" s="124" t="s">
        <v>42</v>
      </c>
      <c r="E33" s="113" t="s">
        <v>43</v>
      </c>
      <c r="F33" s="125">
        <f>ROUND((SUM(BE116:BE329)),  2)</f>
        <v>0</v>
      </c>
      <c r="I33" s="126">
        <v>0.21</v>
      </c>
      <c r="J33" s="125">
        <f>ROUND(((SUM(BE116:BE329))*I33),  2)</f>
        <v>0</v>
      </c>
      <c r="L33" s="35"/>
    </row>
    <row r="34" spans="2:12" s="1" customFormat="1" ht="14.45" hidden="1" customHeight="1">
      <c r="B34" s="35"/>
      <c r="E34" s="113" t="s">
        <v>44</v>
      </c>
      <c r="F34" s="125">
        <f>ROUND((SUM(BF116:BF329)),  2)</f>
        <v>0</v>
      </c>
      <c r="I34" s="126">
        <v>0.15</v>
      </c>
      <c r="J34" s="125">
        <f>ROUND(((SUM(BF116:BF329))*I34),  2)</f>
        <v>0</v>
      </c>
      <c r="L34" s="35"/>
    </row>
    <row r="35" spans="2:12" s="1" customFormat="1" ht="14.45" hidden="1" customHeight="1">
      <c r="B35" s="35"/>
      <c r="E35" s="113" t="s">
        <v>45</v>
      </c>
      <c r="F35" s="125">
        <f>ROUND((SUM(BG116:BG329)),  2)</f>
        <v>0</v>
      </c>
      <c r="I35" s="126">
        <v>0.21</v>
      </c>
      <c r="J35" s="125">
        <f>0</f>
        <v>0</v>
      </c>
      <c r="L35" s="35"/>
    </row>
    <row r="36" spans="2:12" s="1" customFormat="1" ht="14.45" hidden="1" customHeight="1">
      <c r="B36" s="35"/>
      <c r="E36" s="113" t="s">
        <v>46</v>
      </c>
      <c r="F36" s="125">
        <f>ROUND((SUM(BH116:BH329)),  2)</f>
        <v>0</v>
      </c>
      <c r="I36" s="126">
        <v>0.15</v>
      </c>
      <c r="J36" s="125">
        <f>0</f>
        <v>0</v>
      </c>
      <c r="L36" s="35"/>
    </row>
    <row r="37" spans="2:12" s="1" customFormat="1" ht="14.45" hidden="1" customHeight="1">
      <c r="B37" s="35"/>
      <c r="E37" s="113" t="s">
        <v>47</v>
      </c>
      <c r="F37" s="125">
        <f>ROUND((SUM(BI116:BI329)),  2)</f>
        <v>0</v>
      </c>
      <c r="I37" s="126">
        <v>0</v>
      </c>
      <c r="J37" s="125">
        <f>0</f>
        <v>0</v>
      </c>
      <c r="L37" s="35"/>
    </row>
    <row r="38" spans="2:12" s="1" customFormat="1" ht="6.95" hidden="1" customHeight="1">
      <c r="B38" s="35"/>
      <c r="I38" s="114"/>
      <c r="L38" s="35"/>
    </row>
    <row r="39" spans="2:12" s="1" customFormat="1" ht="25.35" hidden="1" customHeight="1">
      <c r="B39" s="35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32"/>
      <c r="J39" s="133">
        <f>SUM(J30:J37)</f>
        <v>0</v>
      </c>
      <c r="K39" s="134"/>
      <c r="L39" s="35"/>
    </row>
    <row r="40" spans="2:12" s="1" customFormat="1" ht="14.45" hidden="1" customHeight="1">
      <c r="B40" s="35"/>
      <c r="I40" s="114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35" t="s">
        <v>51</v>
      </c>
      <c r="E50" s="136"/>
      <c r="F50" s="136"/>
      <c r="G50" s="135" t="s">
        <v>52</v>
      </c>
      <c r="H50" s="136"/>
      <c r="I50" s="137"/>
      <c r="J50" s="136"/>
      <c r="K50" s="136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8" t="s">
        <v>53</v>
      </c>
      <c r="E61" s="139"/>
      <c r="F61" s="140" t="s">
        <v>54</v>
      </c>
      <c r="G61" s="138" t="s">
        <v>53</v>
      </c>
      <c r="H61" s="139"/>
      <c r="I61" s="141"/>
      <c r="J61" s="142" t="s">
        <v>54</v>
      </c>
      <c r="K61" s="139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35" t="s">
        <v>55</v>
      </c>
      <c r="E65" s="136"/>
      <c r="F65" s="136"/>
      <c r="G65" s="135" t="s">
        <v>56</v>
      </c>
      <c r="H65" s="136"/>
      <c r="I65" s="137"/>
      <c r="J65" s="136"/>
      <c r="K65" s="136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8" t="s">
        <v>53</v>
      </c>
      <c r="E76" s="139"/>
      <c r="F76" s="140" t="s">
        <v>54</v>
      </c>
      <c r="G76" s="138" t="s">
        <v>53</v>
      </c>
      <c r="H76" s="139"/>
      <c r="I76" s="141"/>
      <c r="J76" s="142" t="s">
        <v>54</v>
      </c>
      <c r="K76" s="139"/>
      <c r="L76" s="35"/>
    </row>
    <row r="77" spans="2:12" s="1" customFormat="1" ht="14.45" hidden="1" customHeight="1"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35"/>
    </row>
    <row r="82" spans="2:47" s="1" customFormat="1" ht="24.95" hidden="1" customHeight="1">
      <c r="B82" s="31"/>
      <c r="C82" s="20" t="s">
        <v>109</v>
      </c>
      <c r="D82" s="32"/>
      <c r="E82" s="32"/>
      <c r="F82" s="32"/>
      <c r="G82" s="32"/>
      <c r="H82" s="32"/>
      <c r="I82" s="114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14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14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90" t="str">
        <f>E7</f>
        <v>Oprava staničních kolejí 1 - 8 a výhybek v žst. Bečov nad Teplou (1. část)</v>
      </c>
      <c r="F85" s="291"/>
      <c r="G85" s="291"/>
      <c r="H85" s="291"/>
      <c r="I85" s="114"/>
      <c r="J85" s="32"/>
      <c r="K85" s="32"/>
      <c r="L85" s="35"/>
    </row>
    <row r="86" spans="2:47" s="1" customFormat="1" ht="12" hidden="1" customHeight="1">
      <c r="B86" s="31"/>
      <c r="C86" s="26" t="s">
        <v>107</v>
      </c>
      <c r="D86" s="32"/>
      <c r="E86" s="32"/>
      <c r="F86" s="32"/>
      <c r="G86" s="32"/>
      <c r="H86" s="32"/>
      <c r="I86" s="114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8" t="str">
        <f>E9</f>
        <v>A.1 - Práce na ŽSv (Sborník SŽDC 2019)</v>
      </c>
      <c r="F87" s="292"/>
      <c r="G87" s="292"/>
      <c r="H87" s="292"/>
      <c r="I87" s="114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14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>ŽST Bečov n. Teplou</v>
      </c>
      <c r="G89" s="32"/>
      <c r="H89" s="32"/>
      <c r="I89" s="115" t="s">
        <v>22</v>
      </c>
      <c r="J89" s="58" t="str">
        <f>IF(J12="","",J12)</f>
        <v>20. 6. 2019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14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a.o.; OŘ UNL - ST K. Vary</v>
      </c>
      <c r="G91" s="32"/>
      <c r="H91" s="32"/>
      <c r="I91" s="115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15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14"/>
      <c r="J93" s="32"/>
      <c r="K93" s="32"/>
      <c r="L93" s="35"/>
    </row>
    <row r="94" spans="2:47" s="1" customFormat="1" ht="29.25" hidden="1" customHeight="1">
      <c r="B94" s="31"/>
      <c r="C94" s="149" t="s">
        <v>110</v>
      </c>
      <c r="D94" s="150"/>
      <c r="E94" s="150"/>
      <c r="F94" s="150"/>
      <c r="G94" s="150"/>
      <c r="H94" s="150"/>
      <c r="I94" s="151"/>
      <c r="J94" s="152" t="s">
        <v>111</v>
      </c>
      <c r="K94" s="150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14"/>
      <c r="J95" s="32"/>
      <c r="K95" s="32"/>
      <c r="L95" s="35"/>
    </row>
    <row r="96" spans="2:47" s="1" customFormat="1" ht="22.9" hidden="1" customHeight="1">
      <c r="B96" s="31"/>
      <c r="C96" s="153" t="s">
        <v>112</v>
      </c>
      <c r="D96" s="32"/>
      <c r="E96" s="32"/>
      <c r="F96" s="32"/>
      <c r="G96" s="32"/>
      <c r="H96" s="32"/>
      <c r="I96" s="114"/>
      <c r="J96" s="76">
        <f>J116</f>
        <v>0</v>
      </c>
      <c r="K96" s="32"/>
      <c r="L96" s="35"/>
      <c r="AU96" s="14" t="s">
        <v>113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14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45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8"/>
      <c r="J102" s="49"/>
      <c r="K102" s="49"/>
      <c r="L102" s="35"/>
    </row>
    <row r="103" spans="2:12" s="1" customFormat="1" ht="24.95" customHeight="1">
      <c r="B103" s="31"/>
      <c r="C103" s="20" t="s">
        <v>114</v>
      </c>
      <c r="D103" s="32"/>
      <c r="E103" s="32"/>
      <c r="F103" s="32"/>
      <c r="G103" s="32"/>
      <c r="H103" s="32"/>
      <c r="I103" s="114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14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14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90" t="str">
        <f>E7</f>
        <v>Oprava staničních kolejí 1 - 8 a výhybek v žst. Bečov nad Teplou (1. část)</v>
      </c>
      <c r="F106" s="291"/>
      <c r="G106" s="291"/>
      <c r="H106" s="291"/>
      <c r="I106" s="114"/>
      <c r="J106" s="32"/>
      <c r="K106" s="32"/>
      <c r="L106" s="35"/>
    </row>
    <row r="107" spans="2:12" s="1" customFormat="1" ht="12" customHeight="1">
      <c r="B107" s="31"/>
      <c r="C107" s="26" t="s">
        <v>107</v>
      </c>
      <c r="D107" s="32"/>
      <c r="E107" s="32"/>
      <c r="F107" s="32"/>
      <c r="G107" s="32"/>
      <c r="H107" s="32"/>
      <c r="I107" s="114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8" t="str">
        <f>E9</f>
        <v>A.1 - Práce na ŽSv (Sborník SŽDC 2019)</v>
      </c>
      <c r="F108" s="292"/>
      <c r="G108" s="292"/>
      <c r="H108" s="292"/>
      <c r="I108" s="114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14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>ŽST Bečov n. Teplou</v>
      </c>
      <c r="G110" s="32"/>
      <c r="H110" s="32"/>
      <c r="I110" s="115" t="s">
        <v>22</v>
      </c>
      <c r="J110" s="58" t="str">
        <f>IF(J12="","",J12)</f>
        <v>20. 6. 2019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14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a.o.; OŘ UNL - ST K. Vary</v>
      </c>
      <c r="G112" s="32"/>
      <c r="H112" s="32"/>
      <c r="I112" s="115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15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14"/>
      <c r="J114" s="32"/>
      <c r="K114" s="32"/>
      <c r="L114" s="35"/>
    </row>
    <row r="115" spans="2:65" s="8" customFormat="1" ht="29.25" customHeight="1">
      <c r="B115" s="154"/>
      <c r="C115" s="155" t="s">
        <v>115</v>
      </c>
      <c r="D115" s="156" t="s">
        <v>63</v>
      </c>
      <c r="E115" s="156" t="s">
        <v>59</v>
      </c>
      <c r="F115" s="156" t="s">
        <v>60</v>
      </c>
      <c r="G115" s="156" t="s">
        <v>116</v>
      </c>
      <c r="H115" s="156" t="s">
        <v>117</v>
      </c>
      <c r="I115" s="157" t="s">
        <v>118</v>
      </c>
      <c r="J115" s="156" t="s">
        <v>111</v>
      </c>
      <c r="K115" s="158" t="s">
        <v>119</v>
      </c>
      <c r="L115" s="159"/>
      <c r="M115" s="67" t="s">
        <v>1</v>
      </c>
      <c r="N115" s="68" t="s">
        <v>42</v>
      </c>
      <c r="O115" s="68" t="s">
        <v>120</v>
      </c>
      <c r="P115" s="68" t="s">
        <v>121</v>
      </c>
      <c r="Q115" s="68" t="s">
        <v>122</v>
      </c>
      <c r="R115" s="68" t="s">
        <v>123</v>
      </c>
      <c r="S115" s="68" t="s">
        <v>124</v>
      </c>
      <c r="T115" s="69" t="s">
        <v>125</v>
      </c>
    </row>
    <row r="116" spans="2:65" s="1" customFormat="1" ht="22.9" customHeight="1">
      <c r="B116" s="31"/>
      <c r="C116" s="74" t="s">
        <v>126</v>
      </c>
      <c r="D116" s="32"/>
      <c r="E116" s="32"/>
      <c r="F116" s="32"/>
      <c r="G116" s="32"/>
      <c r="H116" s="32"/>
      <c r="I116" s="114"/>
      <c r="J116" s="160">
        <f>BK116</f>
        <v>0</v>
      </c>
      <c r="K116" s="32"/>
      <c r="L116" s="35"/>
      <c r="M116" s="70"/>
      <c r="N116" s="71"/>
      <c r="O116" s="71"/>
      <c r="P116" s="161">
        <f>SUM(P117:P329)</f>
        <v>0</v>
      </c>
      <c r="Q116" s="71"/>
      <c r="R116" s="161">
        <f>SUM(R117:R329)</f>
        <v>2531.7752</v>
      </c>
      <c r="S116" s="71"/>
      <c r="T116" s="162">
        <f>SUM(T117:T329)</f>
        <v>0</v>
      </c>
      <c r="AT116" s="14" t="s">
        <v>77</v>
      </c>
      <c r="AU116" s="14" t="s">
        <v>113</v>
      </c>
      <c r="BK116" s="163">
        <f>SUM(BK117:BK329)</f>
        <v>0</v>
      </c>
    </row>
    <row r="117" spans="2:65" s="1" customFormat="1" ht="24" customHeight="1">
      <c r="B117" s="31"/>
      <c r="C117" s="164" t="s">
        <v>85</v>
      </c>
      <c r="D117" s="164" t="s">
        <v>127</v>
      </c>
      <c r="E117" s="165" t="s">
        <v>128</v>
      </c>
      <c r="F117" s="166" t="s">
        <v>129</v>
      </c>
      <c r="G117" s="167" t="s">
        <v>130</v>
      </c>
      <c r="H117" s="168">
        <v>150</v>
      </c>
      <c r="I117" s="169"/>
      <c r="J117" s="170">
        <f>ROUND(I117*H117,2)</f>
        <v>0</v>
      </c>
      <c r="K117" s="166" t="s">
        <v>131</v>
      </c>
      <c r="L117" s="35"/>
      <c r="M117" s="171" t="s">
        <v>1</v>
      </c>
      <c r="N117" s="172" t="s">
        <v>43</v>
      </c>
      <c r="O117" s="63"/>
      <c r="P117" s="173">
        <f>O117*H117</f>
        <v>0</v>
      </c>
      <c r="Q117" s="173">
        <v>0</v>
      </c>
      <c r="R117" s="173">
        <f>Q117*H117</f>
        <v>0</v>
      </c>
      <c r="S117" s="173">
        <v>0</v>
      </c>
      <c r="T117" s="174">
        <f>S117*H117</f>
        <v>0</v>
      </c>
      <c r="AR117" s="175" t="s">
        <v>132</v>
      </c>
      <c r="AT117" s="175" t="s">
        <v>127</v>
      </c>
      <c r="AU117" s="175" t="s">
        <v>78</v>
      </c>
      <c r="AY117" s="14" t="s">
        <v>133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4" t="s">
        <v>85</v>
      </c>
      <c r="BK117" s="176">
        <f>ROUND(I117*H117,2)</f>
        <v>0</v>
      </c>
      <c r="BL117" s="14" t="s">
        <v>132</v>
      </c>
      <c r="BM117" s="175" t="s">
        <v>134</v>
      </c>
    </row>
    <row r="118" spans="2:65" s="1" customFormat="1" ht="58.5">
      <c r="B118" s="31"/>
      <c r="C118" s="32"/>
      <c r="D118" s="177" t="s">
        <v>135</v>
      </c>
      <c r="E118" s="32"/>
      <c r="F118" s="178" t="s">
        <v>136</v>
      </c>
      <c r="G118" s="32"/>
      <c r="H118" s="32"/>
      <c r="I118" s="114"/>
      <c r="J118" s="32"/>
      <c r="K118" s="32"/>
      <c r="L118" s="35"/>
      <c r="M118" s="179"/>
      <c r="N118" s="63"/>
      <c r="O118" s="63"/>
      <c r="P118" s="63"/>
      <c r="Q118" s="63"/>
      <c r="R118" s="63"/>
      <c r="S118" s="63"/>
      <c r="T118" s="64"/>
      <c r="AT118" s="14" t="s">
        <v>135</v>
      </c>
      <c r="AU118" s="14" t="s">
        <v>78</v>
      </c>
    </row>
    <row r="119" spans="2:65" s="1" customFormat="1" ht="19.5">
      <c r="B119" s="31"/>
      <c r="C119" s="32"/>
      <c r="D119" s="177" t="s">
        <v>137</v>
      </c>
      <c r="E119" s="32"/>
      <c r="F119" s="180" t="s">
        <v>138</v>
      </c>
      <c r="G119" s="32"/>
      <c r="H119" s="32"/>
      <c r="I119" s="114"/>
      <c r="J119" s="32"/>
      <c r="K119" s="32"/>
      <c r="L119" s="35"/>
      <c r="M119" s="179"/>
      <c r="N119" s="63"/>
      <c r="O119" s="63"/>
      <c r="P119" s="63"/>
      <c r="Q119" s="63"/>
      <c r="R119" s="63"/>
      <c r="S119" s="63"/>
      <c r="T119" s="64"/>
      <c r="AT119" s="14" t="s">
        <v>137</v>
      </c>
      <c r="AU119" s="14" t="s">
        <v>78</v>
      </c>
    </row>
    <row r="120" spans="2:65" s="1" customFormat="1" ht="24" customHeight="1">
      <c r="B120" s="31"/>
      <c r="C120" s="164" t="s">
        <v>87</v>
      </c>
      <c r="D120" s="164" t="s">
        <v>127</v>
      </c>
      <c r="E120" s="165" t="s">
        <v>139</v>
      </c>
      <c r="F120" s="166" t="s">
        <v>140</v>
      </c>
      <c r="G120" s="167" t="s">
        <v>130</v>
      </c>
      <c r="H120" s="168">
        <v>14</v>
      </c>
      <c r="I120" s="169"/>
      <c r="J120" s="170">
        <f>ROUND(I120*H120,2)</f>
        <v>0</v>
      </c>
      <c r="K120" s="166" t="s">
        <v>131</v>
      </c>
      <c r="L120" s="35"/>
      <c r="M120" s="171" t="s">
        <v>1</v>
      </c>
      <c r="N120" s="172" t="s">
        <v>43</v>
      </c>
      <c r="O120" s="63"/>
      <c r="P120" s="173">
        <f>O120*H120</f>
        <v>0</v>
      </c>
      <c r="Q120" s="173">
        <v>0</v>
      </c>
      <c r="R120" s="173">
        <f>Q120*H120</f>
        <v>0</v>
      </c>
      <c r="S120" s="173">
        <v>0</v>
      </c>
      <c r="T120" s="174">
        <f>S120*H120</f>
        <v>0</v>
      </c>
      <c r="AR120" s="175" t="s">
        <v>132</v>
      </c>
      <c r="AT120" s="175" t="s">
        <v>127</v>
      </c>
      <c r="AU120" s="175" t="s">
        <v>78</v>
      </c>
      <c r="AY120" s="14" t="s">
        <v>133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4" t="s">
        <v>85</v>
      </c>
      <c r="BK120" s="176">
        <f>ROUND(I120*H120,2)</f>
        <v>0</v>
      </c>
      <c r="BL120" s="14" t="s">
        <v>132</v>
      </c>
      <c r="BM120" s="175" t="s">
        <v>141</v>
      </c>
    </row>
    <row r="121" spans="2:65" s="1" customFormat="1" ht="48.75">
      <c r="B121" s="31"/>
      <c r="C121" s="32"/>
      <c r="D121" s="177" t="s">
        <v>135</v>
      </c>
      <c r="E121" s="32"/>
      <c r="F121" s="178" t="s">
        <v>142</v>
      </c>
      <c r="G121" s="32"/>
      <c r="H121" s="32"/>
      <c r="I121" s="114"/>
      <c r="J121" s="32"/>
      <c r="K121" s="32"/>
      <c r="L121" s="35"/>
      <c r="M121" s="179"/>
      <c r="N121" s="63"/>
      <c r="O121" s="63"/>
      <c r="P121" s="63"/>
      <c r="Q121" s="63"/>
      <c r="R121" s="63"/>
      <c r="S121" s="63"/>
      <c r="T121" s="64"/>
      <c r="AT121" s="14" t="s">
        <v>135</v>
      </c>
      <c r="AU121" s="14" t="s">
        <v>78</v>
      </c>
    </row>
    <row r="122" spans="2:65" s="1" customFormat="1" ht="29.25">
      <c r="B122" s="31"/>
      <c r="C122" s="32"/>
      <c r="D122" s="177" t="s">
        <v>137</v>
      </c>
      <c r="E122" s="32"/>
      <c r="F122" s="180" t="s">
        <v>143</v>
      </c>
      <c r="G122" s="32"/>
      <c r="H122" s="32"/>
      <c r="I122" s="114"/>
      <c r="J122" s="32"/>
      <c r="K122" s="32"/>
      <c r="L122" s="35"/>
      <c r="M122" s="179"/>
      <c r="N122" s="63"/>
      <c r="O122" s="63"/>
      <c r="P122" s="63"/>
      <c r="Q122" s="63"/>
      <c r="R122" s="63"/>
      <c r="S122" s="63"/>
      <c r="T122" s="64"/>
      <c r="AT122" s="14" t="s">
        <v>137</v>
      </c>
      <c r="AU122" s="14" t="s">
        <v>78</v>
      </c>
    </row>
    <row r="123" spans="2:65" s="1" customFormat="1" ht="24" customHeight="1">
      <c r="B123" s="31"/>
      <c r="C123" s="164" t="s">
        <v>144</v>
      </c>
      <c r="D123" s="164" t="s">
        <v>127</v>
      </c>
      <c r="E123" s="165" t="s">
        <v>145</v>
      </c>
      <c r="F123" s="166" t="s">
        <v>146</v>
      </c>
      <c r="G123" s="167" t="s">
        <v>147</v>
      </c>
      <c r="H123" s="168">
        <v>1.248</v>
      </c>
      <c r="I123" s="169"/>
      <c r="J123" s="170">
        <f>ROUND(I123*H123,2)</f>
        <v>0</v>
      </c>
      <c r="K123" s="166" t="s">
        <v>131</v>
      </c>
      <c r="L123" s="35"/>
      <c r="M123" s="171" t="s">
        <v>1</v>
      </c>
      <c r="N123" s="172" t="s">
        <v>43</v>
      </c>
      <c r="O123" s="63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AR123" s="175" t="s">
        <v>132</v>
      </c>
      <c r="AT123" s="175" t="s">
        <v>127</v>
      </c>
      <c r="AU123" s="175" t="s">
        <v>78</v>
      </c>
      <c r="AY123" s="14" t="s">
        <v>133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4" t="s">
        <v>85</v>
      </c>
      <c r="BK123" s="176">
        <f>ROUND(I123*H123,2)</f>
        <v>0</v>
      </c>
      <c r="BL123" s="14" t="s">
        <v>132</v>
      </c>
      <c r="BM123" s="175" t="s">
        <v>148</v>
      </c>
    </row>
    <row r="124" spans="2:65" s="1" customFormat="1" ht="58.5">
      <c r="B124" s="31"/>
      <c r="C124" s="32"/>
      <c r="D124" s="177" t="s">
        <v>135</v>
      </c>
      <c r="E124" s="32"/>
      <c r="F124" s="178" t="s">
        <v>149</v>
      </c>
      <c r="G124" s="32"/>
      <c r="H124" s="32"/>
      <c r="I124" s="114"/>
      <c r="J124" s="32"/>
      <c r="K124" s="32"/>
      <c r="L124" s="35"/>
      <c r="M124" s="179"/>
      <c r="N124" s="63"/>
      <c r="O124" s="63"/>
      <c r="P124" s="63"/>
      <c r="Q124" s="63"/>
      <c r="R124" s="63"/>
      <c r="S124" s="63"/>
      <c r="T124" s="64"/>
      <c r="AT124" s="14" t="s">
        <v>135</v>
      </c>
      <c r="AU124" s="14" t="s">
        <v>78</v>
      </c>
    </row>
    <row r="125" spans="2:65" s="1" customFormat="1" ht="68.25">
      <c r="B125" s="31"/>
      <c r="C125" s="32"/>
      <c r="D125" s="177" t="s">
        <v>137</v>
      </c>
      <c r="E125" s="32"/>
      <c r="F125" s="180" t="s">
        <v>150</v>
      </c>
      <c r="G125" s="32"/>
      <c r="H125" s="32"/>
      <c r="I125" s="114"/>
      <c r="J125" s="32"/>
      <c r="K125" s="32"/>
      <c r="L125" s="35"/>
      <c r="M125" s="179"/>
      <c r="N125" s="63"/>
      <c r="O125" s="63"/>
      <c r="P125" s="63"/>
      <c r="Q125" s="63"/>
      <c r="R125" s="63"/>
      <c r="S125" s="63"/>
      <c r="T125" s="64"/>
      <c r="AT125" s="14" t="s">
        <v>137</v>
      </c>
      <c r="AU125" s="14" t="s">
        <v>78</v>
      </c>
    </row>
    <row r="126" spans="2:65" s="1" customFormat="1" ht="24" customHeight="1">
      <c r="B126" s="31"/>
      <c r="C126" s="164" t="s">
        <v>151</v>
      </c>
      <c r="D126" s="164" t="s">
        <v>127</v>
      </c>
      <c r="E126" s="165" t="s">
        <v>152</v>
      </c>
      <c r="F126" s="166" t="s">
        <v>153</v>
      </c>
      <c r="G126" s="167" t="s">
        <v>147</v>
      </c>
      <c r="H126" s="168">
        <v>0.123</v>
      </c>
      <c r="I126" s="169"/>
      <c r="J126" s="170">
        <f>ROUND(I126*H126,2)</f>
        <v>0</v>
      </c>
      <c r="K126" s="166" t="s">
        <v>131</v>
      </c>
      <c r="L126" s="35"/>
      <c r="M126" s="171" t="s">
        <v>1</v>
      </c>
      <c r="N126" s="172" t="s">
        <v>43</v>
      </c>
      <c r="O126" s="63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AR126" s="175" t="s">
        <v>132</v>
      </c>
      <c r="AT126" s="175" t="s">
        <v>127</v>
      </c>
      <c r="AU126" s="175" t="s">
        <v>78</v>
      </c>
      <c r="AY126" s="14" t="s">
        <v>133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4" t="s">
        <v>85</v>
      </c>
      <c r="BK126" s="176">
        <f>ROUND(I126*H126,2)</f>
        <v>0</v>
      </c>
      <c r="BL126" s="14" t="s">
        <v>132</v>
      </c>
      <c r="BM126" s="175" t="s">
        <v>154</v>
      </c>
    </row>
    <row r="127" spans="2:65" s="1" customFormat="1" ht="58.5">
      <c r="B127" s="31"/>
      <c r="C127" s="32"/>
      <c r="D127" s="177" t="s">
        <v>135</v>
      </c>
      <c r="E127" s="32"/>
      <c r="F127" s="178" t="s">
        <v>155</v>
      </c>
      <c r="G127" s="32"/>
      <c r="H127" s="32"/>
      <c r="I127" s="114"/>
      <c r="J127" s="32"/>
      <c r="K127" s="32"/>
      <c r="L127" s="35"/>
      <c r="M127" s="179"/>
      <c r="N127" s="63"/>
      <c r="O127" s="63"/>
      <c r="P127" s="63"/>
      <c r="Q127" s="63"/>
      <c r="R127" s="63"/>
      <c r="S127" s="63"/>
      <c r="T127" s="64"/>
      <c r="AT127" s="14" t="s">
        <v>135</v>
      </c>
      <c r="AU127" s="14" t="s">
        <v>78</v>
      </c>
    </row>
    <row r="128" spans="2:65" s="1" customFormat="1" ht="29.25">
      <c r="B128" s="31"/>
      <c r="C128" s="32"/>
      <c r="D128" s="177" t="s">
        <v>137</v>
      </c>
      <c r="E128" s="32"/>
      <c r="F128" s="180" t="s">
        <v>156</v>
      </c>
      <c r="G128" s="32"/>
      <c r="H128" s="32"/>
      <c r="I128" s="114"/>
      <c r="J128" s="32"/>
      <c r="K128" s="32"/>
      <c r="L128" s="35"/>
      <c r="M128" s="179"/>
      <c r="N128" s="63"/>
      <c r="O128" s="63"/>
      <c r="P128" s="63"/>
      <c r="Q128" s="63"/>
      <c r="R128" s="63"/>
      <c r="S128" s="63"/>
      <c r="T128" s="64"/>
      <c r="AT128" s="14" t="s">
        <v>137</v>
      </c>
      <c r="AU128" s="14" t="s">
        <v>78</v>
      </c>
    </row>
    <row r="129" spans="2:65" s="1" customFormat="1" ht="24" customHeight="1">
      <c r="B129" s="31"/>
      <c r="C129" s="164" t="s">
        <v>132</v>
      </c>
      <c r="D129" s="164" t="s">
        <v>127</v>
      </c>
      <c r="E129" s="165" t="s">
        <v>157</v>
      </c>
      <c r="F129" s="166" t="s">
        <v>158</v>
      </c>
      <c r="G129" s="167" t="s">
        <v>147</v>
      </c>
      <c r="H129" s="168">
        <v>0.435</v>
      </c>
      <c r="I129" s="169"/>
      <c r="J129" s="170">
        <f>ROUND(I129*H129,2)</f>
        <v>0</v>
      </c>
      <c r="K129" s="166" t="s">
        <v>131</v>
      </c>
      <c r="L129" s="35"/>
      <c r="M129" s="171" t="s">
        <v>1</v>
      </c>
      <c r="N129" s="172" t="s">
        <v>43</v>
      </c>
      <c r="O129" s="63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AR129" s="175" t="s">
        <v>132</v>
      </c>
      <c r="AT129" s="175" t="s">
        <v>127</v>
      </c>
      <c r="AU129" s="175" t="s">
        <v>78</v>
      </c>
      <c r="AY129" s="14" t="s">
        <v>133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4" t="s">
        <v>85</v>
      </c>
      <c r="BK129" s="176">
        <f>ROUND(I129*H129,2)</f>
        <v>0</v>
      </c>
      <c r="BL129" s="14" t="s">
        <v>132</v>
      </c>
      <c r="BM129" s="175" t="s">
        <v>159</v>
      </c>
    </row>
    <row r="130" spans="2:65" s="1" customFormat="1" ht="58.5">
      <c r="B130" s="31"/>
      <c r="C130" s="32"/>
      <c r="D130" s="177" t="s">
        <v>135</v>
      </c>
      <c r="E130" s="32"/>
      <c r="F130" s="178" t="s">
        <v>160</v>
      </c>
      <c r="G130" s="32"/>
      <c r="H130" s="32"/>
      <c r="I130" s="114"/>
      <c r="J130" s="32"/>
      <c r="K130" s="32"/>
      <c r="L130" s="35"/>
      <c r="M130" s="179"/>
      <c r="N130" s="63"/>
      <c r="O130" s="63"/>
      <c r="P130" s="63"/>
      <c r="Q130" s="63"/>
      <c r="R130" s="63"/>
      <c r="S130" s="63"/>
      <c r="T130" s="64"/>
      <c r="AT130" s="14" t="s">
        <v>135</v>
      </c>
      <c r="AU130" s="14" t="s">
        <v>78</v>
      </c>
    </row>
    <row r="131" spans="2:65" s="1" customFormat="1" ht="29.25">
      <c r="B131" s="31"/>
      <c r="C131" s="32"/>
      <c r="D131" s="177" t="s">
        <v>137</v>
      </c>
      <c r="E131" s="32"/>
      <c r="F131" s="180" t="s">
        <v>161</v>
      </c>
      <c r="G131" s="32"/>
      <c r="H131" s="32"/>
      <c r="I131" s="114"/>
      <c r="J131" s="32"/>
      <c r="K131" s="32"/>
      <c r="L131" s="35"/>
      <c r="M131" s="179"/>
      <c r="N131" s="63"/>
      <c r="O131" s="63"/>
      <c r="P131" s="63"/>
      <c r="Q131" s="63"/>
      <c r="R131" s="63"/>
      <c r="S131" s="63"/>
      <c r="T131" s="64"/>
      <c r="AT131" s="14" t="s">
        <v>137</v>
      </c>
      <c r="AU131" s="14" t="s">
        <v>78</v>
      </c>
    </row>
    <row r="132" spans="2:65" s="1" customFormat="1" ht="24" customHeight="1">
      <c r="B132" s="31"/>
      <c r="C132" s="164" t="s">
        <v>162</v>
      </c>
      <c r="D132" s="164" t="s">
        <v>127</v>
      </c>
      <c r="E132" s="165" t="s">
        <v>163</v>
      </c>
      <c r="F132" s="166" t="s">
        <v>164</v>
      </c>
      <c r="G132" s="167" t="s">
        <v>165</v>
      </c>
      <c r="H132" s="168">
        <v>381.3</v>
      </c>
      <c r="I132" s="169"/>
      <c r="J132" s="170">
        <f>ROUND(I132*H132,2)</f>
        <v>0</v>
      </c>
      <c r="K132" s="166" t="s">
        <v>131</v>
      </c>
      <c r="L132" s="35"/>
      <c r="M132" s="171" t="s">
        <v>1</v>
      </c>
      <c r="N132" s="172" t="s">
        <v>43</v>
      </c>
      <c r="O132" s="63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AR132" s="175" t="s">
        <v>132</v>
      </c>
      <c r="AT132" s="175" t="s">
        <v>127</v>
      </c>
      <c r="AU132" s="175" t="s">
        <v>78</v>
      </c>
      <c r="AY132" s="14" t="s">
        <v>133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4" t="s">
        <v>85</v>
      </c>
      <c r="BK132" s="176">
        <f>ROUND(I132*H132,2)</f>
        <v>0</v>
      </c>
      <c r="BL132" s="14" t="s">
        <v>132</v>
      </c>
      <c r="BM132" s="175" t="s">
        <v>166</v>
      </c>
    </row>
    <row r="133" spans="2:65" s="1" customFormat="1" ht="48.75">
      <c r="B133" s="31"/>
      <c r="C133" s="32"/>
      <c r="D133" s="177" t="s">
        <v>135</v>
      </c>
      <c r="E133" s="32"/>
      <c r="F133" s="178" t="s">
        <v>167</v>
      </c>
      <c r="G133" s="32"/>
      <c r="H133" s="32"/>
      <c r="I133" s="114"/>
      <c r="J133" s="32"/>
      <c r="K133" s="32"/>
      <c r="L133" s="35"/>
      <c r="M133" s="179"/>
      <c r="N133" s="63"/>
      <c r="O133" s="63"/>
      <c r="P133" s="63"/>
      <c r="Q133" s="63"/>
      <c r="R133" s="63"/>
      <c r="S133" s="63"/>
      <c r="T133" s="64"/>
      <c r="AT133" s="14" t="s">
        <v>135</v>
      </c>
      <c r="AU133" s="14" t="s">
        <v>78</v>
      </c>
    </row>
    <row r="134" spans="2:65" s="9" customFormat="1" ht="11.25">
      <c r="B134" s="181"/>
      <c r="C134" s="182"/>
      <c r="D134" s="177" t="s">
        <v>168</v>
      </c>
      <c r="E134" s="183" t="s">
        <v>1</v>
      </c>
      <c r="F134" s="184" t="s">
        <v>169</v>
      </c>
      <c r="G134" s="182"/>
      <c r="H134" s="185">
        <v>381.3</v>
      </c>
      <c r="I134" s="186"/>
      <c r="J134" s="182"/>
      <c r="K134" s="182"/>
      <c r="L134" s="187"/>
      <c r="M134" s="188"/>
      <c r="N134" s="189"/>
      <c r="O134" s="189"/>
      <c r="P134" s="189"/>
      <c r="Q134" s="189"/>
      <c r="R134" s="189"/>
      <c r="S134" s="189"/>
      <c r="T134" s="190"/>
      <c r="AT134" s="191" t="s">
        <v>168</v>
      </c>
      <c r="AU134" s="191" t="s">
        <v>78</v>
      </c>
      <c r="AV134" s="9" t="s">
        <v>87</v>
      </c>
      <c r="AW134" s="9" t="s">
        <v>34</v>
      </c>
      <c r="AX134" s="9" t="s">
        <v>85</v>
      </c>
      <c r="AY134" s="191" t="s">
        <v>133</v>
      </c>
    </row>
    <row r="135" spans="2:65" s="1" customFormat="1" ht="24" customHeight="1">
      <c r="B135" s="31"/>
      <c r="C135" s="164" t="s">
        <v>170</v>
      </c>
      <c r="D135" s="164" t="s">
        <v>127</v>
      </c>
      <c r="E135" s="165" t="s">
        <v>171</v>
      </c>
      <c r="F135" s="166" t="s">
        <v>172</v>
      </c>
      <c r="G135" s="167" t="s">
        <v>173</v>
      </c>
      <c r="H135" s="168">
        <v>1460.895</v>
      </c>
      <c r="I135" s="169"/>
      <c r="J135" s="170">
        <f>ROUND(I135*H135,2)</f>
        <v>0</v>
      </c>
      <c r="K135" s="166" t="s">
        <v>131</v>
      </c>
      <c r="L135" s="35"/>
      <c r="M135" s="171" t="s">
        <v>1</v>
      </c>
      <c r="N135" s="172" t="s">
        <v>43</v>
      </c>
      <c r="O135" s="63"/>
      <c r="P135" s="173">
        <f>O135*H135</f>
        <v>0</v>
      </c>
      <c r="Q135" s="173">
        <v>0</v>
      </c>
      <c r="R135" s="173">
        <f>Q135*H135</f>
        <v>0</v>
      </c>
      <c r="S135" s="173">
        <v>0</v>
      </c>
      <c r="T135" s="174">
        <f>S135*H135</f>
        <v>0</v>
      </c>
      <c r="AR135" s="175" t="s">
        <v>132</v>
      </c>
      <c r="AT135" s="175" t="s">
        <v>127</v>
      </c>
      <c r="AU135" s="175" t="s">
        <v>78</v>
      </c>
      <c r="AY135" s="14" t="s">
        <v>133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4" t="s">
        <v>85</v>
      </c>
      <c r="BK135" s="176">
        <f>ROUND(I135*H135,2)</f>
        <v>0</v>
      </c>
      <c r="BL135" s="14" t="s">
        <v>132</v>
      </c>
      <c r="BM135" s="175" t="s">
        <v>174</v>
      </c>
    </row>
    <row r="136" spans="2:65" s="1" customFormat="1" ht="48.75">
      <c r="B136" s="31"/>
      <c r="C136" s="32"/>
      <c r="D136" s="177" t="s">
        <v>135</v>
      </c>
      <c r="E136" s="32"/>
      <c r="F136" s="178" t="s">
        <v>175</v>
      </c>
      <c r="G136" s="32"/>
      <c r="H136" s="32"/>
      <c r="I136" s="114"/>
      <c r="J136" s="32"/>
      <c r="K136" s="32"/>
      <c r="L136" s="35"/>
      <c r="M136" s="179"/>
      <c r="N136" s="63"/>
      <c r="O136" s="63"/>
      <c r="P136" s="63"/>
      <c r="Q136" s="63"/>
      <c r="R136" s="63"/>
      <c r="S136" s="63"/>
      <c r="T136" s="64"/>
      <c r="AT136" s="14" t="s">
        <v>135</v>
      </c>
      <c r="AU136" s="14" t="s">
        <v>78</v>
      </c>
    </row>
    <row r="137" spans="2:65" s="9" customFormat="1" ht="11.25">
      <c r="B137" s="181"/>
      <c r="C137" s="182"/>
      <c r="D137" s="177" t="s">
        <v>168</v>
      </c>
      <c r="E137" s="183" t="s">
        <v>1</v>
      </c>
      <c r="F137" s="184" t="s">
        <v>176</v>
      </c>
      <c r="G137" s="182"/>
      <c r="H137" s="185">
        <v>442.69299999999998</v>
      </c>
      <c r="I137" s="186"/>
      <c r="J137" s="182"/>
      <c r="K137" s="182"/>
      <c r="L137" s="187"/>
      <c r="M137" s="188"/>
      <c r="N137" s="189"/>
      <c r="O137" s="189"/>
      <c r="P137" s="189"/>
      <c r="Q137" s="189"/>
      <c r="R137" s="189"/>
      <c r="S137" s="189"/>
      <c r="T137" s="190"/>
      <c r="AT137" s="191" t="s">
        <v>168</v>
      </c>
      <c r="AU137" s="191" t="s">
        <v>78</v>
      </c>
      <c r="AV137" s="9" t="s">
        <v>87</v>
      </c>
      <c r="AW137" s="9" t="s">
        <v>34</v>
      </c>
      <c r="AX137" s="9" t="s">
        <v>78</v>
      </c>
      <c r="AY137" s="191" t="s">
        <v>133</v>
      </c>
    </row>
    <row r="138" spans="2:65" s="9" customFormat="1" ht="11.25">
      <c r="B138" s="181"/>
      <c r="C138" s="182"/>
      <c r="D138" s="177" t="s">
        <v>168</v>
      </c>
      <c r="E138" s="183" t="s">
        <v>1</v>
      </c>
      <c r="F138" s="184" t="s">
        <v>177</v>
      </c>
      <c r="G138" s="182"/>
      <c r="H138" s="185">
        <v>301.56599999999997</v>
      </c>
      <c r="I138" s="186"/>
      <c r="J138" s="182"/>
      <c r="K138" s="182"/>
      <c r="L138" s="187"/>
      <c r="M138" s="188"/>
      <c r="N138" s="189"/>
      <c r="O138" s="189"/>
      <c r="P138" s="189"/>
      <c r="Q138" s="189"/>
      <c r="R138" s="189"/>
      <c r="S138" s="189"/>
      <c r="T138" s="190"/>
      <c r="AT138" s="191" t="s">
        <v>168</v>
      </c>
      <c r="AU138" s="191" t="s">
        <v>78</v>
      </c>
      <c r="AV138" s="9" t="s">
        <v>87</v>
      </c>
      <c r="AW138" s="9" t="s">
        <v>34</v>
      </c>
      <c r="AX138" s="9" t="s">
        <v>78</v>
      </c>
      <c r="AY138" s="191" t="s">
        <v>133</v>
      </c>
    </row>
    <row r="139" spans="2:65" s="9" customFormat="1" ht="11.25">
      <c r="B139" s="181"/>
      <c r="C139" s="182"/>
      <c r="D139" s="177" t="s">
        <v>168</v>
      </c>
      <c r="E139" s="183" t="s">
        <v>1</v>
      </c>
      <c r="F139" s="184" t="s">
        <v>178</v>
      </c>
      <c r="G139" s="182"/>
      <c r="H139" s="185">
        <v>343.06</v>
      </c>
      <c r="I139" s="186"/>
      <c r="J139" s="182"/>
      <c r="K139" s="182"/>
      <c r="L139" s="187"/>
      <c r="M139" s="188"/>
      <c r="N139" s="189"/>
      <c r="O139" s="189"/>
      <c r="P139" s="189"/>
      <c r="Q139" s="189"/>
      <c r="R139" s="189"/>
      <c r="S139" s="189"/>
      <c r="T139" s="190"/>
      <c r="AT139" s="191" t="s">
        <v>168</v>
      </c>
      <c r="AU139" s="191" t="s">
        <v>78</v>
      </c>
      <c r="AV139" s="9" t="s">
        <v>87</v>
      </c>
      <c r="AW139" s="9" t="s">
        <v>34</v>
      </c>
      <c r="AX139" s="9" t="s">
        <v>78</v>
      </c>
      <c r="AY139" s="191" t="s">
        <v>133</v>
      </c>
    </row>
    <row r="140" spans="2:65" s="9" customFormat="1" ht="11.25">
      <c r="B140" s="181"/>
      <c r="C140" s="182"/>
      <c r="D140" s="177" t="s">
        <v>168</v>
      </c>
      <c r="E140" s="183" t="s">
        <v>1</v>
      </c>
      <c r="F140" s="184" t="s">
        <v>179</v>
      </c>
      <c r="G140" s="182"/>
      <c r="H140" s="185">
        <v>228.25299999999999</v>
      </c>
      <c r="I140" s="186"/>
      <c r="J140" s="182"/>
      <c r="K140" s="182"/>
      <c r="L140" s="187"/>
      <c r="M140" s="188"/>
      <c r="N140" s="189"/>
      <c r="O140" s="189"/>
      <c r="P140" s="189"/>
      <c r="Q140" s="189"/>
      <c r="R140" s="189"/>
      <c r="S140" s="189"/>
      <c r="T140" s="190"/>
      <c r="AT140" s="191" t="s">
        <v>168</v>
      </c>
      <c r="AU140" s="191" t="s">
        <v>78</v>
      </c>
      <c r="AV140" s="9" t="s">
        <v>87</v>
      </c>
      <c r="AW140" s="9" t="s">
        <v>34</v>
      </c>
      <c r="AX140" s="9" t="s">
        <v>78</v>
      </c>
      <c r="AY140" s="191" t="s">
        <v>133</v>
      </c>
    </row>
    <row r="141" spans="2:65" s="9" customFormat="1" ht="11.25">
      <c r="B141" s="181"/>
      <c r="C141" s="182"/>
      <c r="D141" s="177" t="s">
        <v>168</v>
      </c>
      <c r="E141" s="183" t="s">
        <v>1</v>
      </c>
      <c r="F141" s="184" t="s">
        <v>180</v>
      </c>
      <c r="G141" s="182"/>
      <c r="H141" s="185">
        <v>145.32300000000001</v>
      </c>
      <c r="I141" s="186"/>
      <c r="J141" s="182"/>
      <c r="K141" s="182"/>
      <c r="L141" s="187"/>
      <c r="M141" s="188"/>
      <c r="N141" s="189"/>
      <c r="O141" s="189"/>
      <c r="P141" s="189"/>
      <c r="Q141" s="189"/>
      <c r="R141" s="189"/>
      <c r="S141" s="189"/>
      <c r="T141" s="190"/>
      <c r="AT141" s="191" t="s">
        <v>168</v>
      </c>
      <c r="AU141" s="191" t="s">
        <v>78</v>
      </c>
      <c r="AV141" s="9" t="s">
        <v>87</v>
      </c>
      <c r="AW141" s="9" t="s">
        <v>34</v>
      </c>
      <c r="AX141" s="9" t="s">
        <v>78</v>
      </c>
      <c r="AY141" s="191" t="s">
        <v>133</v>
      </c>
    </row>
    <row r="142" spans="2:65" s="10" customFormat="1" ht="11.25">
      <c r="B142" s="192"/>
      <c r="C142" s="193"/>
      <c r="D142" s="177" t="s">
        <v>168</v>
      </c>
      <c r="E142" s="194" t="s">
        <v>1</v>
      </c>
      <c r="F142" s="195" t="s">
        <v>181</v>
      </c>
      <c r="G142" s="193"/>
      <c r="H142" s="196">
        <v>1460.895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168</v>
      </c>
      <c r="AU142" s="202" t="s">
        <v>78</v>
      </c>
      <c r="AV142" s="10" t="s">
        <v>132</v>
      </c>
      <c r="AW142" s="10" t="s">
        <v>34</v>
      </c>
      <c r="AX142" s="10" t="s">
        <v>85</v>
      </c>
      <c r="AY142" s="202" t="s">
        <v>133</v>
      </c>
    </row>
    <row r="143" spans="2:65" s="1" customFormat="1" ht="24" customHeight="1">
      <c r="B143" s="31"/>
      <c r="C143" s="164" t="s">
        <v>182</v>
      </c>
      <c r="D143" s="164" t="s">
        <v>127</v>
      </c>
      <c r="E143" s="165" t="s">
        <v>183</v>
      </c>
      <c r="F143" s="166" t="s">
        <v>184</v>
      </c>
      <c r="G143" s="167" t="s">
        <v>185</v>
      </c>
      <c r="H143" s="168">
        <v>1</v>
      </c>
      <c r="I143" s="169"/>
      <c r="J143" s="170">
        <f>ROUND(I143*H143,2)</f>
        <v>0</v>
      </c>
      <c r="K143" s="166" t="s">
        <v>131</v>
      </c>
      <c r="L143" s="35"/>
      <c r="M143" s="171" t="s">
        <v>1</v>
      </c>
      <c r="N143" s="172" t="s">
        <v>43</v>
      </c>
      <c r="O143" s="63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AR143" s="175" t="s">
        <v>132</v>
      </c>
      <c r="AT143" s="175" t="s">
        <v>127</v>
      </c>
      <c r="AU143" s="175" t="s">
        <v>78</v>
      </c>
      <c r="AY143" s="14" t="s">
        <v>133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4" t="s">
        <v>85</v>
      </c>
      <c r="BK143" s="176">
        <f>ROUND(I143*H143,2)</f>
        <v>0</v>
      </c>
      <c r="BL143" s="14" t="s">
        <v>132</v>
      </c>
      <c r="BM143" s="175" t="s">
        <v>186</v>
      </c>
    </row>
    <row r="144" spans="2:65" s="1" customFormat="1" ht="29.25">
      <c r="B144" s="31"/>
      <c r="C144" s="32"/>
      <c r="D144" s="177" t="s">
        <v>135</v>
      </c>
      <c r="E144" s="32"/>
      <c r="F144" s="178" t="s">
        <v>187</v>
      </c>
      <c r="G144" s="32"/>
      <c r="H144" s="32"/>
      <c r="I144" s="114"/>
      <c r="J144" s="32"/>
      <c r="K144" s="32"/>
      <c r="L144" s="35"/>
      <c r="M144" s="179"/>
      <c r="N144" s="63"/>
      <c r="O144" s="63"/>
      <c r="P144" s="63"/>
      <c r="Q144" s="63"/>
      <c r="R144" s="63"/>
      <c r="S144" s="63"/>
      <c r="T144" s="64"/>
      <c r="AT144" s="14" t="s">
        <v>135</v>
      </c>
      <c r="AU144" s="14" t="s">
        <v>78</v>
      </c>
    </row>
    <row r="145" spans="2:65" s="1" customFormat="1" ht="29.25">
      <c r="B145" s="31"/>
      <c r="C145" s="32"/>
      <c r="D145" s="177" t="s">
        <v>137</v>
      </c>
      <c r="E145" s="32"/>
      <c r="F145" s="180" t="s">
        <v>188</v>
      </c>
      <c r="G145" s="32"/>
      <c r="H145" s="32"/>
      <c r="I145" s="114"/>
      <c r="J145" s="32"/>
      <c r="K145" s="32"/>
      <c r="L145" s="35"/>
      <c r="M145" s="179"/>
      <c r="N145" s="63"/>
      <c r="O145" s="63"/>
      <c r="P145" s="63"/>
      <c r="Q145" s="63"/>
      <c r="R145" s="63"/>
      <c r="S145" s="63"/>
      <c r="T145" s="64"/>
      <c r="AT145" s="14" t="s">
        <v>137</v>
      </c>
      <c r="AU145" s="14" t="s">
        <v>78</v>
      </c>
    </row>
    <row r="146" spans="2:65" s="1" customFormat="1" ht="24" customHeight="1">
      <c r="B146" s="31"/>
      <c r="C146" s="164" t="s">
        <v>189</v>
      </c>
      <c r="D146" s="164" t="s">
        <v>127</v>
      </c>
      <c r="E146" s="165" t="s">
        <v>190</v>
      </c>
      <c r="F146" s="166" t="s">
        <v>191</v>
      </c>
      <c r="G146" s="167" t="s">
        <v>192</v>
      </c>
      <c r="H146" s="168">
        <v>45.7</v>
      </c>
      <c r="I146" s="169"/>
      <c r="J146" s="170">
        <f>ROUND(I146*H146,2)</f>
        <v>0</v>
      </c>
      <c r="K146" s="166" t="s">
        <v>131</v>
      </c>
      <c r="L146" s="35"/>
      <c r="M146" s="171" t="s">
        <v>1</v>
      </c>
      <c r="N146" s="172" t="s">
        <v>43</v>
      </c>
      <c r="O146" s="63"/>
      <c r="P146" s="173">
        <f>O146*H146</f>
        <v>0</v>
      </c>
      <c r="Q146" s="173">
        <v>0</v>
      </c>
      <c r="R146" s="173">
        <f>Q146*H146</f>
        <v>0</v>
      </c>
      <c r="S146" s="173">
        <v>0</v>
      </c>
      <c r="T146" s="174">
        <f>S146*H146</f>
        <v>0</v>
      </c>
      <c r="AR146" s="175" t="s">
        <v>132</v>
      </c>
      <c r="AT146" s="175" t="s">
        <v>127</v>
      </c>
      <c r="AU146" s="175" t="s">
        <v>78</v>
      </c>
      <c r="AY146" s="14" t="s">
        <v>133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4" t="s">
        <v>85</v>
      </c>
      <c r="BK146" s="176">
        <f>ROUND(I146*H146,2)</f>
        <v>0</v>
      </c>
      <c r="BL146" s="14" t="s">
        <v>132</v>
      </c>
      <c r="BM146" s="175" t="s">
        <v>193</v>
      </c>
    </row>
    <row r="147" spans="2:65" s="1" customFormat="1" ht="39">
      <c r="B147" s="31"/>
      <c r="C147" s="32"/>
      <c r="D147" s="177" t="s">
        <v>135</v>
      </c>
      <c r="E147" s="32"/>
      <c r="F147" s="178" t="s">
        <v>194</v>
      </c>
      <c r="G147" s="32"/>
      <c r="H147" s="32"/>
      <c r="I147" s="114"/>
      <c r="J147" s="32"/>
      <c r="K147" s="32"/>
      <c r="L147" s="35"/>
      <c r="M147" s="179"/>
      <c r="N147" s="63"/>
      <c r="O147" s="63"/>
      <c r="P147" s="63"/>
      <c r="Q147" s="63"/>
      <c r="R147" s="63"/>
      <c r="S147" s="63"/>
      <c r="T147" s="64"/>
      <c r="AT147" s="14" t="s">
        <v>135</v>
      </c>
      <c r="AU147" s="14" t="s">
        <v>78</v>
      </c>
    </row>
    <row r="148" spans="2:65" s="1" customFormat="1" ht="39">
      <c r="B148" s="31"/>
      <c r="C148" s="32"/>
      <c r="D148" s="177" t="s">
        <v>137</v>
      </c>
      <c r="E148" s="32"/>
      <c r="F148" s="180" t="s">
        <v>195</v>
      </c>
      <c r="G148" s="32"/>
      <c r="H148" s="32"/>
      <c r="I148" s="114"/>
      <c r="J148" s="32"/>
      <c r="K148" s="32"/>
      <c r="L148" s="35"/>
      <c r="M148" s="179"/>
      <c r="N148" s="63"/>
      <c r="O148" s="63"/>
      <c r="P148" s="63"/>
      <c r="Q148" s="63"/>
      <c r="R148" s="63"/>
      <c r="S148" s="63"/>
      <c r="T148" s="64"/>
      <c r="AT148" s="14" t="s">
        <v>137</v>
      </c>
      <c r="AU148" s="14" t="s">
        <v>78</v>
      </c>
    </row>
    <row r="149" spans="2:65" s="1" customFormat="1" ht="24" customHeight="1">
      <c r="B149" s="31"/>
      <c r="C149" s="164" t="s">
        <v>196</v>
      </c>
      <c r="D149" s="164" t="s">
        <v>127</v>
      </c>
      <c r="E149" s="165" t="s">
        <v>197</v>
      </c>
      <c r="F149" s="166" t="s">
        <v>198</v>
      </c>
      <c r="G149" s="167" t="s">
        <v>192</v>
      </c>
      <c r="H149" s="168">
        <v>45.7</v>
      </c>
      <c r="I149" s="169"/>
      <c r="J149" s="170">
        <f>ROUND(I149*H149,2)</f>
        <v>0</v>
      </c>
      <c r="K149" s="166" t="s">
        <v>131</v>
      </c>
      <c r="L149" s="35"/>
      <c r="M149" s="171" t="s">
        <v>1</v>
      </c>
      <c r="N149" s="172" t="s">
        <v>43</v>
      </c>
      <c r="O149" s="63"/>
      <c r="P149" s="173">
        <f>O149*H149</f>
        <v>0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AR149" s="175" t="s">
        <v>132</v>
      </c>
      <c r="AT149" s="175" t="s">
        <v>127</v>
      </c>
      <c r="AU149" s="175" t="s">
        <v>78</v>
      </c>
      <c r="AY149" s="14" t="s">
        <v>133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4" t="s">
        <v>85</v>
      </c>
      <c r="BK149" s="176">
        <f>ROUND(I149*H149,2)</f>
        <v>0</v>
      </c>
      <c r="BL149" s="14" t="s">
        <v>132</v>
      </c>
      <c r="BM149" s="175" t="s">
        <v>199</v>
      </c>
    </row>
    <row r="150" spans="2:65" s="1" customFormat="1" ht="29.25">
      <c r="B150" s="31"/>
      <c r="C150" s="32"/>
      <c r="D150" s="177" t="s">
        <v>135</v>
      </c>
      <c r="E150" s="32"/>
      <c r="F150" s="178" t="s">
        <v>200</v>
      </c>
      <c r="G150" s="32"/>
      <c r="H150" s="32"/>
      <c r="I150" s="114"/>
      <c r="J150" s="32"/>
      <c r="K150" s="32"/>
      <c r="L150" s="35"/>
      <c r="M150" s="179"/>
      <c r="N150" s="63"/>
      <c r="O150" s="63"/>
      <c r="P150" s="63"/>
      <c r="Q150" s="63"/>
      <c r="R150" s="63"/>
      <c r="S150" s="63"/>
      <c r="T150" s="64"/>
      <c r="AT150" s="14" t="s">
        <v>135</v>
      </c>
      <c r="AU150" s="14" t="s">
        <v>78</v>
      </c>
    </row>
    <row r="151" spans="2:65" s="1" customFormat="1" ht="19.5">
      <c r="B151" s="31"/>
      <c r="C151" s="32"/>
      <c r="D151" s="177" t="s">
        <v>137</v>
      </c>
      <c r="E151" s="32"/>
      <c r="F151" s="180" t="s">
        <v>201</v>
      </c>
      <c r="G151" s="32"/>
      <c r="H151" s="32"/>
      <c r="I151" s="114"/>
      <c r="J151" s="32"/>
      <c r="K151" s="32"/>
      <c r="L151" s="35"/>
      <c r="M151" s="179"/>
      <c r="N151" s="63"/>
      <c r="O151" s="63"/>
      <c r="P151" s="63"/>
      <c r="Q151" s="63"/>
      <c r="R151" s="63"/>
      <c r="S151" s="63"/>
      <c r="T151" s="64"/>
      <c r="AT151" s="14" t="s">
        <v>137</v>
      </c>
      <c r="AU151" s="14" t="s">
        <v>78</v>
      </c>
    </row>
    <row r="152" spans="2:65" s="1" customFormat="1" ht="24" customHeight="1">
      <c r="B152" s="31"/>
      <c r="C152" s="164" t="s">
        <v>202</v>
      </c>
      <c r="D152" s="164" t="s">
        <v>127</v>
      </c>
      <c r="E152" s="165" t="s">
        <v>203</v>
      </c>
      <c r="F152" s="166" t="s">
        <v>204</v>
      </c>
      <c r="G152" s="167" t="s">
        <v>173</v>
      </c>
      <c r="H152" s="168">
        <v>49.941000000000003</v>
      </c>
      <c r="I152" s="169"/>
      <c r="J152" s="170">
        <f>ROUND(I152*H152,2)</f>
        <v>0</v>
      </c>
      <c r="K152" s="166" t="s">
        <v>131</v>
      </c>
      <c r="L152" s="35"/>
      <c r="M152" s="171" t="s">
        <v>1</v>
      </c>
      <c r="N152" s="172" t="s">
        <v>43</v>
      </c>
      <c r="O152" s="63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AR152" s="175" t="s">
        <v>132</v>
      </c>
      <c r="AT152" s="175" t="s">
        <v>127</v>
      </c>
      <c r="AU152" s="175" t="s">
        <v>78</v>
      </c>
      <c r="AY152" s="14" t="s">
        <v>133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4" t="s">
        <v>85</v>
      </c>
      <c r="BK152" s="176">
        <f>ROUND(I152*H152,2)</f>
        <v>0</v>
      </c>
      <c r="BL152" s="14" t="s">
        <v>132</v>
      </c>
      <c r="BM152" s="175" t="s">
        <v>205</v>
      </c>
    </row>
    <row r="153" spans="2:65" s="1" customFormat="1" ht="48.75">
      <c r="B153" s="31"/>
      <c r="C153" s="32"/>
      <c r="D153" s="177" t="s">
        <v>135</v>
      </c>
      <c r="E153" s="32"/>
      <c r="F153" s="178" t="s">
        <v>206</v>
      </c>
      <c r="G153" s="32"/>
      <c r="H153" s="32"/>
      <c r="I153" s="114"/>
      <c r="J153" s="32"/>
      <c r="K153" s="32"/>
      <c r="L153" s="35"/>
      <c r="M153" s="179"/>
      <c r="N153" s="63"/>
      <c r="O153" s="63"/>
      <c r="P153" s="63"/>
      <c r="Q153" s="63"/>
      <c r="R153" s="63"/>
      <c r="S153" s="63"/>
      <c r="T153" s="64"/>
      <c r="AT153" s="14" t="s">
        <v>135</v>
      </c>
      <c r="AU153" s="14" t="s">
        <v>78</v>
      </c>
    </row>
    <row r="154" spans="2:65" s="11" customFormat="1" ht="11.25">
      <c r="B154" s="203"/>
      <c r="C154" s="204"/>
      <c r="D154" s="177" t="s">
        <v>168</v>
      </c>
      <c r="E154" s="205" t="s">
        <v>1</v>
      </c>
      <c r="F154" s="206" t="s">
        <v>207</v>
      </c>
      <c r="G154" s="204"/>
      <c r="H154" s="205" t="s">
        <v>1</v>
      </c>
      <c r="I154" s="207"/>
      <c r="J154" s="204"/>
      <c r="K154" s="204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168</v>
      </c>
      <c r="AU154" s="212" t="s">
        <v>78</v>
      </c>
      <c r="AV154" s="11" t="s">
        <v>85</v>
      </c>
      <c r="AW154" s="11" t="s">
        <v>34</v>
      </c>
      <c r="AX154" s="11" t="s">
        <v>78</v>
      </c>
      <c r="AY154" s="212" t="s">
        <v>133</v>
      </c>
    </row>
    <row r="155" spans="2:65" s="9" customFormat="1" ht="11.25">
      <c r="B155" s="181"/>
      <c r="C155" s="182"/>
      <c r="D155" s="177" t="s">
        <v>168</v>
      </c>
      <c r="E155" s="183" t="s">
        <v>1</v>
      </c>
      <c r="F155" s="184" t="s">
        <v>208</v>
      </c>
      <c r="G155" s="182"/>
      <c r="H155" s="185">
        <v>49.941000000000003</v>
      </c>
      <c r="I155" s="186"/>
      <c r="J155" s="182"/>
      <c r="K155" s="182"/>
      <c r="L155" s="187"/>
      <c r="M155" s="188"/>
      <c r="N155" s="189"/>
      <c r="O155" s="189"/>
      <c r="P155" s="189"/>
      <c r="Q155" s="189"/>
      <c r="R155" s="189"/>
      <c r="S155" s="189"/>
      <c r="T155" s="190"/>
      <c r="AT155" s="191" t="s">
        <v>168</v>
      </c>
      <c r="AU155" s="191" t="s">
        <v>78</v>
      </c>
      <c r="AV155" s="9" t="s">
        <v>87</v>
      </c>
      <c r="AW155" s="9" t="s">
        <v>34</v>
      </c>
      <c r="AX155" s="9" t="s">
        <v>85</v>
      </c>
      <c r="AY155" s="191" t="s">
        <v>133</v>
      </c>
    </row>
    <row r="156" spans="2:65" s="1" customFormat="1" ht="24" customHeight="1">
      <c r="B156" s="31"/>
      <c r="C156" s="164" t="s">
        <v>209</v>
      </c>
      <c r="D156" s="164" t="s">
        <v>127</v>
      </c>
      <c r="E156" s="165" t="s">
        <v>210</v>
      </c>
      <c r="F156" s="166" t="s">
        <v>211</v>
      </c>
      <c r="G156" s="167" t="s">
        <v>212</v>
      </c>
      <c r="H156" s="168">
        <v>1590.454</v>
      </c>
      <c r="I156" s="169"/>
      <c r="J156" s="170">
        <f>ROUND(I156*H156,2)</f>
        <v>0</v>
      </c>
      <c r="K156" s="166" t="s">
        <v>131</v>
      </c>
      <c r="L156" s="35"/>
      <c r="M156" s="171" t="s">
        <v>1</v>
      </c>
      <c r="N156" s="172" t="s">
        <v>43</v>
      </c>
      <c r="O156" s="63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AR156" s="175" t="s">
        <v>213</v>
      </c>
      <c r="AT156" s="175" t="s">
        <v>127</v>
      </c>
      <c r="AU156" s="175" t="s">
        <v>78</v>
      </c>
      <c r="AY156" s="14" t="s">
        <v>133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4" t="s">
        <v>85</v>
      </c>
      <c r="BK156" s="176">
        <f>ROUND(I156*H156,2)</f>
        <v>0</v>
      </c>
      <c r="BL156" s="14" t="s">
        <v>213</v>
      </c>
      <c r="BM156" s="175" t="s">
        <v>214</v>
      </c>
    </row>
    <row r="157" spans="2:65" s="1" customFormat="1" ht="48.75">
      <c r="B157" s="31"/>
      <c r="C157" s="32"/>
      <c r="D157" s="177" t="s">
        <v>135</v>
      </c>
      <c r="E157" s="32"/>
      <c r="F157" s="178" t="s">
        <v>215</v>
      </c>
      <c r="G157" s="32"/>
      <c r="H157" s="32"/>
      <c r="I157" s="114"/>
      <c r="J157" s="32"/>
      <c r="K157" s="32"/>
      <c r="L157" s="35"/>
      <c r="M157" s="179"/>
      <c r="N157" s="63"/>
      <c r="O157" s="63"/>
      <c r="P157" s="63"/>
      <c r="Q157" s="63"/>
      <c r="R157" s="63"/>
      <c r="S157" s="63"/>
      <c r="T157" s="64"/>
      <c r="AT157" s="14" t="s">
        <v>135</v>
      </c>
      <c r="AU157" s="14" t="s">
        <v>78</v>
      </c>
    </row>
    <row r="158" spans="2:65" s="9" customFormat="1" ht="22.5">
      <c r="B158" s="181"/>
      <c r="C158" s="182"/>
      <c r="D158" s="177" t="s">
        <v>168</v>
      </c>
      <c r="E158" s="183" t="s">
        <v>1</v>
      </c>
      <c r="F158" s="184" t="s">
        <v>216</v>
      </c>
      <c r="G158" s="182"/>
      <c r="H158" s="185">
        <v>592.36</v>
      </c>
      <c r="I158" s="186"/>
      <c r="J158" s="182"/>
      <c r="K158" s="182"/>
      <c r="L158" s="187"/>
      <c r="M158" s="188"/>
      <c r="N158" s="189"/>
      <c r="O158" s="189"/>
      <c r="P158" s="189"/>
      <c r="Q158" s="189"/>
      <c r="R158" s="189"/>
      <c r="S158" s="189"/>
      <c r="T158" s="190"/>
      <c r="AT158" s="191" t="s">
        <v>168</v>
      </c>
      <c r="AU158" s="191" t="s">
        <v>78</v>
      </c>
      <c r="AV158" s="9" t="s">
        <v>87</v>
      </c>
      <c r="AW158" s="9" t="s">
        <v>34</v>
      </c>
      <c r="AX158" s="9" t="s">
        <v>78</v>
      </c>
      <c r="AY158" s="191" t="s">
        <v>133</v>
      </c>
    </row>
    <row r="159" spans="2:65" s="9" customFormat="1" ht="22.5">
      <c r="B159" s="181"/>
      <c r="C159" s="182"/>
      <c r="D159" s="177" t="s">
        <v>168</v>
      </c>
      <c r="E159" s="183" t="s">
        <v>1</v>
      </c>
      <c r="F159" s="184" t="s">
        <v>217</v>
      </c>
      <c r="G159" s="182"/>
      <c r="H159" s="185">
        <v>424.88299999999998</v>
      </c>
      <c r="I159" s="186"/>
      <c r="J159" s="182"/>
      <c r="K159" s="182"/>
      <c r="L159" s="187"/>
      <c r="M159" s="188"/>
      <c r="N159" s="189"/>
      <c r="O159" s="189"/>
      <c r="P159" s="189"/>
      <c r="Q159" s="189"/>
      <c r="R159" s="189"/>
      <c r="S159" s="189"/>
      <c r="T159" s="190"/>
      <c r="AT159" s="191" t="s">
        <v>168</v>
      </c>
      <c r="AU159" s="191" t="s">
        <v>78</v>
      </c>
      <c r="AV159" s="9" t="s">
        <v>87</v>
      </c>
      <c r="AW159" s="9" t="s">
        <v>34</v>
      </c>
      <c r="AX159" s="9" t="s">
        <v>78</v>
      </c>
      <c r="AY159" s="191" t="s">
        <v>133</v>
      </c>
    </row>
    <row r="160" spans="2:65" s="9" customFormat="1" ht="22.5">
      <c r="B160" s="181"/>
      <c r="C160" s="182"/>
      <c r="D160" s="177" t="s">
        <v>168</v>
      </c>
      <c r="E160" s="183" t="s">
        <v>1</v>
      </c>
      <c r="F160" s="184" t="s">
        <v>218</v>
      </c>
      <c r="G160" s="182"/>
      <c r="H160" s="185">
        <v>483.31799999999998</v>
      </c>
      <c r="I160" s="186"/>
      <c r="J160" s="182"/>
      <c r="K160" s="182"/>
      <c r="L160" s="187"/>
      <c r="M160" s="188"/>
      <c r="N160" s="189"/>
      <c r="O160" s="189"/>
      <c r="P160" s="189"/>
      <c r="Q160" s="189"/>
      <c r="R160" s="189"/>
      <c r="S160" s="189"/>
      <c r="T160" s="190"/>
      <c r="AT160" s="191" t="s">
        <v>168</v>
      </c>
      <c r="AU160" s="191" t="s">
        <v>78</v>
      </c>
      <c r="AV160" s="9" t="s">
        <v>87</v>
      </c>
      <c r="AW160" s="9" t="s">
        <v>34</v>
      </c>
      <c r="AX160" s="9" t="s">
        <v>78</v>
      </c>
      <c r="AY160" s="191" t="s">
        <v>133</v>
      </c>
    </row>
    <row r="161" spans="2:65" s="12" customFormat="1" ht="11.25">
      <c r="B161" s="213"/>
      <c r="C161" s="214"/>
      <c r="D161" s="177" t="s">
        <v>168</v>
      </c>
      <c r="E161" s="215" t="s">
        <v>1</v>
      </c>
      <c r="F161" s="216" t="s">
        <v>219</v>
      </c>
      <c r="G161" s="214"/>
      <c r="H161" s="217">
        <v>1500.5609999999999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168</v>
      </c>
      <c r="AU161" s="223" t="s">
        <v>78</v>
      </c>
      <c r="AV161" s="12" t="s">
        <v>144</v>
      </c>
      <c r="AW161" s="12" t="s">
        <v>34</v>
      </c>
      <c r="AX161" s="12" t="s">
        <v>78</v>
      </c>
      <c r="AY161" s="223" t="s">
        <v>133</v>
      </c>
    </row>
    <row r="162" spans="2:65" s="9" customFormat="1" ht="11.25">
      <c r="B162" s="181"/>
      <c r="C162" s="182"/>
      <c r="D162" s="177" t="s">
        <v>168</v>
      </c>
      <c r="E162" s="183" t="s">
        <v>1</v>
      </c>
      <c r="F162" s="184" t="s">
        <v>220</v>
      </c>
      <c r="G162" s="182"/>
      <c r="H162" s="185">
        <v>89.893000000000001</v>
      </c>
      <c r="I162" s="186"/>
      <c r="J162" s="182"/>
      <c r="K162" s="182"/>
      <c r="L162" s="187"/>
      <c r="M162" s="188"/>
      <c r="N162" s="189"/>
      <c r="O162" s="189"/>
      <c r="P162" s="189"/>
      <c r="Q162" s="189"/>
      <c r="R162" s="189"/>
      <c r="S162" s="189"/>
      <c r="T162" s="190"/>
      <c r="AT162" s="191" t="s">
        <v>168</v>
      </c>
      <c r="AU162" s="191" t="s">
        <v>78</v>
      </c>
      <c r="AV162" s="9" t="s">
        <v>87</v>
      </c>
      <c r="AW162" s="9" t="s">
        <v>34</v>
      </c>
      <c r="AX162" s="9" t="s">
        <v>78</v>
      </c>
      <c r="AY162" s="191" t="s">
        <v>133</v>
      </c>
    </row>
    <row r="163" spans="2:65" s="12" customFormat="1" ht="11.25">
      <c r="B163" s="213"/>
      <c r="C163" s="214"/>
      <c r="D163" s="177" t="s">
        <v>168</v>
      </c>
      <c r="E163" s="215" t="s">
        <v>1</v>
      </c>
      <c r="F163" s="216" t="s">
        <v>219</v>
      </c>
      <c r="G163" s="214"/>
      <c r="H163" s="217">
        <v>89.893000000000001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168</v>
      </c>
      <c r="AU163" s="223" t="s">
        <v>78</v>
      </c>
      <c r="AV163" s="12" t="s">
        <v>144</v>
      </c>
      <c r="AW163" s="12" t="s">
        <v>34</v>
      </c>
      <c r="AX163" s="12" t="s">
        <v>78</v>
      </c>
      <c r="AY163" s="223" t="s">
        <v>133</v>
      </c>
    </row>
    <row r="164" spans="2:65" s="10" customFormat="1" ht="11.25">
      <c r="B164" s="192"/>
      <c r="C164" s="193"/>
      <c r="D164" s="177" t="s">
        <v>168</v>
      </c>
      <c r="E164" s="194" t="s">
        <v>1</v>
      </c>
      <c r="F164" s="195" t="s">
        <v>181</v>
      </c>
      <c r="G164" s="193"/>
      <c r="H164" s="196">
        <v>1590.454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168</v>
      </c>
      <c r="AU164" s="202" t="s">
        <v>78</v>
      </c>
      <c r="AV164" s="10" t="s">
        <v>132</v>
      </c>
      <c r="AW164" s="10" t="s">
        <v>34</v>
      </c>
      <c r="AX164" s="10" t="s">
        <v>85</v>
      </c>
      <c r="AY164" s="202" t="s">
        <v>133</v>
      </c>
    </row>
    <row r="165" spans="2:65" s="1" customFormat="1" ht="24" customHeight="1">
      <c r="B165" s="31"/>
      <c r="C165" s="164" t="s">
        <v>221</v>
      </c>
      <c r="D165" s="164" t="s">
        <v>127</v>
      </c>
      <c r="E165" s="165" t="s">
        <v>222</v>
      </c>
      <c r="F165" s="166" t="s">
        <v>223</v>
      </c>
      <c r="G165" s="167" t="s">
        <v>173</v>
      </c>
      <c r="H165" s="168">
        <v>220.8</v>
      </c>
      <c r="I165" s="169"/>
      <c r="J165" s="170">
        <f>ROUND(I165*H165,2)</f>
        <v>0</v>
      </c>
      <c r="K165" s="166" t="s">
        <v>131</v>
      </c>
      <c r="L165" s="35"/>
      <c r="M165" s="171" t="s">
        <v>1</v>
      </c>
      <c r="N165" s="172" t="s">
        <v>43</v>
      </c>
      <c r="O165" s="63"/>
      <c r="P165" s="173">
        <f>O165*H165</f>
        <v>0</v>
      </c>
      <c r="Q165" s="173">
        <v>0</v>
      </c>
      <c r="R165" s="173">
        <f>Q165*H165</f>
        <v>0</v>
      </c>
      <c r="S165" s="173">
        <v>0</v>
      </c>
      <c r="T165" s="174">
        <f>S165*H165</f>
        <v>0</v>
      </c>
      <c r="AR165" s="175" t="s">
        <v>132</v>
      </c>
      <c r="AT165" s="175" t="s">
        <v>127</v>
      </c>
      <c r="AU165" s="175" t="s">
        <v>78</v>
      </c>
      <c r="AY165" s="14" t="s">
        <v>133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4" t="s">
        <v>85</v>
      </c>
      <c r="BK165" s="176">
        <f>ROUND(I165*H165,2)</f>
        <v>0</v>
      </c>
      <c r="BL165" s="14" t="s">
        <v>132</v>
      </c>
      <c r="BM165" s="175" t="s">
        <v>224</v>
      </c>
    </row>
    <row r="166" spans="2:65" s="1" customFormat="1" ht="39">
      <c r="B166" s="31"/>
      <c r="C166" s="32"/>
      <c r="D166" s="177" t="s">
        <v>135</v>
      </c>
      <c r="E166" s="32"/>
      <c r="F166" s="178" t="s">
        <v>225</v>
      </c>
      <c r="G166" s="32"/>
      <c r="H166" s="32"/>
      <c r="I166" s="114"/>
      <c r="J166" s="32"/>
      <c r="K166" s="32"/>
      <c r="L166" s="35"/>
      <c r="M166" s="179"/>
      <c r="N166" s="63"/>
      <c r="O166" s="63"/>
      <c r="P166" s="63"/>
      <c r="Q166" s="63"/>
      <c r="R166" s="63"/>
      <c r="S166" s="63"/>
      <c r="T166" s="64"/>
      <c r="AT166" s="14" t="s">
        <v>135</v>
      </c>
      <c r="AU166" s="14" t="s">
        <v>78</v>
      </c>
    </row>
    <row r="167" spans="2:65" s="11" customFormat="1" ht="11.25">
      <c r="B167" s="203"/>
      <c r="C167" s="204"/>
      <c r="D167" s="177" t="s">
        <v>168</v>
      </c>
      <c r="E167" s="205" t="s">
        <v>1</v>
      </c>
      <c r="F167" s="206" t="s">
        <v>226</v>
      </c>
      <c r="G167" s="204"/>
      <c r="H167" s="205" t="s">
        <v>1</v>
      </c>
      <c r="I167" s="207"/>
      <c r="J167" s="204"/>
      <c r="K167" s="204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168</v>
      </c>
      <c r="AU167" s="212" t="s">
        <v>78</v>
      </c>
      <c r="AV167" s="11" t="s">
        <v>85</v>
      </c>
      <c r="AW167" s="11" t="s">
        <v>34</v>
      </c>
      <c r="AX167" s="11" t="s">
        <v>78</v>
      </c>
      <c r="AY167" s="212" t="s">
        <v>133</v>
      </c>
    </row>
    <row r="168" spans="2:65" s="9" customFormat="1" ht="11.25">
      <c r="B168" s="181"/>
      <c r="C168" s="182"/>
      <c r="D168" s="177" t="s">
        <v>168</v>
      </c>
      <c r="E168" s="183" t="s">
        <v>1</v>
      </c>
      <c r="F168" s="184" t="s">
        <v>227</v>
      </c>
      <c r="G168" s="182"/>
      <c r="H168" s="185">
        <v>36</v>
      </c>
      <c r="I168" s="186"/>
      <c r="J168" s="182"/>
      <c r="K168" s="182"/>
      <c r="L168" s="187"/>
      <c r="M168" s="188"/>
      <c r="N168" s="189"/>
      <c r="O168" s="189"/>
      <c r="P168" s="189"/>
      <c r="Q168" s="189"/>
      <c r="R168" s="189"/>
      <c r="S168" s="189"/>
      <c r="T168" s="190"/>
      <c r="AT168" s="191" t="s">
        <v>168</v>
      </c>
      <c r="AU168" s="191" t="s">
        <v>78</v>
      </c>
      <c r="AV168" s="9" t="s">
        <v>87</v>
      </c>
      <c r="AW168" s="9" t="s">
        <v>34</v>
      </c>
      <c r="AX168" s="9" t="s">
        <v>78</v>
      </c>
      <c r="AY168" s="191" t="s">
        <v>133</v>
      </c>
    </row>
    <row r="169" spans="2:65" s="9" customFormat="1" ht="11.25">
      <c r="B169" s="181"/>
      <c r="C169" s="182"/>
      <c r="D169" s="177" t="s">
        <v>168</v>
      </c>
      <c r="E169" s="183" t="s">
        <v>1</v>
      </c>
      <c r="F169" s="184" t="s">
        <v>228</v>
      </c>
      <c r="G169" s="182"/>
      <c r="H169" s="185">
        <v>56.1</v>
      </c>
      <c r="I169" s="186"/>
      <c r="J169" s="182"/>
      <c r="K169" s="182"/>
      <c r="L169" s="187"/>
      <c r="M169" s="188"/>
      <c r="N169" s="189"/>
      <c r="O169" s="189"/>
      <c r="P169" s="189"/>
      <c r="Q169" s="189"/>
      <c r="R169" s="189"/>
      <c r="S169" s="189"/>
      <c r="T169" s="190"/>
      <c r="AT169" s="191" t="s">
        <v>168</v>
      </c>
      <c r="AU169" s="191" t="s">
        <v>78</v>
      </c>
      <c r="AV169" s="9" t="s">
        <v>87</v>
      </c>
      <c r="AW169" s="9" t="s">
        <v>34</v>
      </c>
      <c r="AX169" s="9" t="s">
        <v>78</v>
      </c>
      <c r="AY169" s="191" t="s">
        <v>133</v>
      </c>
    </row>
    <row r="170" spans="2:65" s="9" customFormat="1" ht="11.25">
      <c r="B170" s="181"/>
      <c r="C170" s="182"/>
      <c r="D170" s="177" t="s">
        <v>168</v>
      </c>
      <c r="E170" s="183" t="s">
        <v>1</v>
      </c>
      <c r="F170" s="184" t="s">
        <v>229</v>
      </c>
      <c r="G170" s="182"/>
      <c r="H170" s="185">
        <v>70.5</v>
      </c>
      <c r="I170" s="186"/>
      <c r="J170" s="182"/>
      <c r="K170" s="182"/>
      <c r="L170" s="187"/>
      <c r="M170" s="188"/>
      <c r="N170" s="189"/>
      <c r="O170" s="189"/>
      <c r="P170" s="189"/>
      <c r="Q170" s="189"/>
      <c r="R170" s="189"/>
      <c r="S170" s="189"/>
      <c r="T170" s="190"/>
      <c r="AT170" s="191" t="s">
        <v>168</v>
      </c>
      <c r="AU170" s="191" t="s">
        <v>78</v>
      </c>
      <c r="AV170" s="9" t="s">
        <v>87</v>
      </c>
      <c r="AW170" s="9" t="s">
        <v>34</v>
      </c>
      <c r="AX170" s="9" t="s">
        <v>78</v>
      </c>
      <c r="AY170" s="191" t="s">
        <v>133</v>
      </c>
    </row>
    <row r="171" spans="2:65" s="9" customFormat="1" ht="11.25">
      <c r="B171" s="181"/>
      <c r="C171" s="182"/>
      <c r="D171" s="177" t="s">
        <v>168</v>
      </c>
      <c r="E171" s="183" t="s">
        <v>1</v>
      </c>
      <c r="F171" s="184" t="s">
        <v>230</v>
      </c>
      <c r="G171" s="182"/>
      <c r="H171" s="185">
        <v>58.2</v>
      </c>
      <c r="I171" s="186"/>
      <c r="J171" s="182"/>
      <c r="K171" s="182"/>
      <c r="L171" s="187"/>
      <c r="M171" s="188"/>
      <c r="N171" s="189"/>
      <c r="O171" s="189"/>
      <c r="P171" s="189"/>
      <c r="Q171" s="189"/>
      <c r="R171" s="189"/>
      <c r="S171" s="189"/>
      <c r="T171" s="190"/>
      <c r="AT171" s="191" t="s">
        <v>168</v>
      </c>
      <c r="AU171" s="191" t="s">
        <v>78</v>
      </c>
      <c r="AV171" s="9" t="s">
        <v>87</v>
      </c>
      <c r="AW171" s="9" t="s">
        <v>34</v>
      </c>
      <c r="AX171" s="9" t="s">
        <v>78</v>
      </c>
      <c r="AY171" s="191" t="s">
        <v>133</v>
      </c>
    </row>
    <row r="172" spans="2:65" s="10" customFormat="1" ht="11.25">
      <c r="B172" s="192"/>
      <c r="C172" s="193"/>
      <c r="D172" s="177" t="s">
        <v>168</v>
      </c>
      <c r="E172" s="194" t="s">
        <v>1</v>
      </c>
      <c r="F172" s="195" t="s">
        <v>181</v>
      </c>
      <c r="G172" s="193"/>
      <c r="H172" s="196">
        <v>220.8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168</v>
      </c>
      <c r="AU172" s="202" t="s">
        <v>78</v>
      </c>
      <c r="AV172" s="10" t="s">
        <v>132</v>
      </c>
      <c r="AW172" s="10" t="s">
        <v>34</v>
      </c>
      <c r="AX172" s="10" t="s">
        <v>85</v>
      </c>
      <c r="AY172" s="202" t="s">
        <v>133</v>
      </c>
    </row>
    <row r="173" spans="2:65" s="1" customFormat="1" ht="24" customHeight="1">
      <c r="B173" s="31"/>
      <c r="C173" s="164" t="s">
        <v>231</v>
      </c>
      <c r="D173" s="164" t="s">
        <v>127</v>
      </c>
      <c r="E173" s="165" t="s">
        <v>232</v>
      </c>
      <c r="F173" s="166" t="s">
        <v>233</v>
      </c>
      <c r="G173" s="167" t="s">
        <v>212</v>
      </c>
      <c r="H173" s="168">
        <v>2191.2289999999998</v>
      </c>
      <c r="I173" s="169"/>
      <c r="J173" s="170">
        <f>ROUND(I173*H173,2)</f>
        <v>0</v>
      </c>
      <c r="K173" s="166" t="s">
        <v>131</v>
      </c>
      <c r="L173" s="35"/>
      <c r="M173" s="171" t="s">
        <v>1</v>
      </c>
      <c r="N173" s="172" t="s">
        <v>43</v>
      </c>
      <c r="O173" s="63"/>
      <c r="P173" s="173">
        <f>O173*H173</f>
        <v>0</v>
      </c>
      <c r="Q173" s="173">
        <v>0</v>
      </c>
      <c r="R173" s="173">
        <f>Q173*H173</f>
        <v>0</v>
      </c>
      <c r="S173" s="173">
        <v>0</v>
      </c>
      <c r="T173" s="174">
        <f>S173*H173</f>
        <v>0</v>
      </c>
      <c r="AR173" s="175" t="s">
        <v>213</v>
      </c>
      <c r="AT173" s="175" t="s">
        <v>127</v>
      </c>
      <c r="AU173" s="175" t="s">
        <v>78</v>
      </c>
      <c r="AY173" s="14" t="s">
        <v>133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4" t="s">
        <v>85</v>
      </c>
      <c r="BK173" s="176">
        <f>ROUND(I173*H173,2)</f>
        <v>0</v>
      </c>
      <c r="BL173" s="14" t="s">
        <v>213</v>
      </c>
      <c r="BM173" s="175" t="s">
        <v>234</v>
      </c>
    </row>
    <row r="174" spans="2:65" s="1" customFormat="1" ht="58.5">
      <c r="B174" s="31"/>
      <c r="C174" s="32"/>
      <c r="D174" s="177" t="s">
        <v>135</v>
      </c>
      <c r="E174" s="32"/>
      <c r="F174" s="178" t="s">
        <v>235</v>
      </c>
      <c r="G174" s="32"/>
      <c r="H174" s="32"/>
      <c r="I174" s="114"/>
      <c r="J174" s="32"/>
      <c r="K174" s="32"/>
      <c r="L174" s="35"/>
      <c r="M174" s="179"/>
      <c r="N174" s="63"/>
      <c r="O174" s="63"/>
      <c r="P174" s="63"/>
      <c r="Q174" s="63"/>
      <c r="R174" s="63"/>
      <c r="S174" s="63"/>
      <c r="T174" s="64"/>
      <c r="AT174" s="14" t="s">
        <v>135</v>
      </c>
      <c r="AU174" s="14" t="s">
        <v>78</v>
      </c>
    </row>
    <row r="175" spans="2:65" s="11" customFormat="1" ht="11.25">
      <c r="B175" s="203"/>
      <c r="C175" s="204"/>
      <c r="D175" s="177" t="s">
        <v>168</v>
      </c>
      <c r="E175" s="205" t="s">
        <v>1</v>
      </c>
      <c r="F175" s="206" t="s">
        <v>236</v>
      </c>
      <c r="G175" s="204"/>
      <c r="H175" s="205" t="s">
        <v>1</v>
      </c>
      <c r="I175" s="207"/>
      <c r="J175" s="204"/>
      <c r="K175" s="204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168</v>
      </c>
      <c r="AU175" s="212" t="s">
        <v>78</v>
      </c>
      <c r="AV175" s="11" t="s">
        <v>85</v>
      </c>
      <c r="AW175" s="11" t="s">
        <v>34</v>
      </c>
      <c r="AX175" s="11" t="s">
        <v>78</v>
      </c>
      <c r="AY175" s="212" t="s">
        <v>133</v>
      </c>
    </row>
    <row r="176" spans="2:65" s="9" customFormat="1" ht="11.25">
      <c r="B176" s="181"/>
      <c r="C176" s="182"/>
      <c r="D176" s="177" t="s">
        <v>168</v>
      </c>
      <c r="E176" s="183" t="s">
        <v>1</v>
      </c>
      <c r="F176" s="184" t="s">
        <v>237</v>
      </c>
      <c r="G176" s="182"/>
      <c r="H176" s="185">
        <v>164.43</v>
      </c>
      <c r="I176" s="186"/>
      <c r="J176" s="182"/>
      <c r="K176" s="182"/>
      <c r="L176" s="187"/>
      <c r="M176" s="188"/>
      <c r="N176" s="189"/>
      <c r="O176" s="189"/>
      <c r="P176" s="189"/>
      <c r="Q176" s="189"/>
      <c r="R176" s="189"/>
      <c r="S176" s="189"/>
      <c r="T176" s="190"/>
      <c r="AT176" s="191" t="s">
        <v>168</v>
      </c>
      <c r="AU176" s="191" t="s">
        <v>78</v>
      </c>
      <c r="AV176" s="9" t="s">
        <v>87</v>
      </c>
      <c r="AW176" s="9" t="s">
        <v>34</v>
      </c>
      <c r="AX176" s="9" t="s">
        <v>78</v>
      </c>
      <c r="AY176" s="191" t="s">
        <v>133</v>
      </c>
    </row>
    <row r="177" spans="2:51" s="9" customFormat="1" ht="11.25">
      <c r="B177" s="181"/>
      <c r="C177" s="182"/>
      <c r="D177" s="177" t="s">
        <v>168</v>
      </c>
      <c r="E177" s="183" t="s">
        <v>1</v>
      </c>
      <c r="F177" s="184" t="s">
        <v>238</v>
      </c>
      <c r="G177" s="182"/>
      <c r="H177" s="185">
        <v>117.93600000000001</v>
      </c>
      <c r="I177" s="186"/>
      <c r="J177" s="182"/>
      <c r="K177" s="182"/>
      <c r="L177" s="187"/>
      <c r="M177" s="188"/>
      <c r="N177" s="189"/>
      <c r="O177" s="189"/>
      <c r="P177" s="189"/>
      <c r="Q177" s="189"/>
      <c r="R177" s="189"/>
      <c r="S177" s="189"/>
      <c r="T177" s="190"/>
      <c r="AT177" s="191" t="s">
        <v>168</v>
      </c>
      <c r="AU177" s="191" t="s">
        <v>78</v>
      </c>
      <c r="AV177" s="9" t="s">
        <v>87</v>
      </c>
      <c r="AW177" s="9" t="s">
        <v>34</v>
      </c>
      <c r="AX177" s="9" t="s">
        <v>78</v>
      </c>
      <c r="AY177" s="191" t="s">
        <v>133</v>
      </c>
    </row>
    <row r="178" spans="2:51" s="9" customFormat="1" ht="11.25">
      <c r="B178" s="181"/>
      <c r="C178" s="182"/>
      <c r="D178" s="177" t="s">
        <v>168</v>
      </c>
      <c r="E178" s="183" t="s">
        <v>1</v>
      </c>
      <c r="F178" s="184" t="s">
        <v>239</v>
      </c>
      <c r="G178" s="182"/>
      <c r="H178" s="185">
        <v>134.172</v>
      </c>
      <c r="I178" s="186"/>
      <c r="J178" s="182"/>
      <c r="K178" s="182"/>
      <c r="L178" s="187"/>
      <c r="M178" s="188"/>
      <c r="N178" s="189"/>
      <c r="O178" s="189"/>
      <c r="P178" s="189"/>
      <c r="Q178" s="189"/>
      <c r="R178" s="189"/>
      <c r="S178" s="189"/>
      <c r="T178" s="190"/>
      <c r="AT178" s="191" t="s">
        <v>168</v>
      </c>
      <c r="AU178" s="191" t="s">
        <v>78</v>
      </c>
      <c r="AV178" s="9" t="s">
        <v>87</v>
      </c>
      <c r="AW178" s="9" t="s">
        <v>34</v>
      </c>
      <c r="AX178" s="9" t="s">
        <v>78</v>
      </c>
      <c r="AY178" s="191" t="s">
        <v>133</v>
      </c>
    </row>
    <row r="179" spans="2:51" s="12" customFormat="1" ht="11.25">
      <c r="B179" s="213"/>
      <c r="C179" s="214"/>
      <c r="D179" s="177" t="s">
        <v>168</v>
      </c>
      <c r="E179" s="215" t="s">
        <v>1</v>
      </c>
      <c r="F179" s="216" t="s">
        <v>219</v>
      </c>
      <c r="G179" s="214"/>
      <c r="H179" s="217">
        <v>416.53800000000001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168</v>
      </c>
      <c r="AU179" s="223" t="s">
        <v>78</v>
      </c>
      <c r="AV179" s="12" t="s">
        <v>144</v>
      </c>
      <c r="AW179" s="12" t="s">
        <v>34</v>
      </c>
      <c r="AX179" s="12" t="s">
        <v>78</v>
      </c>
      <c r="AY179" s="223" t="s">
        <v>133</v>
      </c>
    </row>
    <row r="180" spans="2:51" s="11" customFormat="1" ht="11.25">
      <c r="B180" s="203"/>
      <c r="C180" s="204"/>
      <c r="D180" s="177" t="s">
        <v>168</v>
      </c>
      <c r="E180" s="205" t="s">
        <v>1</v>
      </c>
      <c r="F180" s="206" t="s">
        <v>240</v>
      </c>
      <c r="G180" s="204"/>
      <c r="H180" s="205" t="s">
        <v>1</v>
      </c>
      <c r="I180" s="207"/>
      <c r="J180" s="204"/>
      <c r="K180" s="204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168</v>
      </c>
      <c r="AU180" s="212" t="s">
        <v>78</v>
      </c>
      <c r="AV180" s="11" t="s">
        <v>85</v>
      </c>
      <c r="AW180" s="11" t="s">
        <v>34</v>
      </c>
      <c r="AX180" s="11" t="s">
        <v>78</v>
      </c>
      <c r="AY180" s="212" t="s">
        <v>133</v>
      </c>
    </row>
    <row r="181" spans="2:51" s="9" customFormat="1" ht="11.25">
      <c r="B181" s="181"/>
      <c r="C181" s="182"/>
      <c r="D181" s="177" t="s">
        <v>168</v>
      </c>
      <c r="E181" s="183" t="s">
        <v>1</v>
      </c>
      <c r="F181" s="184" t="s">
        <v>241</v>
      </c>
      <c r="G181" s="182"/>
      <c r="H181" s="185">
        <v>410.85500000000002</v>
      </c>
      <c r="I181" s="186"/>
      <c r="J181" s="182"/>
      <c r="K181" s="182"/>
      <c r="L181" s="187"/>
      <c r="M181" s="188"/>
      <c r="N181" s="189"/>
      <c r="O181" s="189"/>
      <c r="P181" s="189"/>
      <c r="Q181" s="189"/>
      <c r="R181" s="189"/>
      <c r="S181" s="189"/>
      <c r="T181" s="190"/>
      <c r="AT181" s="191" t="s">
        <v>168</v>
      </c>
      <c r="AU181" s="191" t="s">
        <v>78</v>
      </c>
      <c r="AV181" s="9" t="s">
        <v>87</v>
      </c>
      <c r="AW181" s="9" t="s">
        <v>34</v>
      </c>
      <c r="AX181" s="9" t="s">
        <v>78</v>
      </c>
      <c r="AY181" s="191" t="s">
        <v>133</v>
      </c>
    </row>
    <row r="182" spans="2:51" s="9" customFormat="1" ht="11.25">
      <c r="B182" s="181"/>
      <c r="C182" s="182"/>
      <c r="D182" s="177" t="s">
        <v>168</v>
      </c>
      <c r="E182" s="183" t="s">
        <v>1</v>
      </c>
      <c r="F182" s="184" t="s">
        <v>242</v>
      </c>
      <c r="G182" s="182"/>
      <c r="H182" s="185">
        <v>261.58100000000002</v>
      </c>
      <c r="I182" s="186"/>
      <c r="J182" s="182"/>
      <c r="K182" s="182"/>
      <c r="L182" s="187"/>
      <c r="M182" s="188"/>
      <c r="N182" s="189"/>
      <c r="O182" s="189"/>
      <c r="P182" s="189"/>
      <c r="Q182" s="189"/>
      <c r="R182" s="189"/>
      <c r="S182" s="189"/>
      <c r="T182" s="190"/>
      <c r="AT182" s="191" t="s">
        <v>168</v>
      </c>
      <c r="AU182" s="191" t="s">
        <v>78</v>
      </c>
      <c r="AV182" s="9" t="s">
        <v>87</v>
      </c>
      <c r="AW182" s="9" t="s">
        <v>34</v>
      </c>
      <c r="AX182" s="9" t="s">
        <v>78</v>
      </c>
      <c r="AY182" s="191" t="s">
        <v>133</v>
      </c>
    </row>
    <row r="183" spans="2:51" s="12" customFormat="1" ht="11.25">
      <c r="B183" s="213"/>
      <c r="C183" s="214"/>
      <c r="D183" s="177" t="s">
        <v>168</v>
      </c>
      <c r="E183" s="215" t="s">
        <v>1</v>
      </c>
      <c r="F183" s="216" t="s">
        <v>219</v>
      </c>
      <c r="G183" s="214"/>
      <c r="H183" s="217">
        <v>672.43600000000004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168</v>
      </c>
      <c r="AU183" s="223" t="s">
        <v>78</v>
      </c>
      <c r="AV183" s="12" t="s">
        <v>144</v>
      </c>
      <c r="AW183" s="12" t="s">
        <v>34</v>
      </c>
      <c r="AX183" s="12" t="s">
        <v>78</v>
      </c>
      <c r="AY183" s="223" t="s">
        <v>133</v>
      </c>
    </row>
    <row r="184" spans="2:51" s="11" customFormat="1" ht="11.25">
      <c r="B184" s="203"/>
      <c r="C184" s="204"/>
      <c r="D184" s="177" t="s">
        <v>168</v>
      </c>
      <c r="E184" s="205" t="s">
        <v>1</v>
      </c>
      <c r="F184" s="206" t="s">
        <v>243</v>
      </c>
      <c r="G184" s="204"/>
      <c r="H184" s="205" t="s">
        <v>1</v>
      </c>
      <c r="I184" s="207"/>
      <c r="J184" s="204"/>
      <c r="K184" s="204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168</v>
      </c>
      <c r="AU184" s="212" t="s">
        <v>78</v>
      </c>
      <c r="AV184" s="11" t="s">
        <v>85</v>
      </c>
      <c r="AW184" s="11" t="s">
        <v>34</v>
      </c>
      <c r="AX184" s="11" t="s">
        <v>78</v>
      </c>
      <c r="AY184" s="212" t="s">
        <v>133</v>
      </c>
    </row>
    <row r="185" spans="2:51" s="9" customFormat="1" ht="11.25">
      <c r="B185" s="181"/>
      <c r="C185" s="182"/>
      <c r="D185" s="177" t="s">
        <v>168</v>
      </c>
      <c r="E185" s="183" t="s">
        <v>1</v>
      </c>
      <c r="F185" s="184" t="s">
        <v>244</v>
      </c>
      <c r="G185" s="182"/>
      <c r="H185" s="185">
        <v>236.94399999999999</v>
      </c>
      <c r="I185" s="186"/>
      <c r="J185" s="182"/>
      <c r="K185" s="182"/>
      <c r="L185" s="187"/>
      <c r="M185" s="188"/>
      <c r="N185" s="189"/>
      <c r="O185" s="189"/>
      <c r="P185" s="189"/>
      <c r="Q185" s="189"/>
      <c r="R185" s="189"/>
      <c r="S185" s="189"/>
      <c r="T185" s="190"/>
      <c r="AT185" s="191" t="s">
        <v>168</v>
      </c>
      <c r="AU185" s="191" t="s">
        <v>78</v>
      </c>
      <c r="AV185" s="9" t="s">
        <v>87</v>
      </c>
      <c r="AW185" s="9" t="s">
        <v>34</v>
      </c>
      <c r="AX185" s="9" t="s">
        <v>78</v>
      </c>
      <c r="AY185" s="191" t="s">
        <v>133</v>
      </c>
    </row>
    <row r="186" spans="2:51" s="9" customFormat="1" ht="11.25">
      <c r="B186" s="181"/>
      <c r="C186" s="182"/>
      <c r="D186" s="177" t="s">
        <v>168</v>
      </c>
      <c r="E186" s="183" t="s">
        <v>1</v>
      </c>
      <c r="F186" s="184" t="s">
        <v>245</v>
      </c>
      <c r="G186" s="182"/>
      <c r="H186" s="185">
        <v>169.953</v>
      </c>
      <c r="I186" s="186"/>
      <c r="J186" s="182"/>
      <c r="K186" s="182"/>
      <c r="L186" s="187"/>
      <c r="M186" s="188"/>
      <c r="N186" s="189"/>
      <c r="O186" s="189"/>
      <c r="P186" s="189"/>
      <c r="Q186" s="189"/>
      <c r="R186" s="189"/>
      <c r="S186" s="189"/>
      <c r="T186" s="190"/>
      <c r="AT186" s="191" t="s">
        <v>168</v>
      </c>
      <c r="AU186" s="191" t="s">
        <v>78</v>
      </c>
      <c r="AV186" s="9" t="s">
        <v>87</v>
      </c>
      <c r="AW186" s="9" t="s">
        <v>34</v>
      </c>
      <c r="AX186" s="9" t="s">
        <v>78</v>
      </c>
      <c r="AY186" s="191" t="s">
        <v>133</v>
      </c>
    </row>
    <row r="187" spans="2:51" s="9" customFormat="1" ht="11.25">
      <c r="B187" s="181"/>
      <c r="C187" s="182"/>
      <c r="D187" s="177" t="s">
        <v>168</v>
      </c>
      <c r="E187" s="183" t="s">
        <v>1</v>
      </c>
      <c r="F187" s="184" t="s">
        <v>246</v>
      </c>
      <c r="G187" s="182"/>
      <c r="H187" s="185">
        <v>193.327</v>
      </c>
      <c r="I187" s="186"/>
      <c r="J187" s="182"/>
      <c r="K187" s="182"/>
      <c r="L187" s="187"/>
      <c r="M187" s="188"/>
      <c r="N187" s="189"/>
      <c r="O187" s="189"/>
      <c r="P187" s="189"/>
      <c r="Q187" s="189"/>
      <c r="R187" s="189"/>
      <c r="S187" s="189"/>
      <c r="T187" s="190"/>
      <c r="AT187" s="191" t="s">
        <v>168</v>
      </c>
      <c r="AU187" s="191" t="s">
        <v>78</v>
      </c>
      <c r="AV187" s="9" t="s">
        <v>87</v>
      </c>
      <c r="AW187" s="9" t="s">
        <v>34</v>
      </c>
      <c r="AX187" s="9" t="s">
        <v>78</v>
      </c>
      <c r="AY187" s="191" t="s">
        <v>133</v>
      </c>
    </row>
    <row r="188" spans="2:51" s="9" customFormat="1" ht="11.25">
      <c r="B188" s="181"/>
      <c r="C188" s="182"/>
      <c r="D188" s="177" t="s">
        <v>168</v>
      </c>
      <c r="E188" s="183" t="s">
        <v>1</v>
      </c>
      <c r="F188" s="184" t="s">
        <v>247</v>
      </c>
      <c r="G188" s="182"/>
      <c r="H188" s="185">
        <v>35.957000000000001</v>
      </c>
      <c r="I188" s="186"/>
      <c r="J188" s="182"/>
      <c r="K188" s="182"/>
      <c r="L188" s="187"/>
      <c r="M188" s="188"/>
      <c r="N188" s="189"/>
      <c r="O188" s="189"/>
      <c r="P188" s="189"/>
      <c r="Q188" s="189"/>
      <c r="R188" s="189"/>
      <c r="S188" s="189"/>
      <c r="T188" s="190"/>
      <c r="AT188" s="191" t="s">
        <v>168</v>
      </c>
      <c r="AU188" s="191" t="s">
        <v>78</v>
      </c>
      <c r="AV188" s="9" t="s">
        <v>87</v>
      </c>
      <c r="AW188" s="9" t="s">
        <v>34</v>
      </c>
      <c r="AX188" s="9" t="s">
        <v>78</v>
      </c>
      <c r="AY188" s="191" t="s">
        <v>133</v>
      </c>
    </row>
    <row r="189" spans="2:51" s="12" customFormat="1" ht="11.25">
      <c r="B189" s="213"/>
      <c r="C189" s="214"/>
      <c r="D189" s="177" t="s">
        <v>168</v>
      </c>
      <c r="E189" s="215" t="s">
        <v>1</v>
      </c>
      <c r="F189" s="216" t="s">
        <v>219</v>
      </c>
      <c r="G189" s="214"/>
      <c r="H189" s="217">
        <v>636.18099999999993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168</v>
      </c>
      <c r="AU189" s="223" t="s">
        <v>78</v>
      </c>
      <c r="AV189" s="12" t="s">
        <v>144</v>
      </c>
      <c r="AW189" s="12" t="s">
        <v>34</v>
      </c>
      <c r="AX189" s="12" t="s">
        <v>78</v>
      </c>
      <c r="AY189" s="223" t="s">
        <v>133</v>
      </c>
    </row>
    <row r="190" spans="2:51" s="11" customFormat="1" ht="11.25">
      <c r="B190" s="203"/>
      <c r="C190" s="204"/>
      <c r="D190" s="177" t="s">
        <v>168</v>
      </c>
      <c r="E190" s="205" t="s">
        <v>1</v>
      </c>
      <c r="F190" s="206" t="s">
        <v>248</v>
      </c>
      <c r="G190" s="204"/>
      <c r="H190" s="205" t="s">
        <v>1</v>
      </c>
      <c r="I190" s="207"/>
      <c r="J190" s="204"/>
      <c r="K190" s="204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168</v>
      </c>
      <c r="AU190" s="212" t="s">
        <v>78</v>
      </c>
      <c r="AV190" s="11" t="s">
        <v>85</v>
      </c>
      <c r="AW190" s="11" t="s">
        <v>34</v>
      </c>
      <c r="AX190" s="11" t="s">
        <v>78</v>
      </c>
      <c r="AY190" s="212" t="s">
        <v>133</v>
      </c>
    </row>
    <row r="191" spans="2:51" s="9" customFormat="1" ht="11.25">
      <c r="B191" s="181"/>
      <c r="C191" s="182"/>
      <c r="D191" s="177" t="s">
        <v>168</v>
      </c>
      <c r="E191" s="183" t="s">
        <v>1</v>
      </c>
      <c r="F191" s="184" t="s">
        <v>249</v>
      </c>
      <c r="G191" s="182"/>
      <c r="H191" s="185">
        <v>68.634</v>
      </c>
      <c r="I191" s="186"/>
      <c r="J191" s="182"/>
      <c r="K191" s="182"/>
      <c r="L191" s="187"/>
      <c r="M191" s="188"/>
      <c r="N191" s="189"/>
      <c r="O191" s="189"/>
      <c r="P191" s="189"/>
      <c r="Q191" s="189"/>
      <c r="R191" s="189"/>
      <c r="S191" s="189"/>
      <c r="T191" s="190"/>
      <c r="AT191" s="191" t="s">
        <v>168</v>
      </c>
      <c r="AU191" s="191" t="s">
        <v>78</v>
      </c>
      <c r="AV191" s="9" t="s">
        <v>87</v>
      </c>
      <c r="AW191" s="9" t="s">
        <v>34</v>
      </c>
      <c r="AX191" s="9" t="s">
        <v>78</v>
      </c>
      <c r="AY191" s="191" t="s">
        <v>133</v>
      </c>
    </row>
    <row r="192" spans="2:51" s="12" customFormat="1" ht="11.25">
      <c r="B192" s="213"/>
      <c r="C192" s="214"/>
      <c r="D192" s="177" t="s">
        <v>168</v>
      </c>
      <c r="E192" s="215" t="s">
        <v>1</v>
      </c>
      <c r="F192" s="216" t="s">
        <v>219</v>
      </c>
      <c r="G192" s="214"/>
      <c r="H192" s="217">
        <v>68.634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168</v>
      </c>
      <c r="AU192" s="223" t="s">
        <v>78</v>
      </c>
      <c r="AV192" s="12" t="s">
        <v>144</v>
      </c>
      <c r="AW192" s="12" t="s">
        <v>34</v>
      </c>
      <c r="AX192" s="12" t="s">
        <v>78</v>
      </c>
      <c r="AY192" s="223" t="s">
        <v>133</v>
      </c>
    </row>
    <row r="193" spans="2:65" s="9" customFormat="1" ht="11.25">
      <c r="B193" s="181"/>
      <c r="C193" s="182"/>
      <c r="D193" s="177" t="s">
        <v>168</v>
      </c>
      <c r="E193" s="183" t="s">
        <v>1</v>
      </c>
      <c r="F193" s="184" t="s">
        <v>250</v>
      </c>
      <c r="G193" s="182"/>
      <c r="H193" s="185">
        <v>64.8</v>
      </c>
      <c r="I193" s="186"/>
      <c r="J193" s="182"/>
      <c r="K193" s="182"/>
      <c r="L193" s="187"/>
      <c r="M193" s="188"/>
      <c r="N193" s="189"/>
      <c r="O193" s="189"/>
      <c r="P193" s="189"/>
      <c r="Q193" s="189"/>
      <c r="R193" s="189"/>
      <c r="S193" s="189"/>
      <c r="T193" s="190"/>
      <c r="AT193" s="191" t="s">
        <v>168</v>
      </c>
      <c r="AU193" s="191" t="s">
        <v>78</v>
      </c>
      <c r="AV193" s="9" t="s">
        <v>87</v>
      </c>
      <c r="AW193" s="9" t="s">
        <v>34</v>
      </c>
      <c r="AX193" s="9" t="s">
        <v>78</v>
      </c>
      <c r="AY193" s="191" t="s">
        <v>133</v>
      </c>
    </row>
    <row r="194" spans="2:65" s="9" customFormat="1" ht="11.25">
      <c r="B194" s="181"/>
      <c r="C194" s="182"/>
      <c r="D194" s="177" t="s">
        <v>168</v>
      </c>
      <c r="E194" s="183" t="s">
        <v>1</v>
      </c>
      <c r="F194" s="184" t="s">
        <v>251</v>
      </c>
      <c r="G194" s="182"/>
      <c r="H194" s="185">
        <v>100.98</v>
      </c>
      <c r="I194" s="186"/>
      <c r="J194" s="182"/>
      <c r="K194" s="182"/>
      <c r="L194" s="187"/>
      <c r="M194" s="188"/>
      <c r="N194" s="189"/>
      <c r="O194" s="189"/>
      <c r="P194" s="189"/>
      <c r="Q194" s="189"/>
      <c r="R194" s="189"/>
      <c r="S194" s="189"/>
      <c r="T194" s="190"/>
      <c r="AT194" s="191" t="s">
        <v>168</v>
      </c>
      <c r="AU194" s="191" t="s">
        <v>78</v>
      </c>
      <c r="AV194" s="9" t="s">
        <v>87</v>
      </c>
      <c r="AW194" s="9" t="s">
        <v>34</v>
      </c>
      <c r="AX194" s="9" t="s">
        <v>78</v>
      </c>
      <c r="AY194" s="191" t="s">
        <v>133</v>
      </c>
    </row>
    <row r="195" spans="2:65" s="9" customFormat="1" ht="11.25">
      <c r="B195" s="181"/>
      <c r="C195" s="182"/>
      <c r="D195" s="177" t="s">
        <v>168</v>
      </c>
      <c r="E195" s="183" t="s">
        <v>1</v>
      </c>
      <c r="F195" s="184" t="s">
        <v>252</v>
      </c>
      <c r="G195" s="182"/>
      <c r="H195" s="185">
        <v>126.9</v>
      </c>
      <c r="I195" s="186"/>
      <c r="J195" s="182"/>
      <c r="K195" s="182"/>
      <c r="L195" s="187"/>
      <c r="M195" s="188"/>
      <c r="N195" s="189"/>
      <c r="O195" s="189"/>
      <c r="P195" s="189"/>
      <c r="Q195" s="189"/>
      <c r="R195" s="189"/>
      <c r="S195" s="189"/>
      <c r="T195" s="190"/>
      <c r="AT195" s="191" t="s">
        <v>168</v>
      </c>
      <c r="AU195" s="191" t="s">
        <v>78</v>
      </c>
      <c r="AV195" s="9" t="s">
        <v>87</v>
      </c>
      <c r="AW195" s="9" t="s">
        <v>34</v>
      </c>
      <c r="AX195" s="9" t="s">
        <v>78</v>
      </c>
      <c r="AY195" s="191" t="s">
        <v>133</v>
      </c>
    </row>
    <row r="196" spans="2:65" s="9" customFormat="1" ht="11.25">
      <c r="B196" s="181"/>
      <c r="C196" s="182"/>
      <c r="D196" s="177" t="s">
        <v>168</v>
      </c>
      <c r="E196" s="183" t="s">
        <v>1</v>
      </c>
      <c r="F196" s="184" t="s">
        <v>253</v>
      </c>
      <c r="G196" s="182"/>
      <c r="H196" s="185">
        <v>104.76</v>
      </c>
      <c r="I196" s="186"/>
      <c r="J196" s="182"/>
      <c r="K196" s="182"/>
      <c r="L196" s="187"/>
      <c r="M196" s="188"/>
      <c r="N196" s="189"/>
      <c r="O196" s="189"/>
      <c r="P196" s="189"/>
      <c r="Q196" s="189"/>
      <c r="R196" s="189"/>
      <c r="S196" s="189"/>
      <c r="T196" s="190"/>
      <c r="AT196" s="191" t="s">
        <v>168</v>
      </c>
      <c r="AU196" s="191" t="s">
        <v>78</v>
      </c>
      <c r="AV196" s="9" t="s">
        <v>87</v>
      </c>
      <c r="AW196" s="9" t="s">
        <v>34</v>
      </c>
      <c r="AX196" s="9" t="s">
        <v>78</v>
      </c>
      <c r="AY196" s="191" t="s">
        <v>133</v>
      </c>
    </row>
    <row r="197" spans="2:65" s="12" customFormat="1" ht="11.25">
      <c r="B197" s="213"/>
      <c r="C197" s="214"/>
      <c r="D197" s="177" t="s">
        <v>168</v>
      </c>
      <c r="E197" s="215" t="s">
        <v>1</v>
      </c>
      <c r="F197" s="216" t="s">
        <v>219</v>
      </c>
      <c r="G197" s="214"/>
      <c r="H197" s="217">
        <v>397.44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168</v>
      </c>
      <c r="AU197" s="223" t="s">
        <v>78</v>
      </c>
      <c r="AV197" s="12" t="s">
        <v>144</v>
      </c>
      <c r="AW197" s="12" t="s">
        <v>34</v>
      </c>
      <c r="AX197" s="12" t="s">
        <v>78</v>
      </c>
      <c r="AY197" s="223" t="s">
        <v>133</v>
      </c>
    </row>
    <row r="198" spans="2:65" s="10" customFormat="1" ht="11.25">
      <c r="B198" s="192"/>
      <c r="C198" s="193"/>
      <c r="D198" s="177" t="s">
        <v>168</v>
      </c>
      <c r="E198" s="194" t="s">
        <v>1</v>
      </c>
      <c r="F198" s="195" t="s">
        <v>181</v>
      </c>
      <c r="G198" s="193"/>
      <c r="H198" s="196">
        <v>2191.2290000000003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168</v>
      </c>
      <c r="AU198" s="202" t="s">
        <v>78</v>
      </c>
      <c r="AV198" s="10" t="s">
        <v>132</v>
      </c>
      <c r="AW198" s="10" t="s">
        <v>34</v>
      </c>
      <c r="AX198" s="10" t="s">
        <v>85</v>
      </c>
      <c r="AY198" s="202" t="s">
        <v>133</v>
      </c>
    </row>
    <row r="199" spans="2:65" s="1" customFormat="1" ht="24" customHeight="1">
      <c r="B199" s="31"/>
      <c r="C199" s="164" t="s">
        <v>254</v>
      </c>
      <c r="D199" s="164" t="s">
        <v>127</v>
      </c>
      <c r="E199" s="165" t="s">
        <v>255</v>
      </c>
      <c r="F199" s="166" t="s">
        <v>256</v>
      </c>
      <c r="G199" s="167" t="s">
        <v>212</v>
      </c>
      <c r="H199" s="168">
        <v>1</v>
      </c>
      <c r="I199" s="169"/>
      <c r="J199" s="170">
        <f>ROUND(I199*H199,2)</f>
        <v>0</v>
      </c>
      <c r="K199" s="166" t="s">
        <v>131</v>
      </c>
      <c r="L199" s="35"/>
      <c r="M199" s="171" t="s">
        <v>1</v>
      </c>
      <c r="N199" s="172" t="s">
        <v>43</v>
      </c>
      <c r="O199" s="63"/>
      <c r="P199" s="173">
        <f>O199*H199</f>
        <v>0</v>
      </c>
      <c r="Q199" s="173">
        <v>0</v>
      </c>
      <c r="R199" s="173">
        <f>Q199*H199</f>
        <v>0</v>
      </c>
      <c r="S199" s="173">
        <v>0</v>
      </c>
      <c r="T199" s="174">
        <f>S199*H199</f>
        <v>0</v>
      </c>
      <c r="AR199" s="175" t="s">
        <v>213</v>
      </c>
      <c r="AT199" s="175" t="s">
        <v>127</v>
      </c>
      <c r="AU199" s="175" t="s">
        <v>78</v>
      </c>
      <c r="AY199" s="14" t="s">
        <v>133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4" t="s">
        <v>85</v>
      </c>
      <c r="BK199" s="176">
        <f>ROUND(I199*H199,2)</f>
        <v>0</v>
      </c>
      <c r="BL199" s="14" t="s">
        <v>213</v>
      </c>
      <c r="BM199" s="175" t="s">
        <v>257</v>
      </c>
    </row>
    <row r="200" spans="2:65" s="1" customFormat="1" ht="48.75">
      <c r="B200" s="31"/>
      <c r="C200" s="32"/>
      <c r="D200" s="177" t="s">
        <v>135</v>
      </c>
      <c r="E200" s="32"/>
      <c r="F200" s="178" t="s">
        <v>258</v>
      </c>
      <c r="G200" s="32"/>
      <c r="H200" s="32"/>
      <c r="I200" s="114"/>
      <c r="J200" s="32"/>
      <c r="K200" s="32"/>
      <c r="L200" s="35"/>
      <c r="M200" s="179"/>
      <c r="N200" s="63"/>
      <c r="O200" s="63"/>
      <c r="P200" s="63"/>
      <c r="Q200" s="63"/>
      <c r="R200" s="63"/>
      <c r="S200" s="63"/>
      <c r="T200" s="64"/>
      <c r="AT200" s="14" t="s">
        <v>135</v>
      </c>
      <c r="AU200" s="14" t="s">
        <v>78</v>
      </c>
    </row>
    <row r="201" spans="2:65" s="1" customFormat="1" ht="24" customHeight="1">
      <c r="B201" s="31"/>
      <c r="C201" s="164" t="s">
        <v>8</v>
      </c>
      <c r="D201" s="164" t="s">
        <v>127</v>
      </c>
      <c r="E201" s="165" t="s">
        <v>259</v>
      </c>
      <c r="F201" s="166" t="s">
        <v>260</v>
      </c>
      <c r="G201" s="167" t="s">
        <v>147</v>
      </c>
      <c r="H201" s="168">
        <v>1.4570000000000001</v>
      </c>
      <c r="I201" s="169"/>
      <c r="J201" s="170">
        <f>ROUND(I201*H201,2)</f>
        <v>0</v>
      </c>
      <c r="K201" s="166" t="s">
        <v>131</v>
      </c>
      <c r="L201" s="35"/>
      <c r="M201" s="171" t="s">
        <v>1</v>
      </c>
      <c r="N201" s="172" t="s">
        <v>43</v>
      </c>
      <c r="O201" s="63"/>
      <c r="P201" s="173">
        <f>O201*H201</f>
        <v>0</v>
      </c>
      <c r="Q201" s="173">
        <v>0</v>
      </c>
      <c r="R201" s="173">
        <f>Q201*H201</f>
        <v>0</v>
      </c>
      <c r="S201" s="173">
        <v>0</v>
      </c>
      <c r="T201" s="174">
        <f>S201*H201</f>
        <v>0</v>
      </c>
      <c r="AR201" s="175" t="s">
        <v>132</v>
      </c>
      <c r="AT201" s="175" t="s">
        <v>127</v>
      </c>
      <c r="AU201" s="175" t="s">
        <v>78</v>
      </c>
      <c r="AY201" s="14" t="s">
        <v>133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4" t="s">
        <v>85</v>
      </c>
      <c r="BK201" s="176">
        <f>ROUND(I201*H201,2)</f>
        <v>0</v>
      </c>
      <c r="BL201" s="14" t="s">
        <v>132</v>
      </c>
      <c r="BM201" s="175" t="s">
        <v>261</v>
      </c>
    </row>
    <row r="202" spans="2:65" s="1" customFormat="1" ht="48.75">
      <c r="B202" s="31"/>
      <c r="C202" s="32"/>
      <c r="D202" s="177" t="s">
        <v>135</v>
      </c>
      <c r="E202" s="32"/>
      <c r="F202" s="178" t="s">
        <v>262</v>
      </c>
      <c r="G202" s="32"/>
      <c r="H202" s="32"/>
      <c r="I202" s="114"/>
      <c r="J202" s="32"/>
      <c r="K202" s="32"/>
      <c r="L202" s="35"/>
      <c r="M202" s="179"/>
      <c r="N202" s="63"/>
      <c r="O202" s="63"/>
      <c r="P202" s="63"/>
      <c r="Q202" s="63"/>
      <c r="R202" s="63"/>
      <c r="S202" s="63"/>
      <c r="T202" s="64"/>
      <c r="AT202" s="14" t="s">
        <v>135</v>
      </c>
      <c r="AU202" s="14" t="s">
        <v>78</v>
      </c>
    </row>
    <row r="203" spans="2:65" s="1" customFormat="1" ht="78">
      <c r="B203" s="31"/>
      <c r="C203" s="32"/>
      <c r="D203" s="177" t="s">
        <v>137</v>
      </c>
      <c r="E203" s="32"/>
      <c r="F203" s="180" t="s">
        <v>263</v>
      </c>
      <c r="G203" s="32"/>
      <c r="H203" s="32"/>
      <c r="I203" s="114"/>
      <c r="J203" s="32"/>
      <c r="K203" s="32"/>
      <c r="L203" s="35"/>
      <c r="M203" s="179"/>
      <c r="N203" s="63"/>
      <c r="O203" s="63"/>
      <c r="P203" s="63"/>
      <c r="Q203" s="63"/>
      <c r="R203" s="63"/>
      <c r="S203" s="63"/>
      <c r="T203" s="64"/>
      <c r="AT203" s="14" t="s">
        <v>137</v>
      </c>
      <c r="AU203" s="14" t="s">
        <v>78</v>
      </c>
    </row>
    <row r="204" spans="2:65" s="1" customFormat="1" ht="24" customHeight="1">
      <c r="B204" s="31"/>
      <c r="C204" s="164" t="s">
        <v>264</v>
      </c>
      <c r="D204" s="164" t="s">
        <v>127</v>
      </c>
      <c r="E204" s="165" t="s">
        <v>265</v>
      </c>
      <c r="F204" s="166" t="s">
        <v>266</v>
      </c>
      <c r="G204" s="167" t="s">
        <v>147</v>
      </c>
      <c r="H204" s="168">
        <v>1.2999999999999999E-2</v>
      </c>
      <c r="I204" s="169"/>
      <c r="J204" s="170">
        <f>ROUND(I204*H204,2)</f>
        <v>0</v>
      </c>
      <c r="K204" s="166" t="s">
        <v>131</v>
      </c>
      <c r="L204" s="35"/>
      <c r="M204" s="171" t="s">
        <v>1</v>
      </c>
      <c r="N204" s="172" t="s">
        <v>43</v>
      </c>
      <c r="O204" s="63"/>
      <c r="P204" s="173">
        <f>O204*H204</f>
        <v>0</v>
      </c>
      <c r="Q204" s="173">
        <v>0</v>
      </c>
      <c r="R204" s="173">
        <f>Q204*H204</f>
        <v>0</v>
      </c>
      <c r="S204" s="173">
        <v>0</v>
      </c>
      <c r="T204" s="174">
        <f>S204*H204</f>
        <v>0</v>
      </c>
      <c r="AR204" s="175" t="s">
        <v>132</v>
      </c>
      <c r="AT204" s="175" t="s">
        <v>127</v>
      </c>
      <c r="AU204" s="175" t="s">
        <v>78</v>
      </c>
      <c r="AY204" s="14" t="s">
        <v>133</v>
      </c>
      <c r="BE204" s="176">
        <f>IF(N204="základní",J204,0)</f>
        <v>0</v>
      </c>
      <c r="BF204" s="176">
        <f>IF(N204="snížená",J204,0)</f>
        <v>0</v>
      </c>
      <c r="BG204" s="176">
        <f>IF(N204="zákl. přenesená",J204,0)</f>
        <v>0</v>
      </c>
      <c r="BH204" s="176">
        <f>IF(N204="sníž. přenesená",J204,0)</f>
        <v>0</v>
      </c>
      <c r="BI204" s="176">
        <f>IF(N204="nulová",J204,0)</f>
        <v>0</v>
      </c>
      <c r="BJ204" s="14" t="s">
        <v>85</v>
      </c>
      <c r="BK204" s="176">
        <f>ROUND(I204*H204,2)</f>
        <v>0</v>
      </c>
      <c r="BL204" s="14" t="s">
        <v>132</v>
      </c>
      <c r="BM204" s="175" t="s">
        <v>267</v>
      </c>
    </row>
    <row r="205" spans="2:65" s="1" customFormat="1" ht="39">
      <c r="B205" s="31"/>
      <c r="C205" s="32"/>
      <c r="D205" s="177" t="s">
        <v>135</v>
      </c>
      <c r="E205" s="32"/>
      <c r="F205" s="178" t="s">
        <v>268</v>
      </c>
      <c r="G205" s="32"/>
      <c r="H205" s="32"/>
      <c r="I205" s="114"/>
      <c r="J205" s="32"/>
      <c r="K205" s="32"/>
      <c r="L205" s="35"/>
      <c r="M205" s="179"/>
      <c r="N205" s="63"/>
      <c r="O205" s="63"/>
      <c r="P205" s="63"/>
      <c r="Q205" s="63"/>
      <c r="R205" s="63"/>
      <c r="S205" s="63"/>
      <c r="T205" s="64"/>
      <c r="AT205" s="14" t="s">
        <v>135</v>
      </c>
      <c r="AU205" s="14" t="s">
        <v>78</v>
      </c>
    </row>
    <row r="206" spans="2:65" s="1" customFormat="1" ht="68.25">
      <c r="B206" s="31"/>
      <c r="C206" s="32"/>
      <c r="D206" s="177" t="s">
        <v>137</v>
      </c>
      <c r="E206" s="32"/>
      <c r="F206" s="180" t="s">
        <v>269</v>
      </c>
      <c r="G206" s="32"/>
      <c r="H206" s="32"/>
      <c r="I206" s="114"/>
      <c r="J206" s="32"/>
      <c r="K206" s="32"/>
      <c r="L206" s="35"/>
      <c r="M206" s="179"/>
      <c r="N206" s="63"/>
      <c r="O206" s="63"/>
      <c r="P206" s="63"/>
      <c r="Q206" s="63"/>
      <c r="R206" s="63"/>
      <c r="S206" s="63"/>
      <c r="T206" s="64"/>
      <c r="AT206" s="14" t="s">
        <v>137</v>
      </c>
      <c r="AU206" s="14" t="s">
        <v>78</v>
      </c>
    </row>
    <row r="207" spans="2:65" s="1" customFormat="1" ht="24" customHeight="1">
      <c r="B207" s="31"/>
      <c r="C207" s="164" t="s">
        <v>270</v>
      </c>
      <c r="D207" s="164" t="s">
        <v>127</v>
      </c>
      <c r="E207" s="165" t="s">
        <v>271</v>
      </c>
      <c r="F207" s="166" t="s">
        <v>272</v>
      </c>
      <c r="G207" s="167" t="s">
        <v>185</v>
      </c>
      <c r="H207" s="168">
        <v>29</v>
      </c>
      <c r="I207" s="169"/>
      <c r="J207" s="170">
        <f>ROUND(I207*H207,2)</f>
        <v>0</v>
      </c>
      <c r="K207" s="166" t="s">
        <v>131</v>
      </c>
      <c r="L207" s="35"/>
      <c r="M207" s="171" t="s">
        <v>1</v>
      </c>
      <c r="N207" s="172" t="s">
        <v>43</v>
      </c>
      <c r="O207" s="63"/>
      <c r="P207" s="173">
        <f>O207*H207</f>
        <v>0</v>
      </c>
      <c r="Q207" s="173">
        <v>0</v>
      </c>
      <c r="R207" s="173">
        <f>Q207*H207</f>
        <v>0</v>
      </c>
      <c r="S207" s="173">
        <v>0</v>
      </c>
      <c r="T207" s="174">
        <f>S207*H207</f>
        <v>0</v>
      </c>
      <c r="AR207" s="175" t="s">
        <v>132</v>
      </c>
      <c r="AT207" s="175" t="s">
        <v>127</v>
      </c>
      <c r="AU207" s="175" t="s">
        <v>78</v>
      </c>
      <c r="AY207" s="14" t="s">
        <v>133</v>
      </c>
      <c r="BE207" s="176">
        <f>IF(N207="základní",J207,0)</f>
        <v>0</v>
      </c>
      <c r="BF207" s="176">
        <f>IF(N207="snížená",J207,0)</f>
        <v>0</v>
      </c>
      <c r="BG207" s="176">
        <f>IF(N207="zákl. přenesená",J207,0)</f>
        <v>0</v>
      </c>
      <c r="BH207" s="176">
        <f>IF(N207="sníž. přenesená",J207,0)</f>
        <v>0</v>
      </c>
      <c r="BI207" s="176">
        <f>IF(N207="nulová",J207,0)</f>
        <v>0</v>
      </c>
      <c r="BJ207" s="14" t="s">
        <v>85</v>
      </c>
      <c r="BK207" s="176">
        <f>ROUND(I207*H207,2)</f>
        <v>0</v>
      </c>
      <c r="BL207" s="14" t="s">
        <v>132</v>
      </c>
      <c r="BM207" s="175" t="s">
        <v>273</v>
      </c>
    </row>
    <row r="208" spans="2:65" s="1" customFormat="1" ht="29.25">
      <c r="B208" s="31"/>
      <c r="C208" s="32"/>
      <c r="D208" s="177" t="s">
        <v>135</v>
      </c>
      <c r="E208" s="32"/>
      <c r="F208" s="178" t="s">
        <v>274</v>
      </c>
      <c r="G208" s="32"/>
      <c r="H208" s="32"/>
      <c r="I208" s="114"/>
      <c r="J208" s="32"/>
      <c r="K208" s="32"/>
      <c r="L208" s="35"/>
      <c r="M208" s="179"/>
      <c r="N208" s="63"/>
      <c r="O208" s="63"/>
      <c r="P208" s="63"/>
      <c r="Q208" s="63"/>
      <c r="R208" s="63"/>
      <c r="S208" s="63"/>
      <c r="T208" s="64"/>
      <c r="AT208" s="14" t="s">
        <v>135</v>
      </c>
      <c r="AU208" s="14" t="s">
        <v>78</v>
      </c>
    </row>
    <row r="209" spans="2:65" s="1" customFormat="1" ht="97.5">
      <c r="B209" s="31"/>
      <c r="C209" s="32"/>
      <c r="D209" s="177" t="s">
        <v>137</v>
      </c>
      <c r="E209" s="32"/>
      <c r="F209" s="180" t="s">
        <v>275</v>
      </c>
      <c r="G209" s="32"/>
      <c r="H209" s="32"/>
      <c r="I209" s="114"/>
      <c r="J209" s="32"/>
      <c r="K209" s="32"/>
      <c r="L209" s="35"/>
      <c r="M209" s="179"/>
      <c r="N209" s="63"/>
      <c r="O209" s="63"/>
      <c r="P209" s="63"/>
      <c r="Q209" s="63"/>
      <c r="R209" s="63"/>
      <c r="S209" s="63"/>
      <c r="T209" s="64"/>
      <c r="AT209" s="14" t="s">
        <v>137</v>
      </c>
      <c r="AU209" s="14" t="s">
        <v>78</v>
      </c>
    </row>
    <row r="210" spans="2:65" s="1" customFormat="1" ht="24" customHeight="1">
      <c r="B210" s="31"/>
      <c r="C210" s="164" t="s">
        <v>276</v>
      </c>
      <c r="D210" s="164" t="s">
        <v>127</v>
      </c>
      <c r="E210" s="165" t="s">
        <v>277</v>
      </c>
      <c r="F210" s="166" t="s">
        <v>278</v>
      </c>
      <c r="G210" s="167" t="s">
        <v>185</v>
      </c>
      <c r="H210" s="168">
        <v>8</v>
      </c>
      <c r="I210" s="169"/>
      <c r="J210" s="170">
        <f>ROUND(I210*H210,2)</f>
        <v>0</v>
      </c>
      <c r="K210" s="166" t="s">
        <v>131</v>
      </c>
      <c r="L210" s="35"/>
      <c r="M210" s="171" t="s">
        <v>1</v>
      </c>
      <c r="N210" s="172" t="s">
        <v>43</v>
      </c>
      <c r="O210" s="63"/>
      <c r="P210" s="173">
        <f>O210*H210</f>
        <v>0</v>
      </c>
      <c r="Q210" s="173">
        <v>0</v>
      </c>
      <c r="R210" s="173">
        <f>Q210*H210</f>
        <v>0</v>
      </c>
      <c r="S210" s="173">
        <v>0</v>
      </c>
      <c r="T210" s="174">
        <f>S210*H210</f>
        <v>0</v>
      </c>
      <c r="AR210" s="175" t="s">
        <v>132</v>
      </c>
      <c r="AT210" s="175" t="s">
        <v>127</v>
      </c>
      <c r="AU210" s="175" t="s">
        <v>78</v>
      </c>
      <c r="AY210" s="14" t="s">
        <v>133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4" t="s">
        <v>85</v>
      </c>
      <c r="BK210" s="176">
        <f>ROUND(I210*H210,2)</f>
        <v>0</v>
      </c>
      <c r="BL210" s="14" t="s">
        <v>132</v>
      </c>
      <c r="BM210" s="175" t="s">
        <v>279</v>
      </c>
    </row>
    <row r="211" spans="2:65" s="1" customFormat="1" ht="58.5">
      <c r="B211" s="31"/>
      <c r="C211" s="32"/>
      <c r="D211" s="177" t="s">
        <v>135</v>
      </c>
      <c r="E211" s="32"/>
      <c r="F211" s="178" t="s">
        <v>280</v>
      </c>
      <c r="G211" s="32"/>
      <c r="H211" s="32"/>
      <c r="I211" s="114"/>
      <c r="J211" s="32"/>
      <c r="K211" s="32"/>
      <c r="L211" s="35"/>
      <c r="M211" s="179"/>
      <c r="N211" s="63"/>
      <c r="O211" s="63"/>
      <c r="P211" s="63"/>
      <c r="Q211" s="63"/>
      <c r="R211" s="63"/>
      <c r="S211" s="63"/>
      <c r="T211" s="64"/>
      <c r="AT211" s="14" t="s">
        <v>135</v>
      </c>
      <c r="AU211" s="14" t="s">
        <v>78</v>
      </c>
    </row>
    <row r="212" spans="2:65" s="1" customFormat="1" ht="29.25">
      <c r="B212" s="31"/>
      <c r="C212" s="32"/>
      <c r="D212" s="177" t="s">
        <v>137</v>
      </c>
      <c r="E212" s="32"/>
      <c r="F212" s="180" t="s">
        <v>281</v>
      </c>
      <c r="G212" s="32"/>
      <c r="H212" s="32"/>
      <c r="I212" s="114"/>
      <c r="J212" s="32"/>
      <c r="K212" s="32"/>
      <c r="L212" s="35"/>
      <c r="M212" s="179"/>
      <c r="N212" s="63"/>
      <c r="O212" s="63"/>
      <c r="P212" s="63"/>
      <c r="Q212" s="63"/>
      <c r="R212" s="63"/>
      <c r="S212" s="63"/>
      <c r="T212" s="64"/>
      <c r="AT212" s="14" t="s">
        <v>137</v>
      </c>
      <c r="AU212" s="14" t="s">
        <v>78</v>
      </c>
    </row>
    <row r="213" spans="2:65" s="1" customFormat="1" ht="24" customHeight="1">
      <c r="B213" s="31"/>
      <c r="C213" s="164" t="s">
        <v>282</v>
      </c>
      <c r="D213" s="164" t="s">
        <v>127</v>
      </c>
      <c r="E213" s="165" t="s">
        <v>283</v>
      </c>
      <c r="F213" s="166" t="s">
        <v>284</v>
      </c>
      <c r="G213" s="167" t="s">
        <v>185</v>
      </c>
      <c r="H213" s="168">
        <v>1</v>
      </c>
      <c r="I213" s="169"/>
      <c r="J213" s="170">
        <f>ROUND(I213*H213,2)</f>
        <v>0</v>
      </c>
      <c r="K213" s="166" t="s">
        <v>131</v>
      </c>
      <c r="L213" s="35"/>
      <c r="M213" s="171" t="s">
        <v>1</v>
      </c>
      <c r="N213" s="172" t="s">
        <v>43</v>
      </c>
      <c r="O213" s="63"/>
      <c r="P213" s="173">
        <f>O213*H213</f>
        <v>0</v>
      </c>
      <c r="Q213" s="173">
        <v>0</v>
      </c>
      <c r="R213" s="173">
        <f>Q213*H213</f>
        <v>0</v>
      </c>
      <c r="S213" s="173">
        <v>0</v>
      </c>
      <c r="T213" s="174">
        <f>S213*H213</f>
        <v>0</v>
      </c>
      <c r="AR213" s="175" t="s">
        <v>132</v>
      </c>
      <c r="AT213" s="175" t="s">
        <v>127</v>
      </c>
      <c r="AU213" s="175" t="s">
        <v>78</v>
      </c>
      <c r="AY213" s="14" t="s">
        <v>133</v>
      </c>
      <c r="BE213" s="176">
        <f>IF(N213="základní",J213,0)</f>
        <v>0</v>
      </c>
      <c r="BF213" s="176">
        <f>IF(N213="snížená",J213,0)</f>
        <v>0</v>
      </c>
      <c r="BG213" s="176">
        <f>IF(N213="zákl. přenesená",J213,0)</f>
        <v>0</v>
      </c>
      <c r="BH213" s="176">
        <f>IF(N213="sníž. přenesená",J213,0)</f>
        <v>0</v>
      </c>
      <c r="BI213" s="176">
        <f>IF(N213="nulová",J213,0)</f>
        <v>0</v>
      </c>
      <c r="BJ213" s="14" t="s">
        <v>85</v>
      </c>
      <c r="BK213" s="176">
        <f>ROUND(I213*H213,2)</f>
        <v>0</v>
      </c>
      <c r="BL213" s="14" t="s">
        <v>132</v>
      </c>
      <c r="BM213" s="175" t="s">
        <v>285</v>
      </c>
    </row>
    <row r="214" spans="2:65" s="1" customFormat="1" ht="48.75">
      <c r="B214" s="31"/>
      <c r="C214" s="32"/>
      <c r="D214" s="177" t="s">
        <v>135</v>
      </c>
      <c r="E214" s="32"/>
      <c r="F214" s="178" t="s">
        <v>286</v>
      </c>
      <c r="G214" s="32"/>
      <c r="H214" s="32"/>
      <c r="I214" s="114"/>
      <c r="J214" s="32"/>
      <c r="K214" s="32"/>
      <c r="L214" s="35"/>
      <c r="M214" s="179"/>
      <c r="N214" s="63"/>
      <c r="O214" s="63"/>
      <c r="P214" s="63"/>
      <c r="Q214" s="63"/>
      <c r="R214" s="63"/>
      <c r="S214" s="63"/>
      <c r="T214" s="64"/>
      <c r="AT214" s="14" t="s">
        <v>135</v>
      </c>
      <c r="AU214" s="14" t="s">
        <v>78</v>
      </c>
    </row>
    <row r="215" spans="2:65" s="1" customFormat="1" ht="29.25">
      <c r="B215" s="31"/>
      <c r="C215" s="32"/>
      <c r="D215" s="177" t="s">
        <v>137</v>
      </c>
      <c r="E215" s="32"/>
      <c r="F215" s="180" t="s">
        <v>287</v>
      </c>
      <c r="G215" s="32"/>
      <c r="H215" s="32"/>
      <c r="I215" s="114"/>
      <c r="J215" s="32"/>
      <c r="K215" s="32"/>
      <c r="L215" s="35"/>
      <c r="M215" s="179"/>
      <c r="N215" s="63"/>
      <c r="O215" s="63"/>
      <c r="P215" s="63"/>
      <c r="Q215" s="63"/>
      <c r="R215" s="63"/>
      <c r="S215" s="63"/>
      <c r="T215" s="64"/>
      <c r="AT215" s="14" t="s">
        <v>137</v>
      </c>
      <c r="AU215" s="14" t="s">
        <v>78</v>
      </c>
    </row>
    <row r="216" spans="2:65" s="1" customFormat="1" ht="24" customHeight="1">
      <c r="B216" s="31"/>
      <c r="C216" s="164" t="s">
        <v>288</v>
      </c>
      <c r="D216" s="164" t="s">
        <v>127</v>
      </c>
      <c r="E216" s="165" t="s">
        <v>289</v>
      </c>
      <c r="F216" s="166" t="s">
        <v>290</v>
      </c>
      <c r="G216" s="167" t="s">
        <v>185</v>
      </c>
      <c r="H216" s="168">
        <v>1</v>
      </c>
      <c r="I216" s="169"/>
      <c r="J216" s="170">
        <f>ROUND(I216*H216,2)</f>
        <v>0</v>
      </c>
      <c r="K216" s="166" t="s">
        <v>131</v>
      </c>
      <c r="L216" s="35"/>
      <c r="M216" s="171" t="s">
        <v>1</v>
      </c>
      <c r="N216" s="172" t="s">
        <v>43</v>
      </c>
      <c r="O216" s="63"/>
      <c r="P216" s="173">
        <f>O216*H216</f>
        <v>0</v>
      </c>
      <c r="Q216" s="173">
        <v>0</v>
      </c>
      <c r="R216" s="173">
        <f>Q216*H216</f>
        <v>0</v>
      </c>
      <c r="S216" s="173">
        <v>0</v>
      </c>
      <c r="T216" s="174">
        <f>S216*H216</f>
        <v>0</v>
      </c>
      <c r="AR216" s="175" t="s">
        <v>132</v>
      </c>
      <c r="AT216" s="175" t="s">
        <v>127</v>
      </c>
      <c r="AU216" s="175" t="s">
        <v>78</v>
      </c>
      <c r="AY216" s="14" t="s">
        <v>133</v>
      </c>
      <c r="BE216" s="176">
        <f>IF(N216="základní",J216,0)</f>
        <v>0</v>
      </c>
      <c r="BF216" s="176">
        <f>IF(N216="snížená",J216,0)</f>
        <v>0</v>
      </c>
      <c r="BG216" s="176">
        <f>IF(N216="zákl. přenesená",J216,0)</f>
        <v>0</v>
      </c>
      <c r="BH216" s="176">
        <f>IF(N216="sníž. přenesená",J216,0)</f>
        <v>0</v>
      </c>
      <c r="BI216" s="176">
        <f>IF(N216="nulová",J216,0)</f>
        <v>0</v>
      </c>
      <c r="BJ216" s="14" t="s">
        <v>85</v>
      </c>
      <c r="BK216" s="176">
        <f>ROUND(I216*H216,2)</f>
        <v>0</v>
      </c>
      <c r="BL216" s="14" t="s">
        <v>132</v>
      </c>
      <c r="BM216" s="175" t="s">
        <v>291</v>
      </c>
    </row>
    <row r="217" spans="2:65" s="1" customFormat="1" ht="68.25">
      <c r="B217" s="31"/>
      <c r="C217" s="32"/>
      <c r="D217" s="177" t="s">
        <v>135</v>
      </c>
      <c r="E217" s="32"/>
      <c r="F217" s="178" t="s">
        <v>292</v>
      </c>
      <c r="G217" s="32"/>
      <c r="H217" s="32"/>
      <c r="I217" s="114"/>
      <c r="J217" s="32"/>
      <c r="K217" s="32"/>
      <c r="L217" s="35"/>
      <c r="M217" s="179"/>
      <c r="N217" s="63"/>
      <c r="O217" s="63"/>
      <c r="P217" s="63"/>
      <c r="Q217" s="63"/>
      <c r="R217" s="63"/>
      <c r="S217" s="63"/>
      <c r="T217" s="64"/>
      <c r="AT217" s="14" t="s">
        <v>135</v>
      </c>
      <c r="AU217" s="14" t="s">
        <v>78</v>
      </c>
    </row>
    <row r="218" spans="2:65" s="1" customFormat="1" ht="29.25">
      <c r="B218" s="31"/>
      <c r="C218" s="32"/>
      <c r="D218" s="177" t="s">
        <v>137</v>
      </c>
      <c r="E218" s="32"/>
      <c r="F218" s="180" t="s">
        <v>293</v>
      </c>
      <c r="G218" s="32"/>
      <c r="H218" s="32"/>
      <c r="I218" s="114"/>
      <c r="J218" s="32"/>
      <c r="K218" s="32"/>
      <c r="L218" s="35"/>
      <c r="M218" s="179"/>
      <c r="N218" s="63"/>
      <c r="O218" s="63"/>
      <c r="P218" s="63"/>
      <c r="Q218" s="63"/>
      <c r="R218" s="63"/>
      <c r="S218" s="63"/>
      <c r="T218" s="64"/>
      <c r="AT218" s="14" t="s">
        <v>137</v>
      </c>
      <c r="AU218" s="14" t="s">
        <v>78</v>
      </c>
    </row>
    <row r="219" spans="2:65" s="1" customFormat="1" ht="24" customHeight="1">
      <c r="B219" s="31"/>
      <c r="C219" s="164" t="s">
        <v>7</v>
      </c>
      <c r="D219" s="164" t="s">
        <v>127</v>
      </c>
      <c r="E219" s="165" t="s">
        <v>294</v>
      </c>
      <c r="F219" s="166" t="s">
        <v>295</v>
      </c>
      <c r="G219" s="167" t="s">
        <v>192</v>
      </c>
      <c r="H219" s="168">
        <v>49.85</v>
      </c>
      <c r="I219" s="169"/>
      <c r="J219" s="170">
        <f>ROUND(I219*H219,2)</f>
        <v>0</v>
      </c>
      <c r="K219" s="166" t="s">
        <v>131</v>
      </c>
      <c r="L219" s="35"/>
      <c r="M219" s="171" t="s">
        <v>1</v>
      </c>
      <c r="N219" s="172" t="s">
        <v>43</v>
      </c>
      <c r="O219" s="63"/>
      <c r="P219" s="173">
        <f>O219*H219</f>
        <v>0</v>
      </c>
      <c r="Q219" s="173">
        <v>0</v>
      </c>
      <c r="R219" s="173">
        <f>Q219*H219</f>
        <v>0</v>
      </c>
      <c r="S219" s="173">
        <v>0</v>
      </c>
      <c r="T219" s="174">
        <f>S219*H219</f>
        <v>0</v>
      </c>
      <c r="AR219" s="175" t="s">
        <v>132</v>
      </c>
      <c r="AT219" s="175" t="s">
        <v>127</v>
      </c>
      <c r="AU219" s="175" t="s">
        <v>78</v>
      </c>
      <c r="AY219" s="14" t="s">
        <v>133</v>
      </c>
      <c r="BE219" s="176">
        <f>IF(N219="základní",J219,0)</f>
        <v>0</v>
      </c>
      <c r="BF219" s="176">
        <f>IF(N219="snížená",J219,0)</f>
        <v>0</v>
      </c>
      <c r="BG219" s="176">
        <f>IF(N219="zákl. přenesená",J219,0)</f>
        <v>0</v>
      </c>
      <c r="BH219" s="176">
        <f>IF(N219="sníž. přenesená",J219,0)</f>
        <v>0</v>
      </c>
      <c r="BI219" s="176">
        <f>IF(N219="nulová",J219,0)</f>
        <v>0</v>
      </c>
      <c r="BJ219" s="14" t="s">
        <v>85</v>
      </c>
      <c r="BK219" s="176">
        <f>ROUND(I219*H219,2)</f>
        <v>0</v>
      </c>
      <c r="BL219" s="14" t="s">
        <v>132</v>
      </c>
      <c r="BM219" s="175" t="s">
        <v>296</v>
      </c>
    </row>
    <row r="220" spans="2:65" s="1" customFormat="1" ht="58.5">
      <c r="B220" s="31"/>
      <c r="C220" s="32"/>
      <c r="D220" s="177" t="s">
        <v>135</v>
      </c>
      <c r="E220" s="32"/>
      <c r="F220" s="178" t="s">
        <v>297</v>
      </c>
      <c r="G220" s="32"/>
      <c r="H220" s="32"/>
      <c r="I220" s="114"/>
      <c r="J220" s="32"/>
      <c r="K220" s="32"/>
      <c r="L220" s="35"/>
      <c r="M220" s="179"/>
      <c r="N220" s="63"/>
      <c r="O220" s="63"/>
      <c r="P220" s="63"/>
      <c r="Q220" s="63"/>
      <c r="R220" s="63"/>
      <c r="S220" s="63"/>
      <c r="T220" s="64"/>
      <c r="AT220" s="14" t="s">
        <v>135</v>
      </c>
      <c r="AU220" s="14" t="s">
        <v>78</v>
      </c>
    </row>
    <row r="221" spans="2:65" s="1" customFormat="1" ht="19.5">
      <c r="B221" s="31"/>
      <c r="C221" s="32"/>
      <c r="D221" s="177" t="s">
        <v>137</v>
      </c>
      <c r="E221" s="32"/>
      <c r="F221" s="180" t="s">
        <v>298</v>
      </c>
      <c r="G221" s="32"/>
      <c r="H221" s="32"/>
      <c r="I221" s="114"/>
      <c r="J221" s="32"/>
      <c r="K221" s="32"/>
      <c r="L221" s="35"/>
      <c r="M221" s="179"/>
      <c r="N221" s="63"/>
      <c r="O221" s="63"/>
      <c r="P221" s="63"/>
      <c r="Q221" s="63"/>
      <c r="R221" s="63"/>
      <c r="S221" s="63"/>
      <c r="T221" s="64"/>
      <c r="AT221" s="14" t="s">
        <v>137</v>
      </c>
      <c r="AU221" s="14" t="s">
        <v>78</v>
      </c>
    </row>
    <row r="222" spans="2:65" s="1" customFormat="1" ht="36" customHeight="1">
      <c r="B222" s="31"/>
      <c r="C222" s="164" t="s">
        <v>299</v>
      </c>
      <c r="D222" s="164" t="s">
        <v>127</v>
      </c>
      <c r="E222" s="165" t="s">
        <v>300</v>
      </c>
      <c r="F222" s="166" t="s">
        <v>301</v>
      </c>
      <c r="G222" s="167" t="s">
        <v>185</v>
      </c>
      <c r="H222" s="168">
        <v>5</v>
      </c>
      <c r="I222" s="169"/>
      <c r="J222" s="170">
        <f>ROUND(I222*H222,2)</f>
        <v>0</v>
      </c>
      <c r="K222" s="166" t="s">
        <v>131</v>
      </c>
      <c r="L222" s="35"/>
      <c r="M222" s="171" t="s">
        <v>1</v>
      </c>
      <c r="N222" s="172" t="s">
        <v>43</v>
      </c>
      <c r="O222" s="63"/>
      <c r="P222" s="173">
        <f>O222*H222</f>
        <v>0</v>
      </c>
      <c r="Q222" s="173">
        <v>0</v>
      </c>
      <c r="R222" s="173">
        <f>Q222*H222</f>
        <v>0</v>
      </c>
      <c r="S222" s="173">
        <v>0</v>
      </c>
      <c r="T222" s="174">
        <f>S222*H222</f>
        <v>0</v>
      </c>
      <c r="AR222" s="175" t="s">
        <v>132</v>
      </c>
      <c r="AT222" s="175" t="s">
        <v>127</v>
      </c>
      <c r="AU222" s="175" t="s">
        <v>78</v>
      </c>
      <c r="AY222" s="14" t="s">
        <v>133</v>
      </c>
      <c r="BE222" s="176">
        <f>IF(N222="základní",J222,0)</f>
        <v>0</v>
      </c>
      <c r="BF222" s="176">
        <f>IF(N222="snížená",J222,0)</f>
        <v>0</v>
      </c>
      <c r="BG222" s="176">
        <f>IF(N222="zákl. přenesená",J222,0)</f>
        <v>0</v>
      </c>
      <c r="BH222" s="176">
        <f>IF(N222="sníž. přenesená",J222,0)</f>
        <v>0</v>
      </c>
      <c r="BI222" s="176">
        <f>IF(N222="nulová",J222,0)</f>
        <v>0</v>
      </c>
      <c r="BJ222" s="14" t="s">
        <v>85</v>
      </c>
      <c r="BK222" s="176">
        <f>ROUND(I222*H222,2)</f>
        <v>0</v>
      </c>
      <c r="BL222" s="14" t="s">
        <v>132</v>
      </c>
      <c r="BM222" s="175" t="s">
        <v>302</v>
      </c>
    </row>
    <row r="223" spans="2:65" s="1" customFormat="1" ht="87.75">
      <c r="B223" s="31"/>
      <c r="C223" s="32"/>
      <c r="D223" s="177" t="s">
        <v>135</v>
      </c>
      <c r="E223" s="32"/>
      <c r="F223" s="178" t="s">
        <v>303</v>
      </c>
      <c r="G223" s="32"/>
      <c r="H223" s="32"/>
      <c r="I223" s="114"/>
      <c r="J223" s="32"/>
      <c r="K223" s="32"/>
      <c r="L223" s="35"/>
      <c r="M223" s="179"/>
      <c r="N223" s="63"/>
      <c r="O223" s="63"/>
      <c r="P223" s="63"/>
      <c r="Q223" s="63"/>
      <c r="R223" s="63"/>
      <c r="S223" s="63"/>
      <c r="T223" s="64"/>
      <c r="AT223" s="14" t="s">
        <v>135</v>
      </c>
      <c r="AU223" s="14" t="s">
        <v>78</v>
      </c>
    </row>
    <row r="224" spans="2:65" s="1" customFormat="1" ht="58.5">
      <c r="B224" s="31"/>
      <c r="C224" s="32"/>
      <c r="D224" s="177" t="s">
        <v>137</v>
      </c>
      <c r="E224" s="32"/>
      <c r="F224" s="180" t="s">
        <v>304</v>
      </c>
      <c r="G224" s="32"/>
      <c r="H224" s="32"/>
      <c r="I224" s="114"/>
      <c r="J224" s="32"/>
      <c r="K224" s="32"/>
      <c r="L224" s="35"/>
      <c r="M224" s="179"/>
      <c r="N224" s="63"/>
      <c r="O224" s="63"/>
      <c r="P224" s="63"/>
      <c r="Q224" s="63"/>
      <c r="R224" s="63"/>
      <c r="S224" s="63"/>
      <c r="T224" s="64"/>
      <c r="AT224" s="14" t="s">
        <v>137</v>
      </c>
      <c r="AU224" s="14" t="s">
        <v>78</v>
      </c>
    </row>
    <row r="225" spans="2:65" s="1" customFormat="1" ht="24" customHeight="1">
      <c r="B225" s="31"/>
      <c r="C225" s="164" t="s">
        <v>305</v>
      </c>
      <c r="D225" s="164" t="s">
        <v>127</v>
      </c>
      <c r="E225" s="165" t="s">
        <v>306</v>
      </c>
      <c r="F225" s="166" t="s">
        <v>307</v>
      </c>
      <c r="G225" s="167" t="s">
        <v>308</v>
      </c>
      <c r="H225" s="168">
        <v>78</v>
      </c>
      <c r="I225" s="169"/>
      <c r="J225" s="170">
        <f>ROUND(I225*H225,2)</f>
        <v>0</v>
      </c>
      <c r="K225" s="166" t="s">
        <v>131</v>
      </c>
      <c r="L225" s="35"/>
      <c r="M225" s="171" t="s">
        <v>1</v>
      </c>
      <c r="N225" s="172" t="s">
        <v>43</v>
      </c>
      <c r="O225" s="63"/>
      <c r="P225" s="173">
        <f>O225*H225</f>
        <v>0</v>
      </c>
      <c r="Q225" s="173">
        <v>0</v>
      </c>
      <c r="R225" s="173">
        <f>Q225*H225</f>
        <v>0</v>
      </c>
      <c r="S225" s="173">
        <v>0</v>
      </c>
      <c r="T225" s="174">
        <f>S225*H225</f>
        <v>0</v>
      </c>
      <c r="AR225" s="175" t="s">
        <v>132</v>
      </c>
      <c r="AT225" s="175" t="s">
        <v>127</v>
      </c>
      <c r="AU225" s="175" t="s">
        <v>78</v>
      </c>
      <c r="AY225" s="14" t="s">
        <v>133</v>
      </c>
      <c r="BE225" s="176">
        <f>IF(N225="základní",J225,0)</f>
        <v>0</v>
      </c>
      <c r="BF225" s="176">
        <f>IF(N225="snížená",J225,0)</f>
        <v>0</v>
      </c>
      <c r="BG225" s="176">
        <f>IF(N225="zákl. přenesená",J225,0)</f>
        <v>0</v>
      </c>
      <c r="BH225" s="176">
        <f>IF(N225="sníž. přenesená",J225,0)</f>
        <v>0</v>
      </c>
      <c r="BI225" s="176">
        <f>IF(N225="nulová",J225,0)</f>
        <v>0</v>
      </c>
      <c r="BJ225" s="14" t="s">
        <v>85</v>
      </c>
      <c r="BK225" s="176">
        <f>ROUND(I225*H225,2)</f>
        <v>0</v>
      </c>
      <c r="BL225" s="14" t="s">
        <v>132</v>
      </c>
      <c r="BM225" s="175" t="s">
        <v>309</v>
      </c>
    </row>
    <row r="226" spans="2:65" s="1" customFormat="1" ht="48.75">
      <c r="B226" s="31"/>
      <c r="C226" s="32"/>
      <c r="D226" s="177" t="s">
        <v>135</v>
      </c>
      <c r="E226" s="32"/>
      <c r="F226" s="178" t="s">
        <v>310</v>
      </c>
      <c r="G226" s="32"/>
      <c r="H226" s="32"/>
      <c r="I226" s="114"/>
      <c r="J226" s="32"/>
      <c r="K226" s="32"/>
      <c r="L226" s="35"/>
      <c r="M226" s="179"/>
      <c r="N226" s="63"/>
      <c r="O226" s="63"/>
      <c r="P226" s="63"/>
      <c r="Q226" s="63"/>
      <c r="R226" s="63"/>
      <c r="S226" s="63"/>
      <c r="T226" s="64"/>
      <c r="AT226" s="14" t="s">
        <v>135</v>
      </c>
      <c r="AU226" s="14" t="s">
        <v>78</v>
      </c>
    </row>
    <row r="227" spans="2:65" s="1" customFormat="1" ht="146.25">
      <c r="B227" s="31"/>
      <c r="C227" s="32"/>
      <c r="D227" s="177" t="s">
        <v>137</v>
      </c>
      <c r="E227" s="32"/>
      <c r="F227" s="180" t="s">
        <v>311</v>
      </c>
      <c r="G227" s="32"/>
      <c r="H227" s="32"/>
      <c r="I227" s="114"/>
      <c r="J227" s="32"/>
      <c r="K227" s="32"/>
      <c r="L227" s="35"/>
      <c r="M227" s="179"/>
      <c r="N227" s="63"/>
      <c r="O227" s="63"/>
      <c r="P227" s="63"/>
      <c r="Q227" s="63"/>
      <c r="R227" s="63"/>
      <c r="S227" s="63"/>
      <c r="T227" s="64"/>
      <c r="AT227" s="14" t="s">
        <v>137</v>
      </c>
      <c r="AU227" s="14" t="s">
        <v>78</v>
      </c>
    </row>
    <row r="228" spans="2:65" s="1" customFormat="1" ht="24" customHeight="1">
      <c r="B228" s="31"/>
      <c r="C228" s="164" t="s">
        <v>312</v>
      </c>
      <c r="D228" s="164" t="s">
        <v>127</v>
      </c>
      <c r="E228" s="165" t="s">
        <v>313</v>
      </c>
      <c r="F228" s="166" t="s">
        <v>314</v>
      </c>
      <c r="G228" s="167" t="s">
        <v>185</v>
      </c>
      <c r="H228" s="168">
        <v>11</v>
      </c>
      <c r="I228" s="169"/>
      <c r="J228" s="170">
        <f>ROUND(I228*H228,2)</f>
        <v>0</v>
      </c>
      <c r="K228" s="166" t="s">
        <v>131</v>
      </c>
      <c r="L228" s="35"/>
      <c r="M228" s="171" t="s">
        <v>1</v>
      </c>
      <c r="N228" s="172" t="s">
        <v>43</v>
      </c>
      <c r="O228" s="63"/>
      <c r="P228" s="173">
        <f>O228*H228</f>
        <v>0</v>
      </c>
      <c r="Q228" s="173">
        <v>0</v>
      </c>
      <c r="R228" s="173">
        <f>Q228*H228</f>
        <v>0</v>
      </c>
      <c r="S228" s="173">
        <v>0</v>
      </c>
      <c r="T228" s="174">
        <f>S228*H228</f>
        <v>0</v>
      </c>
      <c r="AR228" s="175" t="s">
        <v>132</v>
      </c>
      <c r="AT228" s="175" t="s">
        <v>127</v>
      </c>
      <c r="AU228" s="175" t="s">
        <v>78</v>
      </c>
      <c r="AY228" s="14" t="s">
        <v>133</v>
      </c>
      <c r="BE228" s="176">
        <f>IF(N228="základní",J228,0)</f>
        <v>0</v>
      </c>
      <c r="BF228" s="176">
        <f>IF(N228="snížená",J228,0)</f>
        <v>0</v>
      </c>
      <c r="BG228" s="176">
        <f>IF(N228="zákl. přenesená",J228,0)</f>
        <v>0</v>
      </c>
      <c r="BH228" s="176">
        <f>IF(N228="sníž. přenesená",J228,0)</f>
        <v>0</v>
      </c>
      <c r="BI228" s="176">
        <f>IF(N228="nulová",J228,0)</f>
        <v>0</v>
      </c>
      <c r="BJ228" s="14" t="s">
        <v>85</v>
      </c>
      <c r="BK228" s="176">
        <f>ROUND(I228*H228,2)</f>
        <v>0</v>
      </c>
      <c r="BL228" s="14" t="s">
        <v>132</v>
      </c>
      <c r="BM228" s="175" t="s">
        <v>315</v>
      </c>
    </row>
    <row r="229" spans="2:65" s="1" customFormat="1" ht="87.75">
      <c r="B229" s="31"/>
      <c r="C229" s="32"/>
      <c r="D229" s="177" t="s">
        <v>135</v>
      </c>
      <c r="E229" s="32"/>
      <c r="F229" s="178" t="s">
        <v>316</v>
      </c>
      <c r="G229" s="32"/>
      <c r="H229" s="32"/>
      <c r="I229" s="114"/>
      <c r="J229" s="32"/>
      <c r="K229" s="32"/>
      <c r="L229" s="35"/>
      <c r="M229" s="179"/>
      <c r="N229" s="63"/>
      <c r="O229" s="63"/>
      <c r="P229" s="63"/>
      <c r="Q229" s="63"/>
      <c r="R229" s="63"/>
      <c r="S229" s="63"/>
      <c r="T229" s="64"/>
      <c r="AT229" s="14" t="s">
        <v>135</v>
      </c>
      <c r="AU229" s="14" t="s">
        <v>78</v>
      </c>
    </row>
    <row r="230" spans="2:65" s="1" customFormat="1" ht="68.25">
      <c r="B230" s="31"/>
      <c r="C230" s="32"/>
      <c r="D230" s="177" t="s">
        <v>137</v>
      </c>
      <c r="E230" s="32"/>
      <c r="F230" s="180" t="s">
        <v>317</v>
      </c>
      <c r="G230" s="32"/>
      <c r="H230" s="32"/>
      <c r="I230" s="114"/>
      <c r="J230" s="32"/>
      <c r="K230" s="32"/>
      <c r="L230" s="35"/>
      <c r="M230" s="179"/>
      <c r="N230" s="63"/>
      <c r="O230" s="63"/>
      <c r="P230" s="63"/>
      <c r="Q230" s="63"/>
      <c r="R230" s="63"/>
      <c r="S230" s="63"/>
      <c r="T230" s="64"/>
      <c r="AT230" s="14" t="s">
        <v>137</v>
      </c>
      <c r="AU230" s="14" t="s">
        <v>78</v>
      </c>
    </row>
    <row r="231" spans="2:65" s="1" customFormat="1" ht="24" customHeight="1">
      <c r="B231" s="31"/>
      <c r="C231" s="164" t="s">
        <v>318</v>
      </c>
      <c r="D231" s="164" t="s">
        <v>127</v>
      </c>
      <c r="E231" s="165" t="s">
        <v>319</v>
      </c>
      <c r="F231" s="166" t="s">
        <v>320</v>
      </c>
      <c r="G231" s="167" t="s">
        <v>185</v>
      </c>
      <c r="H231" s="168">
        <v>50</v>
      </c>
      <c r="I231" s="169"/>
      <c r="J231" s="170">
        <f>ROUND(I231*H231,2)</f>
        <v>0</v>
      </c>
      <c r="K231" s="166" t="s">
        <v>131</v>
      </c>
      <c r="L231" s="35"/>
      <c r="M231" s="171" t="s">
        <v>1</v>
      </c>
      <c r="N231" s="172" t="s">
        <v>43</v>
      </c>
      <c r="O231" s="63"/>
      <c r="P231" s="173">
        <f>O231*H231</f>
        <v>0</v>
      </c>
      <c r="Q231" s="173">
        <v>0</v>
      </c>
      <c r="R231" s="173">
        <f>Q231*H231</f>
        <v>0</v>
      </c>
      <c r="S231" s="173">
        <v>0</v>
      </c>
      <c r="T231" s="174">
        <f>S231*H231</f>
        <v>0</v>
      </c>
      <c r="AR231" s="175" t="s">
        <v>132</v>
      </c>
      <c r="AT231" s="175" t="s">
        <v>127</v>
      </c>
      <c r="AU231" s="175" t="s">
        <v>78</v>
      </c>
      <c r="AY231" s="14" t="s">
        <v>133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14" t="s">
        <v>85</v>
      </c>
      <c r="BK231" s="176">
        <f>ROUND(I231*H231,2)</f>
        <v>0</v>
      </c>
      <c r="BL231" s="14" t="s">
        <v>132</v>
      </c>
      <c r="BM231" s="175" t="s">
        <v>321</v>
      </c>
    </row>
    <row r="232" spans="2:65" s="1" customFormat="1" ht="78">
      <c r="B232" s="31"/>
      <c r="C232" s="32"/>
      <c r="D232" s="177" t="s">
        <v>135</v>
      </c>
      <c r="E232" s="32"/>
      <c r="F232" s="178" t="s">
        <v>322</v>
      </c>
      <c r="G232" s="32"/>
      <c r="H232" s="32"/>
      <c r="I232" s="114"/>
      <c r="J232" s="32"/>
      <c r="K232" s="32"/>
      <c r="L232" s="35"/>
      <c r="M232" s="179"/>
      <c r="N232" s="63"/>
      <c r="O232" s="63"/>
      <c r="P232" s="63"/>
      <c r="Q232" s="63"/>
      <c r="R232" s="63"/>
      <c r="S232" s="63"/>
      <c r="T232" s="64"/>
      <c r="AT232" s="14" t="s">
        <v>135</v>
      </c>
      <c r="AU232" s="14" t="s">
        <v>78</v>
      </c>
    </row>
    <row r="233" spans="2:65" s="1" customFormat="1" ht="29.25">
      <c r="B233" s="31"/>
      <c r="C233" s="32"/>
      <c r="D233" s="177" t="s">
        <v>137</v>
      </c>
      <c r="E233" s="32"/>
      <c r="F233" s="180" t="s">
        <v>323</v>
      </c>
      <c r="G233" s="32"/>
      <c r="H233" s="32"/>
      <c r="I233" s="114"/>
      <c r="J233" s="32"/>
      <c r="K233" s="32"/>
      <c r="L233" s="35"/>
      <c r="M233" s="179"/>
      <c r="N233" s="63"/>
      <c r="O233" s="63"/>
      <c r="P233" s="63"/>
      <c r="Q233" s="63"/>
      <c r="R233" s="63"/>
      <c r="S233" s="63"/>
      <c r="T233" s="64"/>
      <c r="AT233" s="14" t="s">
        <v>137</v>
      </c>
      <c r="AU233" s="14" t="s">
        <v>78</v>
      </c>
    </row>
    <row r="234" spans="2:65" s="1" customFormat="1" ht="24" customHeight="1">
      <c r="B234" s="31"/>
      <c r="C234" s="164" t="s">
        <v>324</v>
      </c>
      <c r="D234" s="164" t="s">
        <v>127</v>
      </c>
      <c r="E234" s="165" t="s">
        <v>325</v>
      </c>
      <c r="F234" s="166" t="s">
        <v>326</v>
      </c>
      <c r="G234" s="167" t="s">
        <v>185</v>
      </c>
      <c r="H234" s="168">
        <v>2134</v>
      </c>
      <c r="I234" s="169"/>
      <c r="J234" s="170">
        <f>ROUND(I234*H234,2)</f>
        <v>0</v>
      </c>
      <c r="K234" s="166" t="s">
        <v>131</v>
      </c>
      <c r="L234" s="35"/>
      <c r="M234" s="171" t="s">
        <v>1</v>
      </c>
      <c r="N234" s="172" t="s">
        <v>43</v>
      </c>
      <c r="O234" s="63"/>
      <c r="P234" s="173">
        <f>O234*H234</f>
        <v>0</v>
      </c>
      <c r="Q234" s="173">
        <v>0</v>
      </c>
      <c r="R234" s="173">
        <f>Q234*H234</f>
        <v>0</v>
      </c>
      <c r="S234" s="173">
        <v>0</v>
      </c>
      <c r="T234" s="174">
        <f>S234*H234</f>
        <v>0</v>
      </c>
      <c r="AR234" s="175" t="s">
        <v>132</v>
      </c>
      <c r="AT234" s="175" t="s">
        <v>127</v>
      </c>
      <c r="AU234" s="175" t="s">
        <v>78</v>
      </c>
      <c r="AY234" s="14" t="s">
        <v>133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14" t="s">
        <v>85</v>
      </c>
      <c r="BK234" s="176">
        <f>ROUND(I234*H234,2)</f>
        <v>0</v>
      </c>
      <c r="BL234" s="14" t="s">
        <v>132</v>
      </c>
      <c r="BM234" s="175" t="s">
        <v>327</v>
      </c>
    </row>
    <row r="235" spans="2:65" s="1" customFormat="1" ht="29.25">
      <c r="B235" s="31"/>
      <c r="C235" s="32"/>
      <c r="D235" s="177" t="s">
        <v>135</v>
      </c>
      <c r="E235" s="32"/>
      <c r="F235" s="178" t="s">
        <v>328</v>
      </c>
      <c r="G235" s="32"/>
      <c r="H235" s="32"/>
      <c r="I235" s="114"/>
      <c r="J235" s="32"/>
      <c r="K235" s="32"/>
      <c r="L235" s="35"/>
      <c r="M235" s="179"/>
      <c r="N235" s="63"/>
      <c r="O235" s="63"/>
      <c r="P235" s="63"/>
      <c r="Q235" s="63"/>
      <c r="R235" s="63"/>
      <c r="S235" s="63"/>
      <c r="T235" s="64"/>
      <c r="AT235" s="14" t="s">
        <v>135</v>
      </c>
      <c r="AU235" s="14" t="s">
        <v>78</v>
      </c>
    </row>
    <row r="236" spans="2:65" s="1" customFormat="1" ht="24" customHeight="1">
      <c r="B236" s="31"/>
      <c r="C236" s="164" t="s">
        <v>329</v>
      </c>
      <c r="D236" s="164" t="s">
        <v>127</v>
      </c>
      <c r="E236" s="165" t="s">
        <v>330</v>
      </c>
      <c r="F236" s="166" t="s">
        <v>331</v>
      </c>
      <c r="G236" s="167" t="s">
        <v>185</v>
      </c>
      <c r="H236" s="168">
        <v>661</v>
      </c>
      <c r="I236" s="169"/>
      <c r="J236" s="170">
        <f>ROUND(I236*H236,2)</f>
        <v>0</v>
      </c>
      <c r="K236" s="166" t="s">
        <v>131</v>
      </c>
      <c r="L236" s="35"/>
      <c r="M236" s="171" t="s">
        <v>1</v>
      </c>
      <c r="N236" s="172" t="s">
        <v>43</v>
      </c>
      <c r="O236" s="63"/>
      <c r="P236" s="173">
        <f>O236*H236</f>
        <v>0</v>
      </c>
      <c r="Q236" s="173">
        <v>0</v>
      </c>
      <c r="R236" s="173">
        <f>Q236*H236</f>
        <v>0</v>
      </c>
      <c r="S236" s="173">
        <v>0</v>
      </c>
      <c r="T236" s="174">
        <f>S236*H236</f>
        <v>0</v>
      </c>
      <c r="AR236" s="175" t="s">
        <v>132</v>
      </c>
      <c r="AT236" s="175" t="s">
        <v>127</v>
      </c>
      <c r="AU236" s="175" t="s">
        <v>78</v>
      </c>
      <c r="AY236" s="14" t="s">
        <v>133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4" t="s">
        <v>85</v>
      </c>
      <c r="BK236" s="176">
        <f>ROUND(I236*H236,2)</f>
        <v>0</v>
      </c>
      <c r="BL236" s="14" t="s">
        <v>132</v>
      </c>
      <c r="BM236" s="175" t="s">
        <v>332</v>
      </c>
    </row>
    <row r="237" spans="2:65" s="1" customFormat="1" ht="29.25">
      <c r="B237" s="31"/>
      <c r="C237" s="32"/>
      <c r="D237" s="177" t="s">
        <v>135</v>
      </c>
      <c r="E237" s="32"/>
      <c r="F237" s="178" t="s">
        <v>333</v>
      </c>
      <c r="G237" s="32"/>
      <c r="H237" s="32"/>
      <c r="I237" s="114"/>
      <c r="J237" s="32"/>
      <c r="K237" s="32"/>
      <c r="L237" s="35"/>
      <c r="M237" s="179"/>
      <c r="N237" s="63"/>
      <c r="O237" s="63"/>
      <c r="P237" s="63"/>
      <c r="Q237" s="63"/>
      <c r="R237" s="63"/>
      <c r="S237" s="63"/>
      <c r="T237" s="64"/>
      <c r="AT237" s="14" t="s">
        <v>135</v>
      </c>
      <c r="AU237" s="14" t="s">
        <v>78</v>
      </c>
    </row>
    <row r="238" spans="2:65" s="1" customFormat="1" ht="24" customHeight="1">
      <c r="B238" s="31"/>
      <c r="C238" s="164" t="s">
        <v>334</v>
      </c>
      <c r="D238" s="164" t="s">
        <v>127</v>
      </c>
      <c r="E238" s="165" t="s">
        <v>335</v>
      </c>
      <c r="F238" s="166" t="s">
        <v>336</v>
      </c>
      <c r="G238" s="167" t="s">
        <v>185</v>
      </c>
      <c r="H238" s="168">
        <v>56</v>
      </c>
      <c r="I238" s="169"/>
      <c r="J238" s="170">
        <f>ROUND(I238*H238,2)</f>
        <v>0</v>
      </c>
      <c r="K238" s="166" t="s">
        <v>131</v>
      </c>
      <c r="L238" s="35"/>
      <c r="M238" s="171" t="s">
        <v>1</v>
      </c>
      <c r="N238" s="172" t="s">
        <v>43</v>
      </c>
      <c r="O238" s="63"/>
      <c r="P238" s="173">
        <f>O238*H238</f>
        <v>0</v>
      </c>
      <c r="Q238" s="173">
        <v>0</v>
      </c>
      <c r="R238" s="173">
        <f>Q238*H238</f>
        <v>0</v>
      </c>
      <c r="S238" s="173">
        <v>0</v>
      </c>
      <c r="T238" s="174">
        <f>S238*H238</f>
        <v>0</v>
      </c>
      <c r="AR238" s="175" t="s">
        <v>132</v>
      </c>
      <c r="AT238" s="175" t="s">
        <v>127</v>
      </c>
      <c r="AU238" s="175" t="s">
        <v>78</v>
      </c>
      <c r="AY238" s="14" t="s">
        <v>133</v>
      </c>
      <c r="BE238" s="176">
        <f>IF(N238="základní",J238,0)</f>
        <v>0</v>
      </c>
      <c r="BF238" s="176">
        <f>IF(N238="snížená",J238,0)</f>
        <v>0</v>
      </c>
      <c r="BG238" s="176">
        <f>IF(N238="zákl. přenesená",J238,0)</f>
        <v>0</v>
      </c>
      <c r="BH238" s="176">
        <f>IF(N238="sníž. přenesená",J238,0)</f>
        <v>0</v>
      </c>
      <c r="BI238" s="176">
        <f>IF(N238="nulová",J238,0)</f>
        <v>0</v>
      </c>
      <c r="BJ238" s="14" t="s">
        <v>85</v>
      </c>
      <c r="BK238" s="176">
        <f>ROUND(I238*H238,2)</f>
        <v>0</v>
      </c>
      <c r="BL238" s="14" t="s">
        <v>132</v>
      </c>
      <c r="BM238" s="175" t="s">
        <v>337</v>
      </c>
    </row>
    <row r="239" spans="2:65" s="1" customFormat="1" ht="58.5">
      <c r="B239" s="31"/>
      <c r="C239" s="32"/>
      <c r="D239" s="177" t="s">
        <v>135</v>
      </c>
      <c r="E239" s="32"/>
      <c r="F239" s="178" t="s">
        <v>338</v>
      </c>
      <c r="G239" s="32"/>
      <c r="H239" s="32"/>
      <c r="I239" s="114"/>
      <c r="J239" s="32"/>
      <c r="K239" s="32"/>
      <c r="L239" s="35"/>
      <c r="M239" s="179"/>
      <c r="N239" s="63"/>
      <c r="O239" s="63"/>
      <c r="P239" s="63"/>
      <c r="Q239" s="63"/>
      <c r="R239" s="63"/>
      <c r="S239" s="63"/>
      <c r="T239" s="64"/>
      <c r="AT239" s="14" t="s">
        <v>135</v>
      </c>
      <c r="AU239" s="14" t="s">
        <v>78</v>
      </c>
    </row>
    <row r="240" spans="2:65" s="1" customFormat="1" ht="29.25">
      <c r="B240" s="31"/>
      <c r="C240" s="32"/>
      <c r="D240" s="177" t="s">
        <v>137</v>
      </c>
      <c r="E240" s="32"/>
      <c r="F240" s="180" t="s">
        <v>339</v>
      </c>
      <c r="G240" s="32"/>
      <c r="H240" s="32"/>
      <c r="I240" s="114"/>
      <c r="J240" s="32"/>
      <c r="K240" s="32"/>
      <c r="L240" s="35"/>
      <c r="M240" s="179"/>
      <c r="N240" s="63"/>
      <c r="O240" s="63"/>
      <c r="P240" s="63"/>
      <c r="Q240" s="63"/>
      <c r="R240" s="63"/>
      <c r="S240" s="63"/>
      <c r="T240" s="64"/>
      <c r="AT240" s="14" t="s">
        <v>137</v>
      </c>
      <c r="AU240" s="14" t="s">
        <v>78</v>
      </c>
    </row>
    <row r="241" spans="2:65" s="1" customFormat="1" ht="24" customHeight="1">
      <c r="B241" s="31"/>
      <c r="C241" s="164" t="s">
        <v>340</v>
      </c>
      <c r="D241" s="164" t="s">
        <v>127</v>
      </c>
      <c r="E241" s="165" t="s">
        <v>341</v>
      </c>
      <c r="F241" s="166" t="s">
        <v>342</v>
      </c>
      <c r="G241" s="167" t="s">
        <v>192</v>
      </c>
      <c r="H241" s="168">
        <v>101</v>
      </c>
      <c r="I241" s="169"/>
      <c r="J241" s="170">
        <f>ROUND(I241*H241,2)</f>
        <v>0</v>
      </c>
      <c r="K241" s="166" t="s">
        <v>131</v>
      </c>
      <c r="L241" s="35"/>
      <c r="M241" s="171" t="s">
        <v>1</v>
      </c>
      <c r="N241" s="172" t="s">
        <v>43</v>
      </c>
      <c r="O241" s="63"/>
      <c r="P241" s="173">
        <f>O241*H241</f>
        <v>0</v>
      </c>
      <c r="Q241" s="173">
        <v>0</v>
      </c>
      <c r="R241" s="173">
        <f>Q241*H241</f>
        <v>0</v>
      </c>
      <c r="S241" s="173">
        <v>0</v>
      </c>
      <c r="T241" s="174">
        <f>S241*H241</f>
        <v>0</v>
      </c>
      <c r="AR241" s="175" t="s">
        <v>132</v>
      </c>
      <c r="AT241" s="175" t="s">
        <v>127</v>
      </c>
      <c r="AU241" s="175" t="s">
        <v>78</v>
      </c>
      <c r="AY241" s="14" t="s">
        <v>133</v>
      </c>
      <c r="BE241" s="176">
        <f>IF(N241="základní",J241,0)</f>
        <v>0</v>
      </c>
      <c r="BF241" s="176">
        <f>IF(N241="snížená",J241,0)</f>
        <v>0</v>
      </c>
      <c r="BG241" s="176">
        <f>IF(N241="zákl. přenesená",J241,0)</f>
        <v>0</v>
      </c>
      <c r="BH241" s="176">
        <f>IF(N241="sníž. přenesená",J241,0)</f>
        <v>0</v>
      </c>
      <c r="BI241" s="176">
        <f>IF(N241="nulová",J241,0)</f>
        <v>0</v>
      </c>
      <c r="BJ241" s="14" t="s">
        <v>85</v>
      </c>
      <c r="BK241" s="176">
        <f>ROUND(I241*H241,2)</f>
        <v>0</v>
      </c>
      <c r="BL241" s="14" t="s">
        <v>132</v>
      </c>
      <c r="BM241" s="175" t="s">
        <v>343</v>
      </c>
    </row>
    <row r="242" spans="2:65" s="1" customFormat="1" ht="68.25">
      <c r="B242" s="31"/>
      <c r="C242" s="32"/>
      <c r="D242" s="177" t="s">
        <v>135</v>
      </c>
      <c r="E242" s="32"/>
      <c r="F242" s="178" t="s">
        <v>344</v>
      </c>
      <c r="G242" s="32"/>
      <c r="H242" s="32"/>
      <c r="I242" s="114"/>
      <c r="J242" s="32"/>
      <c r="K242" s="32"/>
      <c r="L242" s="35"/>
      <c r="M242" s="179"/>
      <c r="N242" s="63"/>
      <c r="O242" s="63"/>
      <c r="P242" s="63"/>
      <c r="Q242" s="63"/>
      <c r="R242" s="63"/>
      <c r="S242" s="63"/>
      <c r="T242" s="64"/>
      <c r="AT242" s="14" t="s">
        <v>135</v>
      </c>
      <c r="AU242" s="14" t="s">
        <v>78</v>
      </c>
    </row>
    <row r="243" spans="2:65" s="1" customFormat="1" ht="136.5">
      <c r="B243" s="31"/>
      <c r="C243" s="32"/>
      <c r="D243" s="177" t="s">
        <v>137</v>
      </c>
      <c r="E243" s="32"/>
      <c r="F243" s="180" t="s">
        <v>345</v>
      </c>
      <c r="G243" s="32"/>
      <c r="H243" s="32"/>
      <c r="I243" s="114"/>
      <c r="J243" s="32"/>
      <c r="K243" s="32"/>
      <c r="L243" s="35"/>
      <c r="M243" s="179"/>
      <c r="N243" s="63"/>
      <c r="O243" s="63"/>
      <c r="P243" s="63"/>
      <c r="Q243" s="63"/>
      <c r="R243" s="63"/>
      <c r="S243" s="63"/>
      <c r="T243" s="64"/>
      <c r="AT243" s="14" t="s">
        <v>137</v>
      </c>
      <c r="AU243" s="14" t="s">
        <v>78</v>
      </c>
    </row>
    <row r="244" spans="2:65" s="1" customFormat="1" ht="24" customHeight="1">
      <c r="B244" s="31"/>
      <c r="C244" s="164" t="s">
        <v>346</v>
      </c>
      <c r="D244" s="164" t="s">
        <v>127</v>
      </c>
      <c r="E244" s="165" t="s">
        <v>347</v>
      </c>
      <c r="F244" s="166" t="s">
        <v>348</v>
      </c>
      <c r="G244" s="167" t="s">
        <v>185</v>
      </c>
      <c r="H244" s="168">
        <v>88</v>
      </c>
      <c r="I244" s="169"/>
      <c r="J244" s="170">
        <f>ROUND(I244*H244,2)</f>
        <v>0</v>
      </c>
      <c r="K244" s="166" t="s">
        <v>131</v>
      </c>
      <c r="L244" s="35"/>
      <c r="M244" s="171" t="s">
        <v>1</v>
      </c>
      <c r="N244" s="172" t="s">
        <v>43</v>
      </c>
      <c r="O244" s="63"/>
      <c r="P244" s="173">
        <f>O244*H244</f>
        <v>0</v>
      </c>
      <c r="Q244" s="173">
        <v>0</v>
      </c>
      <c r="R244" s="173">
        <f>Q244*H244</f>
        <v>0</v>
      </c>
      <c r="S244" s="173">
        <v>0</v>
      </c>
      <c r="T244" s="174">
        <f>S244*H244</f>
        <v>0</v>
      </c>
      <c r="AR244" s="175" t="s">
        <v>132</v>
      </c>
      <c r="AT244" s="175" t="s">
        <v>127</v>
      </c>
      <c r="AU244" s="175" t="s">
        <v>78</v>
      </c>
      <c r="AY244" s="14" t="s">
        <v>133</v>
      </c>
      <c r="BE244" s="176">
        <f>IF(N244="základní",J244,0)</f>
        <v>0</v>
      </c>
      <c r="BF244" s="176">
        <f>IF(N244="snížená",J244,0)</f>
        <v>0</v>
      </c>
      <c r="BG244" s="176">
        <f>IF(N244="zákl. přenesená",J244,0)</f>
        <v>0</v>
      </c>
      <c r="BH244" s="176">
        <f>IF(N244="sníž. přenesená",J244,0)</f>
        <v>0</v>
      </c>
      <c r="BI244" s="176">
        <f>IF(N244="nulová",J244,0)</f>
        <v>0</v>
      </c>
      <c r="BJ244" s="14" t="s">
        <v>85</v>
      </c>
      <c r="BK244" s="176">
        <f>ROUND(I244*H244,2)</f>
        <v>0</v>
      </c>
      <c r="BL244" s="14" t="s">
        <v>132</v>
      </c>
      <c r="BM244" s="175" t="s">
        <v>349</v>
      </c>
    </row>
    <row r="245" spans="2:65" s="1" customFormat="1" ht="29.25">
      <c r="B245" s="31"/>
      <c r="C245" s="32"/>
      <c r="D245" s="177" t="s">
        <v>135</v>
      </c>
      <c r="E245" s="32"/>
      <c r="F245" s="178" t="s">
        <v>350</v>
      </c>
      <c r="G245" s="32"/>
      <c r="H245" s="32"/>
      <c r="I245" s="114"/>
      <c r="J245" s="32"/>
      <c r="K245" s="32"/>
      <c r="L245" s="35"/>
      <c r="M245" s="179"/>
      <c r="N245" s="63"/>
      <c r="O245" s="63"/>
      <c r="P245" s="63"/>
      <c r="Q245" s="63"/>
      <c r="R245" s="63"/>
      <c r="S245" s="63"/>
      <c r="T245" s="64"/>
      <c r="AT245" s="14" t="s">
        <v>135</v>
      </c>
      <c r="AU245" s="14" t="s">
        <v>78</v>
      </c>
    </row>
    <row r="246" spans="2:65" s="1" customFormat="1" ht="19.5">
      <c r="B246" s="31"/>
      <c r="C246" s="32"/>
      <c r="D246" s="177" t="s">
        <v>137</v>
      </c>
      <c r="E246" s="32"/>
      <c r="F246" s="180" t="s">
        <v>351</v>
      </c>
      <c r="G246" s="32"/>
      <c r="H246" s="32"/>
      <c r="I246" s="114"/>
      <c r="J246" s="32"/>
      <c r="K246" s="32"/>
      <c r="L246" s="35"/>
      <c r="M246" s="179"/>
      <c r="N246" s="63"/>
      <c r="O246" s="63"/>
      <c r="P246" s="63"/>
      <c r="Q246" s="63"/>
      <c r="R246" s="63"/>
      <c r="S246" s="63"/>
      <c r="T246" s="64"/>
      <c r="AT246" s="14" t="s">
        <v>137</v>
      </c>
      <c r="AU246" s="14" t="s">
        <v>78</v>
      </c>
    </row>
    <row r="247" spans="2:65" s="1" customFormat="1" ht="24" customHeight="1">
      <c r="B247" s="31"/>
      <c r="C247" s="164" t="s">
        <v>352</v>
      </c>
      <c r="D247" s="164" t="s">
        <v>127</v>
      </c>
      <c r="E247" s="165" t="s">
        <v>353</v>
      </c>
      <c r="F247" s="166" t="s">
        <v>354</v>
      </c>
      <c r="G247" s="167" t="s">
        <v>192</v>
      </c>
      <c r="H247" s="168">
        <v>52</v>
      </c>
      <c r="I247" s="169"/>
      <c r="J247" s="170">
        <f>ROUND(I247*H247,2)</f>
        <v>0</v>
      </c>
      <c r="K247" s="166" t="s">
        <v>131</v>
      </c>
      <c r="L247" s="35"/>
      <c r="M247" s="171" t="s">
        <v>1</v>
      </c>
      <c r="N247" s="172" t="s">
        <v>43</v>
      </c>
      <c r="O247" s="63"/>
      <c r="P247" s="173">
        <f>O247*H247</f>
        <v>0</v>
      </c>
      <c r="Q247" s="173">
        <v>0</v>
      </c>
      <c r="R247" s="173">
        <f>Q247*H247</f>
        <v>0</v>
      </c>
      <c r="S247" s="173">
        <v>0</v>
      </c>
      <c r="T247" s="174">
        <f>S247*H247</f>
        <v>0</v>
      </c>
      <c r="AR247" s="175" t="s">
        <v>132</v>
      </c>
      <c r="AT247" s="175" t="s">
        <v>127</v>
      </c>
      <c r="AU247" s="175" t="s">
        <v>78</v>
      </c>
      <c r="AY247" s="14" t="s">
        <v>133</v>
      </c>
      <c r="BE247" s="176">
        <f>IF(N247="základní",J247,0)</f>
        <v>0</v>
      </c>
      <c r="BF247" s="176">
        <f>IF(N247="snížená",J247,0)</f>
        <v>0</v>
      </c>
      <c r="BG247" s="176">
        <f>IF(N247="zákl. přenesená",J247,0)</f>
        <v>0</v>
      </c>
      <c r="BH247" s="176">
        <f>IF(N247="sníž. přenesená",J247,0)</f>
        <v>0</v>
      </c>
      <c r="BI247" s="176">
        <f>IF(N247="nulová",J247,0)</f>
        <v>0</v>
      </c>
      <c r="BJ247" s="14" t="s">
        <v>85</v>
      </c>
      <c r="BK247" s="176">
        <f>ROUND(I247*H247,2)</f>
        <v>0</v>
      </c>
      <c r="BL247" s="14" t="s">
        <v>132</v>
      </c>
      <c r="BM247" s="175" t="s">
        <v>355</v>
      </c>
    </row>
    <row r="248" spans="2:65" s="1" customFormat="1" ht="68.25">
      <c r="B248" s="31"/>
      <c r="C248" s="32"/>
      <c r="D248" s="177" t="s">
        <v>135</v>
      </c>
      <c r="E248" s="32"/>
      <c r="F248" s="178" t="s">
        <v>356</v>
      </c>
      <c r="G248" s="32"/>
      <c r="H248" s="32"/>
      <c r="I248" s="114"/>
      <c r="J248" s="32"/>
      <c r="K248" s="32"/>
      <c r="L248" s="35"/>
      <c r="M248" s="179"/>
      <c r="N248" s="63"/>
      <c r="O248" s="63"/>
      <c r="P248" s="63"/>
      <c r="Q248" s="63"/>
      <c r="R248" s="63"/>
      <c r="S248" s="63"/>
      <c r="T248" s="64"/>
      <c r="AT248" s="14" t="s">
        <v>135</v>
      </c>
      <c r="AU248" s="14" t="s">
        <v>78</v>
      </c>
    </row>
    <row r="249" spans="2:65" s="1" customFormat="1" ht="39">
      <c r="B249" s="31"/>
      <c r="C249" s="32"/>
      <c r="D249" s="177" t="s">
        <v>137</v>
      </c>
      <c r="E249" s="32"/>
      <c r="F249" s="180" t="s">
        <v>357</v>
      </c>
      <c r="G249" s="32"/>
      <c r="H249" s="32"/>
      <c r="I249" s="114"/>
      <c r="J249" s="32"/>
      <c r="K249" s="32"/>
      <c r="L249" s="35"/>
      <c r="M249" s="179"/>
      <c r="N249" s="63"/>
      <c r="O249" s="63"/>
      <c r="P249" s="63"/>
      <c r="Q249" s="63"/>
      <c r="R249" s="63"/>
      <c r="S249" s="63"/>
      <c r="T249" s="64"/>
      <c r="AT249" s="14" t="s">
        <v>137</v>
      </c>
      <c r="AU249" s="14" t="s">
        <v>78</v>
      </c>
    </row>
    <row r="250" spans="2:65" s="1" customFormat="1" ht="24" customHeight="1">
      <c r="B250" s="31"/>
      <c r="C250" s="164" t="s">
        <v>358</v>
      </c>
      <c r="D250" s="164" t="s">
        <v>127</v>
      </c>
      <c r="E250" s="165" t="s">
        <v>359</v>
      </c>
      <c r="F250" s="166" t="s">
        <v>360</v>
      </c>
      <c r="G250" s="167" t="s">
        <v>192</v>
      </c>
      <c r="H250" s="168">
        <v>52</v>
      </c>
      <c r="I250" s="169"/>
      <c r="J250" s="170">
        <f>ROUND(I250*H250,2)</f>
        <v>0</v>
      </c>
      <c r="K250" s="166" t="s">
        <v>131</v>
      </c>
      <c r="L250" s="35"/>
      <c r="M250" s="171" t="s">
        <v>1</v>
      </c>
      <c r="N250" s="172" t="s">
        <v>43</v>
      </c>
      <c r="O250" s="63"/>
      <c r="P250" s="173">
        <f>O250*H250</f>
        <v>0</v>
      </c>
      <c r="Q250" s="173">
        <v>0</v>
      </c>
      <c r="R250" s="173">
        <f>Q250*H250</f>
        <v>0</v>
      </c>
      <c r="S250" s="173">
        <v>0</v>
      </c>
      <c r="T250" s="174">
        <f>S250*H250</f>
        <v>0</v>
      </c>
      <c r="AR250" s="175" t="s">
        <v>132</v>
      </c>
      <c r="AT250" s="175" t="s">
        <v>127</v>
      </c>
      <c r="AU250" s="175" t="s">
        <v>78</v>
      </c>
      <c r="AY250" s="14" t="s">
        <v>133</v>
      </c>
      <c r="BE250" s="176">
        <f>IF(N250="základní",J250,0)</f>
        <v>0</v>
      </c>
      <c r="BF250" s="176">
        <f>IF(N250="snížená",J250,0)</f>
        <v>0</v>
      </c>
      <c r="BG250" s="176">
        <f>IF(N250="zákl. přenesená",J250,0)</f>
        <v>0</v>
      </c>
      <c r="BH250" s="176">
        <f>IF(N250="sníž. přenesená",J250,0)</f>
        <v>0</v>
      </c>
      <c r="BI250" s="176">
        <f>IF(N250="nulová",J250,0)</f>
        <v>0</v>
      </c>
      <c r="BJ250" s="14" t="s">
        <v>85</v>
      </c>
      <c r="BK250" s="176">
        <f>ROUND(I250*H250,2)</f>
        <v>0</v>
      </c>
      <c r="BL250" s="14" t="s">
        <v>132</v>
      </c>
      <c r="BM250" s="175" t="s">
        <v>361</v>
      </c>
    </row>
    <row r="251" spans="2:65" s="1" customFormat="1" ht="68.25">
      <c r="B251" s="31"/>
      <c r="C251" s="32"/>
      <c r="D251" s="177" t="s">
        <v>135</v>
      </c>
      <c r="E251" s="32"/>
      <c r="F251" s="178" t="s">
        <v>362</v>
      </c>
      <c r="G251" s="32"/>
      <c r="H251" s="32"/>
      <c r="I251" s="114"/>
      <c r="J251" s="32"/>
      <c r="K251" s="32"/>
      <c r="L251" s="35"/>
      <c r="M251" s="179"/>
      <c r="N251" s="63"/>
      <c r="O251" s="63"/>
      <c r="P251" s="63"/>
      <c r="Q251" s="63"/>
      <c r="R251" s="63"/>
      <c r="S251" s="63"/>
      <c r="T251" s="64"/>
      <c r="AT251" s="14" t="s">
        <v>135</v>
      </c>
      <c r="AU251" s="14" t="s">
        <v>78</v>
      </c>
    </row>
    <row r="252" spans="2:65" s="1" customFormat="1" ht="39">
      <c r="B252" s="31"/>
      <c r="C252" s="32"/>
      <c r="D252" s="177" t="s">
        <v>137</v>
      </c>
      <c r="E252" s="32"/>
      <c r="F252" s="180" t="s">
        <v>357</v>
      </c>
      <c r="G252" s="32"/>
      <c r="H252" s="32"/>
      <c r="I252" s="114"/>
      <c r="J252" s="32"/>
      <c r="K252" s="32"/>
      <c r="L252" s="35"/>
      <c r="M252" s="179"/>
      <c r="N252" s="63"/>
      <c r="O252" s="63"/>
      <c r="P252" s="63"/>
      <c r="Q252" s="63"/>
      <c r="R252" s="63"/>
      <c r="S252" s="63"/>
      <c r="T252" s="64"/>
      <c r="AT252" s="14" t="s">
        <v>137</v>
      </c>
      <c r="AU252" s="14" t="s">
        <v>78</v>
      </c>
    </row>
    <row r="253" spans="2:65" s="1" customFormat="1" ht="24" customHeight="1">
      <c r="B253" s="31"/>
      <c r="C253" s="164" t="s">
        <v>363</v>
      </c>
      <c r="D253" s="164" t="s">
        <v>127</v>
      </c>
      <c r="E253" s="165" t="s">
        <v>364</v>
      </c>
      <c r="F253" s="166" t="s">
        <v>365</v>
      </c>
      <c r="G253" s="167" t="s">
        <v>185</v>
      </c>
      <c r="H253" s="168">
        <v>1</v>
      </c>
      <c r="I253" s="169"/>
      <c r="J253" s="170">
        <f>ROUND(I253*H253,2)</f>
        <v>0</v>
      </c>
      <c r="K253" s="166" t="s">
        <v>131</v>
      </c>
      <c r="L253" s="35"/>
      <c r="M253" s="171" t="s">
        <v>1</v>
      </c>
      <c r="N253" s="172" t="s">
        <v>43</v>
      </c>
      <c r="O253" s="63"/>
      <c r="P253" s="173">
        <f>O253*H253</f>
        <v>0</v>
      </c>
      <c r="Q253" s="173">
        <v>0</v>
      </c>
      <c r="R253" s="173">
        <f>Q253*H253</f>
        <v>0</v>
      </c>
      <c r="S253" s="173">
        <v>0</v>
      </c>
      <c r="T253" s="174">
        <f>S253*H253</f>
        <v>0</v>
      </c>
      <c r="AR253" s="175" t="s">
        <v>132</v>
      </c>
      <c r="AT253" s="175" t="s">
        <v>127</v>
      </c>
      <c r="AU253" s="175" t="s">
        <v>78</v>
      </c>
      <c r="AY253" s="14" t="s">
        <v>133</v>
      </c>
      <c r="BE253" s="176">
        <f>IF(N253="základní",J253,0)</f>
        <v>0</v>
      </c>
      <c r="BF253" s="176">
        <f>IF(N253="snížená",J253,0)</f>
        <v>0</v>
      </c>
      <c r="BG253" s="176">
        <f>IF(N253="zákl. přenesená",J253,0)</f>
        <v>0</v>
      </c>
      <c r="BH253" s="176">
        <f>IF(N253="sníž. přenesená",J253,0)</f>
        <v>0</v>
      </c>
      <c r="BI253" s="176">
        <f>IF(N253="nulová",J253,0)</f>
        <v>0</v>
      </c>
      <c r="BJ253" s="14" t="s">
        <v>85</v>
      </c>
      <c r="BK253" s="176">
        <f>ROUND(I253*H253,2)</f>
        <v>0</v>
      </c>
      <c r="BL253" s="14" t="s">
        <v>132</v>
      </c>
      <c r="BM253" s="175" t="s">
        <v>366</v>
      </c>
    </row>
    <row r="254" spans="2:65" s="1" customFormat="1" ht="58.5">
      <c r="B254" s="31"/>
      <c r="C254" s="32"/>
      <c r="D254" s="177" t="s">
        <v>135</v>
      </c>
      <c r="E254" s="32"/>
      <c r="F254" s="178" t="s">
        <v>367</v>
      </c>
      <c r="G254" s="32"/>
      <c r="H254" s="32"/>
      <c r="I254" s="114"/>
      <c r="J254" s="32"/>
      <c r="K254" s="32"/>
      <c r="L254" s="35"/>
      <c r="M254" s="179"/>
      <c r="N254" s="63"/>
      <c r="O254" s="63"/>
      <c r="P254" s="63"/>
      <c r="Q254" s="63"/>
      <c r="R254" s="63"/>
      <c r="S254" s="63"/>
      <c r="T254" s="64"/>
      <c r="AT254" s="14" t="s">
        <v>135</v>
      </c>
      <c r="AU254" s="14" t="s">
        <v>78</v>
      </c>
    </row>
    <row r="255" spans="2:65" s="1" customFormat="1" ht="29.25">
      <c r="B255" s="31"/>
      <c r="C255" s="32"/>
      <c r="D255" s="177" t="s">
        <v>137</v>
      </c>
      <c r="E255" s="32"/>
      <c r="F255" s="180" t="s">
        <v>368</v>
      </c>
      <c r="G255" s="32"/>
      <c r="H255" s="32"/>
      <c r="I255" s="114"/>
      <c r="J255" s="32"/>
      <c r="K255" s="32"/>
      <c r="L255" s="35"/>
      <c r="M255" s="179"/>
      <c r="N255" s="63"/>
      <c r="O255" s="63"/>
      <c r="P255" s="63"/>
      <c r="Q255" s="63"/>
      <c r="R255" s="63"/>
      <c r="S255" s="63"/>
      <c r="T255" s="64"/>
      <c r="AT255" s="14" t="s">
        <v>137</v>
      </c>
      <c r="AU255" s="14" t="s">
        <v>78</v>
      </c>
    </row>
    <row r="256" spans="2:65" s="1" customFormat="1" ht="24" customHeight="1">
      <c r="B256" s="31"/>
      <c r="C256" s="164" t="s">
        <v>369</v>
      </c>
      <c r="D256" s="164" t="s">
        <v>127</v>
      </c>
      <c r="E256" s="165" t="s">
        <v>370</v>
      </c>
      <c r="F256" s="166" t="s">
        <v>371</v>
      </c>
      <c r="G256" s="167" t="s">
        <v>192</v>
      </c>
      <c r="H256" s="168">
        <v>24.05</v>
      </c>
      <c r="I256" s="169"/>
      <c r="J256" s="170">
        <f>ROUND(I256*H256,2)</f>
        <v>0</v>
      </c>
      <c r="K256" s="166" t="s">
        <v>131</v>
      </c>
      <c r="L256" s="35"/>
      <c r="M256" s="171" t="s">
        <v>1</v>
      </c>
      <c r="N256" s="172" t="s">
        <v>43</v>
      </c>
      <c r="O256" s="63"/>
      <c r="P256" s="173">
        <f>O256*H256</f>
        <v>0</v>
      </c>
      <c r="Q256" s="173">
        <v>0</v>
      </c>
      <c r="R256" s="173">
        <f>Q256*H256</f>
        <v>0</v>
      </c>
      <c r="S256" s="173">
        <v>0</v>
      </c>
      <c r="T256" s="174">
        <f>S256*H256</f>
        <v>0</v>
      </c>
      <c r="AR256" s="175" t="s">
        <v>132</v>
      </c>
      <c r="AT256" s="175" t="s">
        <v>127</v>
      </c>
      <c r="AU256" s="175" t="s">
        <v>78</v>
      </c>
      <c r="AY256" s="14" t="s">
        <v>133</v>
      </c>
      <c r="BE256" s="176">
        <f>IF(N256="základní",J256,0)</f>
        <v>0</v>
      </c>
      <c r="BF256" s="176">
        <f>IF(N256="snížená",J256,0)</f>
        <v>0</v>
      </c>
      <c r="BG256" s="176">
        <f>IF(N256="zákl. přenesená",J256,0)</f>
        <v>0</v>
      </c>
      <c r="BH256" s="176">
        <f>IF(N256="sníž. přenesená",J256,0)</f>
        <v>0</v>
      </c>
      <c r="BI256" s="176">
        <f>IF(N256="nulová",J256,0)</f>
        <v>0</v>
      </c>
      <c r="BJ256" s="14" t="s">
        <v>85</v>
      </c>
      <c r="BK256" s="176">
        <f>ROUND(I256*H256,2)</f>
        <v>0</v>
      </c>
      <c r="BL256" s="14" t="s">
        <v>132</v>
      </c>
      <c r="BM256" s="175" t="s">
        <v>372</v>
      </c>
    </row>
    <row r="257" spans="2:65" s="1" customFormat="1" ht="39">
      <c r="B257" s="31"/>
      <c r="C257" s="32"/>
      <c r="D257" s="177" t="s">
        <v>135</v>
      </c>
      <c r="E257" s="32"/>
      <c r="F257" s="178" t="s">
        <v>373</v>
      </c>
      <c r="G257" s="32"/>
      <c r="H257" s="32"/>
      <c r="I257" s="114"/>
      <c r="J257" s="32"/>
      <c r="K257" s="32"/>
      <c r="L257" s="35"/>
      <c r="M257" s="179"/>
      <c r="N257" s="63"/>
      <c r="O257" s="63"/>
      <c r="P257" s="63"/>
      <c r="Q257" s="63"/>
      <c r="R257" s="63"/>
      <c r="S257" s="63"/>
      <c r="T257" s="64"/>
      <c r="AT257" s="14" t="s">
        <v>135</v>
      </c>
      <c r="AU257" s="14" t="s">
        <v>78</v>
      </c>
    </row>
    <row r="258" spans="2:65" s="1" customFormat="1" ht="29.25">
      <c r="B258" s="31"/>
      <c r="C258" s="32"/>
      <c r="D258" s="177" t="s">
        <v>137</v>
      </c>
      <c r="E258" s="32"/>
      <c r="F258" s="180" t="s">
        <v>374</v>
      </c>
      <c r="G258" s="32"/>
      <c r="H258" s="32"/>
      <c r="I258" s="114"/>
      <c r="J258" s="32"/>
      <c r="K258" s="32"/>
      <c r="L258" s="35"/>
      <c r="M258" s="179"/>
      <c r="N258" s="63"/>
      <c r="O258" s="63"/>
      <c r="P258" s="63"/>
      <c r="Q258" s="63"/>
      <c r="R258" s="63"/>
      <c r="S258" s="63"/>
      <c r="T258" s="64"/>
      <c r="AT258" s="14" t="s">
        <v>137</v>
      </c>
      <c r="AU258" s="14" t="s">
        <v>78</v>
      </c>
    </row>
    <row r="259" spans="2:65" s="1" customFormat="1" ht="24" customHeight="1">
      <c r="B259" s="31"/>
      <c r="C259" s="164" t="s">
        <v>375</v>
      </c>
      <c r="D259" s="164" t="s">
        <v>127</v>
      </c>
      <c r="E259" s="165" t="s">
        <v>376</v>
      </c>
      <c r="F259" s="166" t="s">
        <v>377</v>
      </c>
      <c r="G259" s="167" t="s">
        <v>192</v>
      </c>
      <c r="H259" s="168">
        <v>27.213999999999999</v>
      </c>
      <c r="I259" s="169"/>
      <c r="J259" s="170">
        <f>ROUND(I259*H259,2)</f>
        <v>0</v>
      </c>
      <c r="K259" s="166" t="s">
        <v>131</v>
      </c>
      <c r="L259" s="35"/>
      <c r="M259" s="171" t="s">
        <v>1</v>
      </c>
      <c r="N259" s="172" t="s">
        <v>43</v>
      </c>
      <c r="O259" s="63"/>
      <c r="P259" s="173">
        <f>O259*H259</f>
        <v>0</v>
      </c>
      <c r="Q259" s="173">
        <v>0</v>
      </c>
      <c r="R259" s="173">
        <f>Q259*H259</f>
        <v>0</v>
      </c>
      <c r="S259" s="173">
        <v>0</v>
      </c>
      <c r="T259" s="174">
        <f>S259*H259</f>
        <v>0</v>
      </c>
      <c r="AR259" s="175" t="s">
        <v>132</v>
      </c>
      <c r="AT259" s="175" t="s">
        <v>127</v>
      </c>
      <c r="AU259" s="175" t="s">
        <v>78</v>
      </c>
      <c r="AY259" s="14" t="s">
        <v>133</v>
      </c>
      <c r="BE259" s="176">
        <f>IF(N259="základní",J259,0)</f>
        <v>0</v>
      </c>
      <c r="BF259" s="176">
        <f>IF(N259="snížená",J259,0)</f>
        <v>0</v>
      </c>
      <c r="BG259" s="176">
        <f>IF(N259="zákl. přenesená",J259,0)</f>
        <v>0</v>
      </c>
      <c r="BH259" s="176">
        <f>IF(N259="sníž. přenesená",J259,0)</f>
        <v>0</v>
      </c>
      <c r="BI259" s="176">
        <f>IF(N259="nulová",J259,0)</f>
        <v>0</v>
      </c>
      <c r="BJ259" s="14" t="s">
        <v>85</v>
      </c>
      <c r="BK259" s="176">
        <f>ROUND(I259*H259,2)</f>
        <v>0</v>
      </c>
      <c r="BL259" s="14" t="s">
        <v>132</v>
      </c>
      <c r="BM259" s="175" t="s">
        <v>378</v>
      </c>
    </row>
    <row r="260" spans="2:65" s="1" customFormat="1" ht="39">
      <c r="B260" s="31"/>
      <c r="C260" s="32"/>
      <c r="D260" s="177" t="s">
        <v>135</v>
      </c>
      <c r="E260" s="32"/>
      <c r="F260" s="178" t="s">
        <v>379</v>
      </c>
      <c r="G260" s="32"/>
      <c r="H260" s="32"/>
      <c r="I260" s="114"/>
      <c r="J260" s="32"/>
      <c r="K260" s="32"/>
      <c r="L260" s="35"/>
      <c r="M260" s="179"/>
      <c r="N260" s="63"/>
      <c r="O260" s="63"/>
      <c r="P260" s="63"/>
      <c r="Q260" s="63"/>
      <c r="R260" s="63"/>
      <c r="S260" s="63"/>
      <c r="T260" s="64"/>
      <c r="AT260" s="14" t="s">
        <v>135</v>
      </c>
      <c r="AU260" s="14" t="s">
        <v>78</v>
      </c>
    </row>
    <row r="261" spans="2:65" s="1" customFormat="1" ht="29.25">
      <c r="B261" s="31"/>
      <c r="C261" s="32"/>
      <c r="D261" s="177" t="s">
        <v>137</v>
      </c>
      <c r="E261" s="32"/>
      <c r="F261" s="180" t="s">
        <v>380</v>
      </c>
      <c r="G261" s="32"/>
      <c r="H261" s="32"/>
      <c r="I261" s="114"/>
      <c r="J261" s="32"/>
      <c r="K261" s="32"/>
      <c r="L261" s="35"/>
      <c r="M261" s="179"/>
      <c r="N261" s="63"/>
      <c r="O261" s="63"/>
      <c r="P261" s="63"/>
      <c r="Q261" s="63"/>
      <c r="R261" s="63"/>
      <c r="S261" s="63"/>
      <c r="T261" s="64"/>
      <c r="AT261" s="14" t="s">
        <v>137</v>
      </c>
      <c r="AU261" s="14" t="s">
        <v>78</v>
      </c>
    </row>
    <row r="262" spans="2:65" s="1" customFormat="1" ht="24" customHeight="1">
      <c r="B262" s="31"/>
      <c r="C262" s="164" t="s">
        <v>381</v>
      </c>
      <c r="D262" s="164" t="s">
        <v>127</v>
      </c>
      <c r="E262" s="165" t="s">
        <v>382</v>
      </c>
      <c r="F262" s="166" t="s">
        <v>383</v>
      </c>
      <c r="G262" s="167" t="s">
        <v>192</v>
      </c>
      <c r="H262" s="168">
        <v>62.392000000000003</v>
      </c>
      <c r="I262" s="169"/>
      <c r="J262" s="170">
        <f>ROUND(I262*H262,2)</f>
        <v>0</v>
      </c>
      <c r="K262" s="166" t="s">
        <v>131</v>
      </c>
      <c r="L262" s="35"/>
      <c r="M262" s="171" t="s">
        <v>1</v>
      </c>
      <c r="N262" s="172" t="s">
        <v>43</v>
      </c>
      <c r="O262" s="63"/>
      <c r="P262" s="173">
        <f>O262*H262</f>
        <v>0</v>
      </c>
      <c r="Q262" s="173">
        <v>0</v>
      </c>
      <c r="R262" s="173">
        <f>Q262*H262</f>
        <v>0</v>
      </c>
      <c r="S262" s="173">
        <v>0</v>
      </c>
      <c r="T262" s="174">
        <f>S262*H262</f>
        <v>0</v>
      </c>
      <c r="AR262" s="175" t="s">
        <v>132</v>
      </c>
      <c r="AT262" s="175" t="s">
        <v>127</v>
      </c>
      <c r="AU262" s="175" t="s">
        <v>78</v>
      </c>
      <c r="AY262" s="14" t="s">
        <v>133</v>
      </c>
      <c r="BE262" s="176">
        <f>IF(N262="základní",J262,0)</f>
        <v>0</v>
      </c>
      <c r="BF262" s="176">
        <f>IF(N262="snížená",J262,0)</f>
        <v>0</v>
      </c>
      <c r="BG262" s="176">
        <f>IF(N262="zákl. přenesená",J262,0)</f>
        <v>0</v>
      </c>
      <c r="BH262" s="176">
        <f>IF(N262="sníž. přenesená",J262,0)</f>
        <v>0</v>
      </c>
      <c r="BI262" s="176">
        <f>IF(N262="nulová",J262,0)</f>
        <v>0</v>
      </c>
      <c r="BJ262" s="14" t="s">
        <v>85</v>
      </c>
      <c r="BK262" s="176">
        <f>ROUND(I262*H262,2)</f>
        <v>0</v>
      </c>
      <c r="BL262" s="14" t="s">
        <v>132</v>
      </c>
      <c r="BM262" s="175" t="s">
        <v>384</v>
      </c>
    </row>
    <row r="263" spans="2:65" s="1" customFormat="1" ht="39">
      <c r="B263" s="31"/>
      <c r="C263" s="32"/>
      <c r="D263" s="177" t="s">
        <v>135</v>
      </c>
      <c r="E263" s="32"/>
      <c r="F263" s="178" t="s">
        <v>385</v>
      </c>
      <c r="G263" s="32"/>
      <c r="H263" s="32"/>
      <c r="I263" s="114"/>
      <c r="J263" s="32"/>
      <c r="K263" s="32"/>
      <c r="L263" s="35"/>
      <c r="M263" s="179"/>
      <c r="N263" s="63"/>
      <c r="O263" s="63"/>
      <c r="P263" s="63"/>
      <c r="Q263" s="63"/>
      <c r="R263" s="63"/>
      <c r="S263" s="63"/>
      <c r="T263" s="64"/>
      <c r="AT263" s="14" t="s">
        <v>135</v>
      </c>
      <c r="AU263" s="14" t="s">
        <v>78</v>
      </c>
    </row>
    <row r="264" spans="2:65" s="1" customFormat="1" ht="29.25">
      <c r="B264" s="31"/>
      <c r="C264" s="32"/>
      <c r="D264" s="177" t="s">
        <v>137</v>
      </c>
      <c r="E264" s="32"/>
      <c r="F264" s="180" t="s">
        <v>386</v>
      </c>
      <c r="G264" s="32"/>
      <c r="H264" s="32"/>
      <c r="I264" s="114"/>
      <c r="J264" s="32"/>
      <c r="K264" s="32"/>
      <c r="L264" s="35"/>
      <c r="M264" s="179"/>
      <c r="N264" s="63"/>
      <c r="O264" s="63"/>
      <c r="P264" s="63"/>
      <c r="Q264" s="63"/>
      <c r="R264" s="63"/>
      <c r="S264" s="63"/>
      <c r="T264" s="64"/>
      <c r="AT264" s="14" t="s">
        <v>137</v>
      </c>
      <c r="AU264" s="14" t="s">
        <v>78</v>
      </c>
    </row>
    <row r="265" spans="2:65" s="1" customFormat="1" ht="24" customHeight="1">
      <c r="B265" s="31"/>
      <c r="C265" s="164" t="s">
        <v>387</v>
      </c>
      <c r="D265" s="164" t="s">
        <v>127</v>
      </c>
      <c r="E265" s="165" t="s">
        <v>388</v>
      </c>
      <c r="F265" s="166" t="s">
        <v>389</v>
      </c>
      <c r="G265" s="167" t="s">
        <v>308</v>
      </c>
      <c r="H265" s="168">
        <v>648</v>
      </c>
      <c r="I265" s="169"/>
      <c r="J265" s="170">
        <f>ROUND(I265*H265,2)</f>
        <v>0</v>
      </c>
      <c r="K265" s="166" t="s">
        <v>131</v>
      </c>
      <c r="L265" s="35"/>
      <c r="M265" s="171" t="s">
        <v>1</v>
      </c>
      <c r="N265" s="172" t="s">
        <v>43</v>
      </c>
      <c r="O265" s="63"/>
      <c r="P265" s="173">
        <f>O265*H265</f>
        <v>0</v>
      </c>
      <c r="Q265" s="173">
        <v>0</v>
      </c>
      <c r="R265" s="173">
        <f>Q265*H265</f>
        <v>0</v>
      </c>
      <c r="S265" s="173">
        <v>0</v>
      </c>
      <c r="T265" s="174">
        <f>S265*H265</f>
        <v>0</v>
      </c>
      <c r="AR265" s="175" t="s">
        <v>132</v>
      </c>
      <c r="AT265" s="175" t="s">
        <v>127</v>
      </c>
      <c r="AU265" s="175" t="s">
        <v>78</v>
      </c>
      <c r="AY265" s="14" t="s">
        <v>133</v>
      </c>
      <c r="BE265" s="176">
        <f>IF(N265="základní",J265,0)</f>
        <v>0</v>
      </c>
      <c r="BF265" s="176">
        <f>IF(N265="snížená",J265,0)</f>
        <v>0</v>
      </c>
      <c r="BG265" s="176">
        <f>IF(N265="zákl. přenesená",J265,0)</f>
        <v>0</v>
      </c>
      <c r="BH265" s="176">
        <f>IF(N265="sníž. přenesená",J265,0)</f>
        <v>0</v>
      </c>
      <c r="BI265" s="176">
        <f>IF(N265="nulová",J265,0)</f>
        <v>0</v>
      </c>
      <c r="BJ265" s="14" t="s">
        <v>85</v>
      </c>
      <c r="BK265" s="176">
        <f>ROUND(I265*H265,2)</f>
        <v>0</v>
      </c>
      <c r="BL265" s="14" t="s">
        <v>132</v>
      </c>
      <c r="BM265" s="175" t="s">
        <v>390</v>
      </c>
    </row>
    <row r="266" spans="2:65" s="1" customFormat="1" ht="48.75">
      <c r="B266" s="31"/>
      <c r="C266" s="32"/>
      <c r="D266" s="177" t="s">
        <v>135</v>
      </c>
      <c r="E266" s="32"/>
      <c r="F266" s="178" t="s">
        <v>391</v>
      </c>
      <c r="G266" s="32"/>
      <c r="H266" s="32"/>
      <c r="I266" s="114"/>
      <c r="J266" s="32"/>
      <c r="K266" s="32"/>
      <c r="L266" s="35"/>
      <c r="M266" s="179"/>
      <c r="N266" s="63"/>
      <c r="O266" s="63"/>
      <c r="P266" s="63"/>
      <c r="Q266" s="63"/>
      <c r="R266" s="63"/>
      <c r="S266" s="63"/>
      <c r="T266" s="64"/>
      <c r="AT266" s="14" t="s">
        <v>135</v>
      </c>
      <c r="AU266" s="14" t="s">
        <v>78</v>
      </c>
    </row>
    <row r="267" spans="2:65" s="1" customFormat="1" ht="87.75">
      <c r="B267" s="31"/>
      <c r="C267" s="32"/>
      <c r="D267" s="177" t="s">
        <v>137</v>
      </c>
      <c r="E267" s="32"/>
      <c r="F267" s="180" t="s">
        <v>392</v>
      </c>
      <c r="G267" s="32"/>
      <c r="H267" s="32"/>
      <c r="I267" s="114"/>
      <c r="J267" s="32"/>
      <c r="K267" s="32"/>
      <c r="L267" s="35"/>
      <c r="M267" s="179"/>
      <c r="N267" s="63"/>
      <c r="O267" s="63"/>
      <c r="P267" s="63"/>
      <c r="Q267" s="63"/>
      <c r="R267" s="63"/>
      <c r="S267" s="63"/>
      <c r="T267" s="64"/>
      <c r="AT267" s="14" t="s">
        <v>137</v>
      </c>
      <c r="AU267" s="14" t="s">
        <v>78</v>
      </c>
    </row>
    <row r="268" spans="2:65" s="1" customFormat="1" ht="24" customHeight="1">
      <c r="B268" s="31"/>
      <c r="C268" s="164" t="s">
        <v>393</v>
      </c>
      <c r="D268" s="164" t="s">
        <v>127</v>
      </c>
      <c r="E268" s="165" t="s">
        <v>394</v>
      </c>
      <c r="F268" s="166" t="s">
        <v>395</v>
      </c>
      <c r="G268" s="167" t="s">
        <v>192</v>
      </c>
      <c r="H268" s="168">
        <v>50</v>
      </c>
      <c r="I268" s="169"/>
      <c r="J268" s="170">
        <f>ROUND(I268*H268,2)</f>
        <v>0</v>
      </c>
      <c r="K268" s="166" t="s">
        <v>131</v>
      </c>
      <c r="L268" s="35"/>
      <c r="M268" s="171" t="s">
        <v>1</v>
      </c>
      <c r="N268" s="172" t="s">
        <v>43</v>
      </c>
      <c r="O268" s="63"/>
      <c r="P268" s="173">
        <f>O268*H268</f>
        <v>0</v>
      </c>
      <c r="Q268" s="173">
        <v>0</v>
      </c>
      <c r="R268" s="173">
        <f>Q268*H268</f>
        <v>0</v>
      </c>
      <c r="S268" s="173">
        <v>0</v>
      </c>
      <c r="T268" s="174">
        <f>S268*H268</f>
        <v>0</v>
      </c>
      <c r="AR268" s="175" t="s">
        <v>132</v>
      </c>
      <c r="AT268" s="175" t="s">
        <v>127</v>
      </c>
      <c r="AU268" s="175" t="s">
        <v>78</v>
      </c>
      <c r="AY268" s="14" t="s">
        <v>133</v>
      </c>
      <c r="BE268" s="176">
        <f>IF(N268="základní",J268,0)</f>
        <v>0</v>
      </c>
      <c r="BF268" s="176">
        <f>IF(N268="snížená",J268,0)</f>
        <v>0</v>
      </c>
      <c r="BG268" s="176">
        <f>IF(N268="zákl. přenesená",J268,0)</f>
        <v>0</v>
      </c>
      <c r="BH268" s="176">
        <f>IF(N268="sníž. přenesená",J268,0)</f>
        <v>0</v>
      </c>
      <c r="BI268" s="176">
        <f>IF(N268="nulová",J268,0)</f>
        <v>0</v>
      </c>
      <c r="BJ268" s="14" t="s">
        <v>85</v>
      </c>
      <c r="BK268" s="176">
        <f>ROUND(I268*H268,2)</f>
        <v>0</v>
      </c>
      <c r="BL268" s="14" t="s">
        <v>132</v>
      </c>
      <c r="BM268" s="175" t="s">
        <v>396</v>
      </c>
    </row>
    <row r="269" spans="2:65" s="1" customFormat="1" ht="58.5">
      <c r="B269" s="31"/>
      <c r="C269" s="32"/>
      <c r="D269" s="177" t="s">
        <v>135</v>
      </c>
      <c r="E269" s="32"/>
      <c r="F269" s="178" t="s">
        <v>397</v>
      </c>
      <c r="G269" s="32"/>
      <c r="H269" s="32"/>
      <c r="I269" s="114"/>
      <c r="J269" s="32"/>
      <c r="K269" s="32"/>
      <c r="L269" s="35"/>
      <c r="M269" s="179"/>
      <c r="N269" s="63"/>
      <c r="O269" s="63"/>
      <c r="P269" s="63"/>
      <c r="Q269" s="63"/>
      <c r="R269" s="63"/>
      <c r="S269" s="63"/>
      <c r="T269" s="64"/>
      <c r="AT269" s="14" t="s">
        <v>135</v>
      </c>
      <c r="AU269" s="14" t="s">
        <v>78</v>
      </c>
    </row>
    <row r="270" spans="2:65" s="1" customFormat="1" ht="29.25">
      <c r="B270" s="31"/>
      <c r="C270" s="32"/>
      <c r="D270" s="177" t="s">
        <v>137</v>
      </c>
      <c r="E270" s="32"/>
      <c r="F270" s="180" t="s">
        <v>398</v>
      </c>
      <c r="G270" s="32"/>
      <c r="H270" s="32"/>
      <c r="I270" s="114"/>
      <c r="J270" s="32"/>
      <c r="K270" s="32"/>
      <c r="L270" s="35"/>
      <c r="M270" s="179"/>
      <c r="N270" s="63"/>
      <c r="O270" s="63"/>
      <c r="P270" s="63"/>
      <c r="Q270" s="63"/>
      <c r="R270" s="63"/>
      <c r="S270" s="63"/>
      <c r="T270" s="64"/>
      <c r="AT270" s="14" t="s">
        <v>137</v>
      </c>
      <c r="AU270" s="14" t="s">
        <v>78</v>
      </c>
    </row>
    <row r="271" spans="2:65" s="1" customFormat="1" ht="24" customHeight="1">
      <c r="B271" s="31"/>
      <c r="C271" s="164" t="s">
        <v>399</v>
      </c>
      <c r="D271" s="164" t="s">
        <v>127</v>
      </c>
      <c r="E271" s="165" t="s">
        <v>400</v>
      </c>
      <c r="F271" s="166" t="s">
        <v>401</v>
      </c>
      <c r="G271" s="167" t="s">
        <v>173</v>
      </c>
      <c r="H271" s="168">
        <v>1438.6410000000001</v>
      </c>
      <c r="I271" s="169"/>
      <c r="J271" s="170">
        <f>ROUND(I271*H271,2)</f>
        <v>0</v>
      </c>
      <c r="K271" s="166" t="s">
        <v>131</v>
      </c>
      <c r="L271" s="35"/>
      <c r="M271" s="171" t="s">
        <v>1</v>
      </c>
      <c r="N271" s="172" t="s">
        <v>43</v>
      </c>
      <c r="O271" s="63"/>
      <c r="P271" s="173">
        <f>O271*H271</f>
        <v>0</v>
      </c>
      <c r="Q271" s="173">
        <v>0</v>
      </c>
      <c r="R271" s="173">
        <f>Q271*H271</f>
        <v>0</v>
      </c>
      <c r="S271" s="173">
        <v>0</v>
      </c>
      <c r="T271" s="174">
        <f>S271*H271</f>
        <v>0</v>
      </c>
      <c r="AR271" s="175" t="s">
        <v>132</v>
      </c>
      <c r="AT271" s="175" t="s">
        <v>127</v>
      </c>
      <c r="AU271" s="175" t="s">
        <v>78</v>
      </c>
      <c r="AY271" s="14" t="s">
        <v>133</v>
      </c>
      <c r="BE271" s="176">
        <f>IF(N271="základní",J271,0)</f>
        <v>0</v>
      </c>
      <c r="BF271" s="176">
        <f>IF(N271="snížená",J271,0)</f>
        <v>0</v>
      </c>
      <c r="BG271" s="176">
        <f>IF(N271="zákl. přenesená",J271,0)</f>
        <v>0</v>
      </c>
      <c r="BH271" s="176">
        <f>IF(N271="sníž. přenesená",J271,0)</f>
        <v>0</v>
      </c>
      <c r="BI271" s="176">
        <f>IF(N271="nulová",J271,0)</f>
        <v>0</v>
      </c>
      <c r="BJ271" s="14" t="s">
        <v>85</v>
      </c>
      <c r="BK271" s="176">
        <f>ROUND(I271*H271,2)</f>
        <v>0</v>
      </c>
      <c r="BL271" s="14" t="s">
        <v>132</v>
      </c>
      <c r="BM271" s="175" t="s">
        <v>402</v>
      </c>
    </row>
    <row r="272" spans="2:65" s="1" customFormat="1" ht="48.75">
      <c r="B272" s="31"/>
      <c r="C272" s="32"/>
      <c r="D272" s="177" t="s">
        <v>135</v>
      </c>
      <c r="E272" s="32"/>
      <c r="F272" s="178" t="s">
        <v>403</v>
      </c>
      <c r="G272" s="32"/>
      <c r="H272" s="32"/>
      <c r="I272" s="114"/>
      <c r="J272" s="32"/>
      <c r="K272" s="32"/>
      <c r="L272" s="35"/>
      <c r="M272" s="179"/>
      <c r="N272" s="63"/>
      <c r="O272" s="63"/>
      <c r="P272" s="63"/>
      <c r="Q272" s="63"/>
      <c r="R272" s="63"/>
      <c r="S272" s="63"/>
      <c r="T272" s="64"/>
      <c r="AT272" s="14" t="s">
        <v>135</v>
      </c>
      <c r="AU272" s="14" t="s">
        <v>78</v>
      </c>
    </row>
    <row r="273" spans="2:65" s="9" customFormat="1" ht="11.25">
      <c r="B273" s="181"/>
      <c r="C273" s="182"/>
      <c r="D273" s="177" t="s">
        <v>168</v>
      </c>
      <c r="E273" s="183" t="s">
        <v>1</v>
      </c>
      <c r="F273" s="184" t="s">
        <v>404</v>
      </c>
      <c r="G273" s="182"/>
      <c r="H273" s="185">
        <v>420.43900000000002</v>
      </c>
      <c r="I273" s="186"/>
      <c r="J273" s="182"/>
      <c r="K273" s="182"/>
      <c r="L273" s="187"/>
      <c r="M273" s="188"/>
      <c r="N273" s="189"/>
      <c r="O273" s="189"/>
      <c r="P273" s="189"/>
      <c r="Q273" s="189"/>
      <c r="R273" s="189"/>
      <c r="S273" s="189"/>
      <c r="T273" s="190"/>
      <c r="AT273" s="191" t="s">
        <v>168</v>
      </c>
      <c r="AU273" s="191" t="s">
        <v>78</v>
      </c>
      <c r="AV273" s="9" t="s">
        <v>87</v>
      </c>
      <c r="AW273" s="9" t="s">
        <v>34</v>
      </c>
      <c r="AX273" s="9" t="s">
        <v>78</v>
      </c>
      <c r="AY273" s="191" t="s">
        <v>133</v>
      </c>
    </row>
    <row r="274" spans="2:65" s="9" customFormat="1" ht="11.25">
      <c r="B274" s="181"/>
      <c r="C274" s="182"/>
      <c r="D274" s="177" t="s">
        <v>168</v>
      </c>
      <c r="E274" s="183" t="s">
        <v>1</v>
      </c>
      <c r="F274" s="184" t="s">
        <v>177</v>
      </c>
      <c r="G274" s="182"/>
      <c r="H274" s="185">
        <v>301.56599999999997</v>
      </c>
      <c r="I274" s="186"/>
      <c r="J274" s="182"/>
      <c r="K274" s="182"/>
      <c r="L274" s="187"/>
      <c r="M274" s="188"/>
      <c r="N274" s="189"/>
      <c r="O274" s="189"/>
      <c r="P274" s="189"/>
      <c r="Q274" s="189"/>
      <c r="R274" s="189"/>
      <c r="S274" s="189"/>
      <c r="T274" s="190"/>
      <c r="AT274" s="191" t="s">
        <v>168</v>
      </c>
      <c r="AU274" s="191" t="s">
        <v>78</v>
      </c>
      <c r="AV274" s="9" t="s">
        <v>87</v>
      </c>
      <c r="AW274" s="9" t="s">
        <v>34</v>
      </c>
      <c r="AX274" s="9" t="s">
        <v>78</v>
      </c>
      <c r="AY274" s="191" t="s">
        <v>133</v>
      </c>
    </row>
    <row r="275" spans="2:65" s="9" customFormat="1" ht="11.25">
      <c r="B275" s="181"/>
      <c r="C275" s="182"/>
      <c r="D275" s="177" t="s">
        <v>168</v>
      </c>
      <c r="E275" s="183" t="s">
        <v>1</v>
      </c>
      <c r="F275" s="184" t="s">
        <v>178</v>
      </c>
      <c r="G275" s="182"/>
      <c r="H275" s="185">
        <v>343.06</v>
      </c>
      <c r="I275" s="186"/>
      <c r="J275" s="182"/>
      <c r="K275" s="182"/>
      <c r="L275" s="187"/>
      <c r="M275" s="188"/>
      <c r="N275" s="189"/>
      <c r="O275" s="189"/>
      <c r="P275" s="189"/>
      <c r="Q275" s="189"/>
      <c r="R275" s="189"/>
      <c r="S275" s="189"/>
      <c r="T275" s="190"/>
      <c r="AT275" s="191" t="s">
        <v>168</v>
      </c>
      <c r="AU275" s="191" t="s">
        <v>78</v>
      </c>
      <c r="AV275" s="9" t="s">
        <v>87</v>
      </c>
      <c r="AW275" s="9" t="s">
        <v>34</v>
      </c>
      <c r="AX275" s="9" t="s">
        <v>78</v>
      </c>
      <c r="AY275" s="191" t="s">
        <v>133</v>
      </c>
    </row>
    <row r="276" spans="2:65" s="9" customFormat="1" ht="11.25">
      <c r="B276" s="181"/>
      <c r="C276" s="182"/>
      <c r="D276" s="177" t="s">
        <v>168</v>
      </c>
      <c r="E276" s="183" t="s">
        <v>1</v>
      </c>
      <c r="F276" s="184" t="s">
        <v>179</v>
      </c>
      <c r="G276" s="182"/>
      <c r="H276" s="185">
        <v>228.25299999999999</v>
      </c>
      <c r="I276" s="186"/>
      <c r="J276" s="182"/>
      <c r="K276" s="182"/>
      <c r="L276" s="187"/>
      <c r="M276" s="188"/>
      <c r="N276" s="189"/>
      <c r="O276" s="189"/>
      <c r="P276" s="189"/>
      <c r="Q276" s="189"/>
      <c r="R276" s="189"/>
      <c r="S276" s="189"/>
      <c r="T276" s="190"/>
      <c r="AT276" s="191" t="s">
        <v>168</v>
      </c>
      <c r="AU276" s="191" t="s">
        <v>78</v>
      </c>
      <c r="AV276" s="9" t="s">
        <v>87</v>
      </c>
      <c r="AW276" s="9" t="s">
        <v>34</v>
      </c>
      <c r="AX276" s="9" t="s">
        <v>78</v>
      </c>
      <c r="AY276" s="191" t="s">
        <v>133</v>
      </c>
    </row>
    <row r="277" spans="2:65" s="9" customFormat="1" ht="11.25">
      <c r="B277" s="181"/>
      <c r="C277" s="182"/>
      <c r="D277" s="177" t="s">
        <v>168</v>
      </c>
      <c r="E277" s="183" t="s">
        <v>1</v>
      </c>
      <c r="F277" s="184" t="s">
        <v>180</v>
      </c>
      <c r="G277" s="182"/>
      <c r="H277" s="185">
        <v>145.32300000000001</v>
      </c>
      <c r="I277" s="186"/>
      <c r="J277" s="182"/>
      <c r="K277" s="182"/>
      <c r="L277" s="187"/>
      <c r="M277" s="188"/>
      <c r="N277" s="189"/>
      <c r="O277" s="189"/>
      <c r="P277" s="189"/>
      <c r="Q277" s="189"/>
      <c r="R277" s="189"/>
      <c r="S277" s="189"/>
      <c r="T277" s="190"/>
      <c r="AT277" s="191" t="s">
        <v>168</v>
      </c>
      <c r="AU277" s="191" t="s">
        <v>78</v>
      </c>
      <c r="AV277" s="9" t="s">
        <v>87</v>
      </c>
      <c r="AW277" s="9" t="s">
        <v>34</v>
      </c>
      <c r="AX277" s="9" t="s">
        <v>78</v>
      </c>
      <c r="AY277" s="191" t="s">
        <v>133</v>
      </c>
    </row>
    <row r="278" spans="2:65" s="10" customFormat="1" ht="11.25">
      <c r="B278" s="192"/>
      <c r="C278" s="193"/>
      <c r="D278" s="177" t="s">
        <v>168</v>
      </c>
      <c r="E278" s="194" t="s">
        <v>1</v>
      </c>
      <c r="F278" s="195" t="s">
        <v>181</v>
      </c>
      <c r="G278" s="193"/>
      <c r="H278" s="196">
        <v>1438.6410000000001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168</v>
      </c>
      <c r="AU278" s="202" t="s">
        <v>78</v>
      </c>
      <c r="AV278" s="10" t="s">
        <v>132</v>
      </c>
      <c r="AW278" s="10" t="s">
        <v>34</v>
      </c>
      <c r="AX278" s="10" t="s">
        <v>85</v>
      </c>
      <c r="AY278" s="202" t="s">
        <v>133</v>
      </c>
    </row>
    <row r="279" spans="2:65" s="1" customFormat="1" ht="24" customHeight="1">
      <c r="B279" s="31"/>
      <c r="C279" s="164" t="s">
        <v>405</v>
      </c>
      <c r="D279" s="164" t="s">
        <v>127</v>
      </c>
      <c r="E279" s="165" t="s">
        <v>406</v>
      </c>
      <c r="F279" s="166" t="s">
        <v>407</v>
      </c>
      <c r="G279" s="167" t="s">
        <v>173</v>
      </c>
      <c r="H279" s="168">
        <v>43.899000000000001</v>
      </c>
      <c r="I279" s="169"/>
      <c r="J279" s="170">
        <f>ROUND(I279*H279,2)</f>
        <v>0</v>
      </c>
      <c r="K279" s="166" t="s">
        <v>131</v>
      </c>
      <c r="L279" s="35"/>
      <c r="M279" s="171" t="s">
        <v>1</v>
      </c>
      <c r="N279" s="172" t="s">
        <v>43</v>
      </c>
      <c r="O279" s="63"/>
      <c r="P279" s="173">
        <f>O279*H279</f>
        <v>0</v>
      </c>
      <c r="Q279" s="173">
        <v>0</v>
      </c>
      <c r="R279" s="173">
        <f>Q279*H279</f>
        <v>0</v>
      </c>
      <c r="S279" s="173">
        <v>0</v>
      </c>
      <c r="T279" s="174">
        <f>S279*H279</f>
        <v>0</v>
      </c>
      <c r="AR279" s="175" t="s">
        <v>132</v>
      </c>
      <c r="AT279" s="175" t="s">
        <v>127</v>
      </c>
      <c r="AU279" s="175" t="s">
        <v>78</v>
      </c>
      <c r="AY279" s="14" t="s">
        <v>133</v>
      </c>
      <c r="BE279" s="176">
        <f>IF(N279="základní",J279,0)</f>
        <v>0</v>
      </c>
      <c r="BF279" s="176">
        <f>IF(N279="snížená",J279,0)</f>
        <v>0</v>
      </c>
      <c r="BG279" s="176">
        <f>IF(N279="zákl. přenesená",J279,0)</f>
        <v>0</v>
      </c>
      <c r="BH279" s="176">
        <f>IF(N279="sníž. přenesená",J279,0)</f>
        <v>0</v>
      </c>
      <c r="BI279" s="176">
        <f>IF(N279="nulová",J279,0)</f>
        <v>0</v>
      </c>
      <c r="BJ279" s="14" t="s">
        <v>85</v>
      </c>
      <c r="BK279" s="176">
        <f>ROUND(I279*H279,2)</f>
        <v>0</v>
      </c>
      <c r="BL279" s="14" t="s">
        <v>132</v>
      </c>
      <c r="BM279" s="175" t="s">
        <v>408</v>
      </c>
    </row>
    <row r="280" spans="2:65" s="1" customFormat="1" ht="48.75">
      <c r="B280" s="31"/>
      <c r="C280" s="32"/>
      <c r="D280" s="177" t="s">
        <v>135</v>
      </c>
      <c r="E280" s="32"/>
      <c r="F280" s="178" t="s">
        <v>409</v>
      </c>
      <c r="G280" s="32"/>
      <c r="H280" s="32"/>
      <c r="I280" s="114"/>
      <c r="J280" s="32"/>
      <c r="K280" s="32"/>
      <c r="L280" s="35"/>
      <c r="M280" s="179"/>
      <c r="N280" s="63"/>
      <c r="O280" s="63"/>
      <c r="P280" s="63"/>
      <c r="Q280" s="63"/>
      <c r="R280" s="63"/>
      <c r="S280" s="63"/>
      <c r="T280" s="64"/>
      <c r="AT280" s="14" t="s">
        <v>135</v>
      </c>
      <c r="AU280" s="14" t="s">
        <v>78</v>
      </c>
    </row>
    <row r="281" spans="2:65" s="11" customFormat="1" ht="11.25">
      <c r="B281" s="203"/>
      <c r="C281" s="204"/>
      <c r="D281" s="177" t="s">
        <v>168</v>
      </c>
      <c r="E281" s="205" t="s">
        <v>1</v>
      </c>
      <c r="F281" s="206" t="s">
        <v>207</v>
      </c>
      <c r="G281" s="204"/>
      <c r="H281" s="205" t="s">
        <v>1</v>
      </c>
      <c r="I281" s="207"/>
      <c r="J281" s="204"/>
      <c r="K281" s="204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168</v>
      </c>
      <c r="AU281" s="212" t="s">
        <v>78</v>
      </c>
      <c r="AV281" s="11" t="s">
        <v>85</v>
      </c>
      <c r="AW281" s="11" t="s">
        <v>34</v>
      </c>
      <c r="AX281" s="11" t="s">
        <v>78</v>
      </c>
      <c r="AY281" s="212" t="s">
        <v>133</v>
      </c>
    </row>
    <row r="282" spans="2:65" s="9" customFormat="1" ht="11.25">
      <c r="B282" s="181"/>
      <c r="C282" s="182"/>
      <c r="D282" s="177" t="s">
        <v>168</v>
      </c>
      <c r="E282" s="183" t="s">
        <v>1</v>
      </c>
      <c r="F282" s="184" t="s">
        <v>410</v>
      </c>
      <c r="G282" s="182"/>
      <c r="H282" s="185">
        <v>43.899000000000001</v>
      </c>
      <c r="I282" s="186"/>
      <c r="J282" s="182"/>
      <c r="K282" s="182"/>
      <c r="L282" s="187"/>
      <c r="M282" s="188"/>
      <c r="N282" s="189"/>
      <c r="O282" s="189"/>
      <c r="P282" s="189"/>
      <c r="Q282" s="189"/>
      <c r="R282" s="189"/>
      <c r="S282" s="189"/>
      <c r="T282" s="190"/>
      <c r="AT282" s="191" t="s">
        <v>168</v>
      </c>
      <c r="AU282" s="191" t="s">
        <v>78</v>
      </c>
      <c r="AV282" s="9" t="s">
        <v>87</v>
      </c>
      <c r="AW282" s="9" t="s">
        <v>34</v>
      </c>
      <c r="AX282" s="9" t="s">
        <v>85</v>
      </c>
      <c r="AY282" s="191" t="s">
        <v>133</v>
      </c>
    </row>
    <row r="283" spans="2:65" s="1" customFormat="1" ht="24" customHeight="1">
      <c r="B283" s="31"/>
      <c r="C283" s="164" t="s">
        <v>411</v>
      </c>
      <c r="D283" s="164" t="s">
        <v>127</v>
      </c>
      <c r="E283" s="165" t="s">
        <v>412</v>
      </c>
      <c r="F283" s="166" t="s">
        <v>413</v>
      </c>
      <c r="G283" s="167" t="s">
        <v>147</v>
      </c>
      <c r="H283" s="168">
        <v>2.2400000000000002</v>
      </c>
      <c r="I283" s="169"/>
      <c r="J283" s="170">
        <f>ROUND(I283*H283,2)</f>
        <v>0</v>
      </c>
      <c r="K283" s="166" t="s">
        <v>131</v>
      </c>
      <c r="L283" s="35"/>
      <c r="M283" s="171" t="s">
        <v>1</v>
      </c>
      <c r="N283" s="172" t="s">
        <v>43</v>
      </c>
      <c r="O283" s="63"/>
      <c r="P283" s="173">
        <f>O283*H283</f>
        <v>0</v>
      </c>
      <c r="Q283" s="173">
        <v>0</v>
      </c>
      <c r="R283" s="173">
        <f>Q283*H283</f>
        <v>0</v>
      </c>
      <c r="S283" s="173">
        <v>0</v>
      </c>
      <c r="T283" s="174">
        <f>S283*H283</f>
        <v>0</v>
      </c>
      <c r="AR283" s="175" t="s">
        <v>132</v>
      </c>
      <c r="AT283" s="175" t="s">
        <v>127</v>
      </c>
      <c r="AU283" s="175" t="s">
        <v>78</v>
      </c>
      <c r="AY283" s="14" t="s">
        <v>133</v>
      </c>
      <c r="BE283" s="176">
        <f>IF(N283="základní",J283,0)</f>
        <v>0</v>
      </c>
      <c r="BF283" s="176">
        <f>IF(N283="snížená",J283,0)</f>
        <v>0</v>
      </c>
      <c r="BG283" s="176">
        <f>IF(N283="zákl. přenesená",J283,0)</f>
        <v>0</v>
      </c>
      <c r="BH283" s="176">
        <f>IF(N283="sníž. přenesená",J283,0)</f>
        <v>0</v>
      </c>
      <c r="BI283" s="176">
        <f>IF(N283="nulová",J283,0)</f>
        <v>0</v>
      </c>
      <c r="BJ283" s="14" t="s">
        <v>85</v>
      </c>
      <c r="BK283" s="176">
        <f>ROUND(I283*H283,2)</f>
        <v>0</v>
      </c>
      <c r="BL283" s="14" t="s">
        <v>132</v>
      </c>
      <c r="BM283" s="175" t="s">
        <v>414</v>
      </c>
    </row>
    <row r="284" spans="2:65" s="1" customFormat="1" ht="78">
      <c r="B284" s="31"/>
      <c r="C284" s="32"/>
      <c r="D284" s="177" t="s">
        <v>135</v>
      </c>
      <c r="E284" s="32"/>
      <c r="F284" s="178" t="s">
        <v>415</v>
      </c>
      <c r="G284" s="32"/>
      <c r="H284" s="32"/>
      <c r="I284" s="114"/>
      <c r="J284" s="32"/>
      <c r="K284" s="32"/>
      <c r="L284" s="35"/>
      <c r="M284" s="179"/>
      <c r="N284" s="63"/>
      <c r="O284" s="63"/>
      <c r="P284" s="63"/>
      <c r="Q284" s="63"/>
      <c r="R284" s="63"/>
      <c r="S284" s="63"/>
      <c r="T284" s="64"/>
      <c r="AT284" s="14" t="s">
        <v>135</v>
      </c>
      <c r="AU284" s="14" t="s">
        <v>78</v>
      </c>
    </row>
    <row r="285" spans="2:65" s="1" customFormat="1" ht="19.5">
      <c r="B285" s="31"/>
      <c r="C285" s="32"/>
      <c r="D285" s="177" t="s">
        <v>137</v>
      </c>
      <c r="E285" s="32"/>
      <c r="F285" s="180" t="s">
        <v>416</v>
      </c>
      <c r="G285" s="32"/>
      <c r="H285" s="32"/>
      <c r="I285" s="114"/>
      <c r="J285" s="32"/>
      <c r="K285" s="32"/>
      <c r="L285" s="35"/>
      <c r="M285" s="179"/>
      <c r="N285" s="63"/>
      <c r="O285" s="63"/>
      <c r="P285" s="63"/>
      <c r="Q285" s="63"/>
      <c r="R285" s="63"/>
      <c r="S285" s="63"/>
      <c r="T285" s="64"/>
      <c r="AT285" s="14" t="s">
        <v>137</v>
      </c>
      <c r="AU285" s="14" t="s">
        <v>78</v>
      </c>
    </row>
    <row r="286" spans="2:65" s="1" customFormat="1" ht="24" customHeight="1">
      <c r="B286" s="31"/>
      <c r="C286" s="164" t="s">
        <v>417</v>
      </c>
      <c r="D286" s="164" t="s">
        <v>127</v>
      </c>
      <c r="E286" s="165" t="s">
        <v>418</v>
      </c>
      <c r="F286" s="166" t="s">
        <v>419</v>
      </c>
      <c r="G286" s="167" t="s">
        <v>192</v>
      </c>
      <c r="H286" s="168">
        <v>570</v>
      </c>
      <c r="I286" s="169"/>
      <c r="J286" s="170">
        <f>ROUND(I286*H286,2)</f>
        <v>0</v>
      </c>
      <c r="K286" s="166" t="s">
        <v>131</v>
      </c>
      <c r="L286" s="35"/>
      <c r="M286" s="171" t="s">
        <v>1</v>
      </c>
      <c r="N286" s="172" t="s">
        <v>43</v>
      </c>
      <c r="O286" s="63"/>
      <c r="P286" s="173">
        <f>O286*H286</f>
        <v>0</v>
      </c>
      <c r="Q286" s="173">
        <v>0</v>
      </c>
      <c r="R286" s="173">
        <f>Q286*H286</f>
        <v>0</v>
      </c>
      <c r="S286" s="173">
        <v>0</v>
      </c>
      <c r="T286" s="174">
        <f>S286*H286</f>
        <v>0</v>
      </c>
      <c r="AR286" s="175" t="s">
        <v>132</v>
      </c>
      <c r="AT286" s="175" t="s">
        <v>127</v>
      </c>
      <c r="AU286" s="175" t="s">
        <v>78</v>
      </c>
      <c r="AY286" s="14" t="s">
        <v>133</v>
      </c>
      <c r="BE286" s="176">
        <f>IF(N286="základní",J286,0)</f>
        <v>0</v>
      </c>
      <c r="BF286" s="176">
        <f>IF(N286="snížená",J286,0)</f>
        <v>0</v>
      </c>
      <c r="BG286" s="176">
        <f>IF(N286="zákl. přenesená",J286,0)</f>
        <v>0</v>
      </c>
      <c r="BH286" s="176">
        <f>IF(N286="sníž. přenesená",J286,0)</f>
        <v>0</v>
      </c>
      <c r="BI286" s="176">
        <f>IF(N286="nulová",J286,0)</f>
        <v>0</v>
      </c>
      <c r="BJ286" s="14" t="s">
        <v>85</v>
      </c>
      <c r="BK286" s="176">
        <f>ROUND(I286*H286,2)</f>
        <v>0</v>
      </c>
      <c r="BL286" s="14" t="s">
        <v>132</v>
      </c>
      <c r="BM286" s="175" t="s">
        <v>420</v>
      </c>
    </row>
    <row r="287" spans="2:65" s="1" customFormat="1" ht="78">
      <c r="B287" s="31"/>
      <c r="C287" s="32"/>
      <c r="D287" s="177" t="s">
        <v>135</v>
      </c>
      <c r="E287" s="32"/>
      <c r="F287" s="178" t="s">
        <v>421</v>
      </c>
      <c r="G287" s="32"/>
      <c r="H287" s="32"/>
      <c r="I287" s="114"/>
      <c r="J287" s="32"/>
      <c r="K287" s="32"/>
      <c r="L287" s="35"/>
      <c r="M287" s="179"/>
      <c r="N287" s="63"/>
      <c r="O287" s="63"/>
      <c r="P287" s="63"/>
      <c r="Q287" s="63"/>
      <c r="R287" s="63"/>
      <c r="S287" s="63"/>
      <c r="T287" s="64"/>
      <c r="AT287" s="14" t="s">
        <v>135</v>
      </c>
      <c r="AU287" s="14" t="s">
        <v>78</v>
      </c>
    </row>
    <row r="288" spans="2:65" s="1" customFormat="1" ht="29.25">
      <c r="B288" s="31"/>
      <c r="C288" s="32"/>
      <c r="D288" s="177" t="s">
        <v>137</v>
      </c>
      <c r="E288" s="32"/>
      <c r="F288" s="180" t="s">
        <v>422</v>
      </c>
      <c r="G288" s="32"/>
      <c r="H288" s="32"/>
      <c r="I288" s="114"/>
      <c r="J288" s="32"/>
      <c r="K288" s="32"/>
      <c r="L288" s="35"/>
      <c r="M288" s="179"/>
      <c r="N288" s="63"/>
      <c r="O288" s="63"/>
      <c r="P288" s="63"/>
      <c r="Q288" s="63"/>
      <c r="R288" s="63"/>
      <c r="S288" s="63"/>
      <c r="T288" s="64"/>
      <c r="AT288" s="14" t="s">
        <v>137</v>
      </c>
      <c r="AU288" s="14" t="s">
        <v>78</v>
      </c>
    </row>
    <row r="289" spans="2:65" s="1" customFormat="1" ht="24" customHeight="1">
      <c r="B289" s="31"/>
      <c r="C289" s="164" t="s">
        <v>423</v>
      </c>
      <c r="D289" s="164" t="s">
        <v>127</v>
      </c>
      <c r="E289" s="165" t="s">
        <v>424</v>
      </c>
      <c r="F289" s="166" t="s">
        <v>425</v>
      </c>
      <c r="G289" s="167" t="s">
        <v>426</v>
      </c>
      <c r="H289" s="168">
        <v>90</v>
      </c>
      <c r="I289" s="169"/>
      <c r="J289" s="170">
        <f>ROUND(I289*H289,2)</f>
        <v>0</v>
      </c>
      <c r="K289" s="166" t="s">
        <v>131</v>
      </c>
      <c r="L289" s="35"/>
      <c r="M289" s="171" t="s">
        <v>1</v>
      </c>
      <c r="N289" s="172" t="s">
        <v>43</v>
      </c>
      <c r="O289" s="63"/>
      <c r="P289" s="173">
        <f>O289*H289</f>
        <v>0</v>
      </c>
      <c r="Q289" s="173">
        <v>0</v>
      </c>
      <c r="R289" s="173">
        <f>Q289*H289</f>
        <v>0</v>
      </c>
      <c r="S289" s="173">
        <v>0</v>
      </c>
      <c r="T289" s="174">
        <f>S289*H289</f>
        <v>0</v>
      </c>
      <c r="AR289" s="175" t="s">
        <v>132</v>
      </c>
      <c r="AT289" s="175" t="s">
        <v>127</v>
      </c>
      <c r="AU289" s="175" t="s">
        <v>78</v>
      </c>
      <c r="AY289" s="14" t="s">
        <v>133</v>
      </c>
      <c r="BE289" s="176">
        <f>IF(N289="základní",J289,0)</f>
        <v>0</v>
      </c>
      <c r="BF289" s="176">
        <f>IF(N289="snížená",J289,0)</f>
        <v>0</v>
      </c>
      <c r="BG289" s="176">
        <f>IF(N289="zákl. přenesená",J289,0)</f>
        <v>0</v>
      </c>
      <c r="BH289" s="176">
        <f>IF(N289="sníž. přenesená",J289,0)</f>
        <v>0</v>
      </c>
      <c r="BI289" s="176">
        <f>IF(N289="nulová",J289,0)</f>
        <v>0</v>
      </c>
      <c r="BJ289" s="14" t="s">
        <v>85</v>
      </c>
      <c r="BK289" s="176">
        <f>ROUND(I289*H289,2)</f>
        <v>0</v>
      </c>
      <c r="BL289" s="14" t="s">
        <v>132</v>
      </c>
      <c r="BM289" s="175" t="s">
        <v>427</v>
      </c>
    </row>
    <row r="290" spans="2:65" s="1" customFormat="1" ht="68.25">
      <c r="B290" s="31"/>
      <c r="C290" s="32"/>
      <c r="D290" s="177" t="s">
        <v>135</v>
      </c>
      <c r="E290" s="32"/>
      <c r="F290" s="178" t="s">
        <v>428</v>
      </c>
      <c r="G290" s="32"/>
      <c r="H290" s="32"/>
      <c r="I290" s="114"/>
      <c r="J290" s="32"/>
      <c r="K290" s="32"/>
      <c r="L290" s="35"/>
      <c r="M290" s="179"/>
      <c r="N290" s="63"/>
      <c r="O290" s="63"/>
      <c r="P290" s="63"/>
      <c r="Q290" s="63"/>
      <c r="R290" s="63"/>
      <c r="S290" s="63"/>
      <c r="T290" s="64"/>
      <c r="AT290" s="14" t="s">
        <v>135</v>
      </c>
      <c r="AU290" s="14" t="s">
        <v>78</v>
      </c>
    </row>
    <row r="291" spans="2:65" s="1" customFormat="1" ht="24" customHeight="1">
      <c r="B291" s="31"/>
      <c r="C291" s="164" t="s">
        <v>429</v>
      </c>
      <c r="D291" s="164" t="s">
        <v>127</v>
      </c>
      <c r="E291" s="165" t="s">
        <v>430</v>
      </c>
      <c r="F291" s="166" t="s">
        <v>431</v>
      </c>
      <c r="G291" s="167" t="s">
        <v>426</v>
      </c>
      <c r="H291" s="168">
        <v>16</v>
      </c>
      <c r="I291" s="169"/>
      <c r="J291" s="170">
        <f>ROUND(I291*H291,2)</f>
        <v>0</v>
      </c>
      <c r="K291" s="166" t="s">
        <v>131</v>
      </c>
      <c r="L291" s="35"/>
      <c r="M291" s="171" t="s">
        <v>1</v>
      </c>
      <c r="N291" s="172" t="s">
        <v>43</v>
      </c>
      <c r="O291" s="63"/>
      <c r="P291" s="173">
        <f>O291*H291</f>
        <v>0</v>
      </c>
      <c r="Q291" s="173">
        <v>0</v>
      </c>
      <c r="R291" s="173">
        <f>Q291*H291</f>
        <v>0</v>
      </c>
      <c r="S291" s="173">
        <v>0</v>
      </c>
      <c r="T291" s="174">
        <f>S291*H291</f>
        <v>0</v>
      </c>
      <c r="AR291" s="175" t="s">
        <v>132</v>
      </c>
      <c r="AT291" s="175" t="s">
        <v>127</v>
      </c>
      <c r="AU291" s="175" t="s">
        <v>78</v>
      </c>
      <c r="AY291" s="14" t="s">
        <v>133</v>
      </c>
      <c r="BE291" s="176">
        <f>IF(N291="základní",J291,0)</f>
        <v>0</v>
      </c>
      <c r="BF291" s="176">
        <f>IF(N291="snížená",J291,0)</f>
        <v>0</v>
      </c>
      <c r="BG291" s="176">
        <f>IF(N291="zákl. přenesená",J291,0)</f>
        <v>0</v>
      </c>
      <c r="BH291" s="176">
        <f>IF(N291="sníž. přenesená",J291,0)</f>
        <v>0</v>
      </c>
      <c r="BI291" s="176">
        <f>IF(N291="nulová",J291,0)</f>
        <v>0</v>
      </c>
      <c r="BJ291" s="14" t="s">
        <v>85</v>
      </c>
      <c r="BK291" s="176">
        <f>ROUND(I291*H291,2)</f>
        <v>0</v>
      </c>
      <c r="BL291" s="14" t="s">
        <v>132</v>
      </c>
      <c r="BM291" s="175" t="s">
        <v>432</v>
      </c>
    </row>
    <row r="292" spans="2:65" s="1" customFormat="1" ht="58.5">
      <c r="B292" s="31"/>
      <c r="C292" s="32"/>
      <c r="D292" s="177" t="s">
        <v>135</v>
      </c>
      <c r="E292" s="32"/>
      <c r="F292" s="178" t="s">
        <v>433</v>
      </c>
      <c r="G292" s="32"/>
      <c r="H292" s="32"/>
      <c r="I292" s="114"/>
      <c r="J292" s="32"/>
      <c r="K292" s="32"/>
      <c r="L292" s="35"/>
      <c r="M292" s="179"/>
      <c r="N292" s="63"/>
      <c r="O292" s="63"/>
      <c r="P292" s="63"/>
      <c r="Q292" s="63"/>
      <c r="R292" s="63"/>
      <c r="S292" s="63"/>
      <c r="T292" s="64"/>
      <c r="AT292" s="14" t="s">
        <v>135</v>
      </c>
      <c r="AU292" s="14" t="s">
        <v>78</v>
      </c>
    </row>
    <row r="293" spans="2:65" s="1" customFormat="1" ht="36" customHeight="1">
      <c r="B293" s="31"/>
      <c r="C293" s="164" t="s">
        <v>434</v>
      </c>
      <c r="D293" s="164" t="s">
        <v>127</v>
      </c>
      <c r="E293" s="165" t="s">
        <v>435</v>
      </c>
      <c r="F293" s="166" t="s">
        <v>436</v>
      </c>
      <c r="G293" s="167" t="s">
        <v>192</v>
      </c>
      <c r="H293" s="168">
        <v>2448</v>
      </c>
      <c r="I293" s="169"/>
      <c r="J293" s="170">
        <f>ROUND(I293*H293,2)</f>
        <v>0</v>
      </c>
      <c r="K293" s="166" t="s">
        <v>131</v>
      </c>
      <c r="L293" s="35"/>
      <c r="M293" s="171" t="s">
        <v>1</v>
      </c>
      <c r="N293" s="172" t="s">
        <v>43</v>
      </c>
      <c r="O293" s="63"/>
      <c r="P293" s="173">
        <f>O293*H293</f>
        <v>0</v>
      </c>
      <c r="Q293" s="173">
        <v>0</v>
      </c>
      <c r="R293" s="173">
        <f>Q293*H293</f>
        <v>0</v>
      </c>
      <c r="S293" s="173">
        <v>0</v>
      </c>
      <c r="T293" s="174">
        <f>S293*H293</f>
        <v>0</v>
      </c>
      <c r="AR293" s="175" t="s">
        <v>132</v>
      </c>
      <c r="AT293" s="175" t="s">
        <v>127</v>
      </c>
      <c r="AU293" s="175" t="s">
        <v>78</v>
      </c>
      <c r="AY293" s="14" t="s">
        <v>133</v>
      </c>
      <c r="BE293" s="176">
        <f>IF(N293="základní",J293,0)</f>
        <v>0</v>
      </c>
      <c r="BF293" s="176">
        <f>IF(N293="snížená",J293,0)</f>
        <v>0</v>
      </c>
      <c r="BG293" s="176">
        <f>IF(N293="zákl. přenesená",J293,0)</f>
        <v>0</v>
      </c>
      <c r="BH293" s="176">
        <f>IF(N293="sníž. přenesená",J293,0)</f>
        <v>0</v>
      </c>
      <c r="BI293" s="176">
        <f>IF(N293="nulová",J293,0)</f>
        <v>0</v>
      </c>
      <c r="BJ293" s="14" t="s">
        <v>85</v>
      </c>
      <c r="BK293" s="176">
        <f>ROUND(I293*H293,2)</f>
        <v>0</v>
      </c>
      <c r="BL293" s="14" t="s">
        <v>132</v>
      </c>
      <c r="BM293" s="175" t="s">
        <v>437</v>
      </c>
    </row>
    <row r="294" spans="2:65" s="1" customFormat="1" ht="58.5">
      <c r="B294" s="31"/>
      <c r="C294" s="32"/>
      <c r="D294" s="177" t="s">
        <v>135</v>
      </c>
      <c r="E294" s="32"/>
      <c r="F294" s="178" t="s">
        <v>438</v>
      </c>
      <c r="G294" s="32"/>
      <c r="H294" s="32"/>
      <c r="I294" s="114"/>
      <c r="J294" s="32"/>
      <c r="K294" s="32"/>
      <c r="L294" s="35"/>
      <c r="M294" s="179"/>
      <c r="N294" s="63"/>
      <c r="O294" s="63"/>
      <c r="P294" s="63"/>
      <c r="Q294" s="63"/>
      <c r="R294" s="63"/>
      <c r="S294" s="63"/>
      <c r="T294" s="64"/>
      <c r="AT294" s="14" t="s">
        <v>135</v>
      </c>
      <c r="AU294" s="14" t="s">
        <v>78</v>
      </c>
    </row>
    <row r="295" spans="2:65" s="1" customFormat="1" ht="19.5">
      <c r="B295" s="31"/>
      <c r="C295" s="32"/>
      <c r="D295" s="177" t="s">
        <v>137</v>
      </c>
      <c r="E295" s="32"/>
      <c r="F295" s="180" t="s">
        <v>439</v>
      </c>
      <c r="G295" s="32"/>
      <c r="H295" s="32"/>
      <c r="I295" s="114"/>
      <c r="J295" s="32"/>
      <c r="K295" s="32"/>
      <c r="L295" s="35"/>
      <c r="M295" s="179"/>
      <c r="N295" s="63"/>
      <c r="O295" s="63"/>
      <c r="P295" s="63"/>
      <c r="Q295" s="63"/>
      <c r="R295" s="63"/>
      <c r="S295" s="63"/>
      <c r="T295" s="64"/>
      <c r="AT295" s="14" t="s">
        <v>137</v>
      </c>
      <c r="AU295" s="14" t="s">
        <v>78</v>
      </c>
    </row>
    <row r="296" spans="2:65" s="1" customFormat="1" ht="24" customHeight="1">
      <c r="B296" s="31"/>
      <c r="C296" s="164" t="s">
        <v>440</v>
      </c>
      <c r="D296" s="164" t="s">
        <v>127</v>
      </c>
      <c r="E296" s="165" t="s">
        <v>441</v>
      </c>
      <c r="F296" s="166" t="s">
        <v>442</v>
      </c>
      <c r="G296" s="167" t="s">
        <v>192</v>
      </c>
      <c r="H296" s="168">
        <v>194</v>
      </c>
      <c r="I296" s="169"/>
      <c r="J296" s="170">
        <f>ROUND(I296*H296,2)</f>
        <v>0</v>
      </c>
      <c r="K296" s="166" t="s">
        <v>131</v>
      </c>
      <c r="L296" s="35"/>
      <c r="M296" s="171" t="s">
        <v>1</v>
      </c>
      <c r="N296" s="172" t="s">
        <v>43</v>
      </c>
      <c r="O296" s="63"/>
      <c r="P296" s="173">
        <f>O296*H296</f>
        <v>0</v>
      </c>
      <c r="Q296" s="173">
        <v>0</v>
      </c>
      <c r="R296" s="173">
        <f>Q296*H296</f>
        <v>0</v>
      </c>
      <c r="S296" s="173">
        <v>0</v>
      </c>
      <c r="T296" s="174">
        <f>S296*H296</f>
        <v>0</v>
      </c>
      <c r="AR296" s="175" t="s">
        <v>132</v>
      </c>
      <c r="AT296" s="175" t="s">
        <v>127</v>
      </c>
      <c r="AU296" s="175" t="s">
        <v>78</v>
      </c>
      <c r="AY296" s="14" t="s">
        <v>133</v>
      </c>
      <c r="BE296" s="176">
        <f>IF(N296="základní",J296,0)</f>
        <v>0</v>
      </c>
      <c r="BF296" s="176">
        <f>IF(N296="snížená",J296,0)</f>
        <v>0</v>
      </c>
      <c r="BG296" s="176">
        <f>IF(N296="zákl. přenesená",J296,0)</f>
        <v>0</v>
      </c>
      <c r="BH296" s="176">
        <f>IF(N296="sníž. přenesená",J296,0)</f>
        <v>0</v>
      </c>
      <c r="BI296" s="176">
        <f>IF(N296="nulová",J296,0)</f>
        <v>0</v>
      </c>
      <c r="BJ296" s="14" t="s">
        <v>85</v>
      </c>
      <c r="BK296" s="176">
        <f>ROUND(I296*H296,2)</f>
        <v>0</v>
      </c>
      <c r="BL296" s="14" t="s">
        <v>132</v>
      </c>
      <c r="BM296" s="175" t="s">
        <v>443</v>
      </c>
    </row>
    <row r="297" spans="2:65" s="1" customFormat="1" ht="48.75">
      <c r="B297" s="31"/>
      <c r="C297" s="32"/>
      <c r="D297" s="177" t="s">
        <v>135</v>
      </c>
      <c r="E297" s="32"/>
      <c r="F297" s="178" t="s">
        <v>444</v>
      </c>
      <c r="G297" s="32"/>
      <c r="H297" s="32"/>
      <c r="I297" s="114"/>
      <c r="J297" s="32"/>
      <c r="K297" s="32"/>
      <c r="L297" s="35"/>
      <c r="M297" s="179"/>
      <c r="N297" s="63"/>
      <c r="O297" s="63"/>
      <c r="P297" s="63"/>
      <c r="Q297" s="63"/>
      <c r="R297" s="63"/>
      <c r="S297" s="63"/>
      <c r="T297" s="64"/>
      <c r="AT297" s="14" t="s">
        <v>135</v>
      </c>
      <c r="AU297" s="14" t="s">
        <v>78</v>
      </c>
    </row>
    <row r="298" spans="2:65" s="1" customFormat="1" ht="19.5">
      <c r="B298" s="31"/>
      <c r="C298" s="32"/>
      <c r="D298" s="177" t="s">
        <v>137</v>
      </c>
      <c r="E298" s="32"/>
      <c r="F298" s="180" t="s">
        <v>201</v>
      </c>
      <c r="G298" s="32"/>
      <c r="H298" s="32"/>
      <c r="I298" s="114"/>
      <c r="J298" s="32"/>
      <c r="K298" s="32"/>
      <c r="L298" s="35"/>
      <c r="M298" s="179"/>
      <c r="N298" s="63"/>
      <c r="O298" s="63"/>
      <c r="P298" s="63"/>
      <c r="Q298" s="63"/>
      <c r="R298" s="63"/>
      <c r="S298" s="63"/>
      <c r="T298" s="64"/>
      <c r="AT298" s="14" t="s">
        <v>137</v>
      </c>
      <c r="AU298" s="14" t="s">
        <v>78</v>
      </c>
    </row>
    <row r="299" spans="2:65" s="1" customFormat="1" ht="24" customHeight="1">
      <c r="B299" s="31"/>
      <c r="C299" s="164" t="s">
        <v>445</v>
      </c>
      <c r="D299" s="164" t="s">
        <v>127</v>
      </c>
      <c r="E299" s="165" t="s">
        <v>446</v>
      </c>
      <c r="F299" s="166" t="s">
        <v>447</v>
      </c>
      <c r="G299" s="167" t="s">
        <v>192</v>
      </c>
      <c r="H299" s="168">
        <v>194</v>
      </c>
      <c r="I299" s="169"/>
      <c r="J299" s="170">
        <f>ROUND(I299*H299,2)</f>
        <v>0</v>
      </c>
      <c r="K299" s="166" t="s">
        <v>131</v>
      </c>
      <c r="L299" s="35"/>
      <c r="M299" s="171" t="s">
        <v>1</v>
      </c>
      <c r="N299" s="172" t="s">
        <v>43</v>
      </c>
      <c r="O299" s="63"/>
      <c r="P299" s="173">
        <f>O299*H299</f>
        <v>0</v>
      </c>
      <c r="Q299" s="173">
        <v>0</v>
      </c>
      <c r="R299" s="173">
        <f>Q299*H299</f>
        <v>0</v>
      </c>
      <c r="S299" s="173">
        <v>0</v>
      </c>
      <c r="T299" s="174">
        <f>S299*H299</f>
        <v>0</v>
      </c>
      <c r="AR299" s="175" t="s">
        <v>132</v>
      </c>
      <c r="AT299" s="175" t="s">
        <v>127</v>
      </c>
      <c r="AU299" s="175" t="s">
        <v>78</v>
      </c>
      <c r="AY299" s="14" t="s">
        <v>133</v>
      </c>
      <c r="BE299" s="176">
        <f>IF(N299="základní",J299,0)</f>
        <v>0</v>
      </c>
      <c r="BF299" s="176">
        <f>IF(N299="snížená",J299,0)</f>
        <v>0</v>
      </c>
      <c r="BG299" s="176">
        <f>IF(N299="zákl. přenesená",J299,0)</f>
        <v>0</v>
      </c>
      <c r="BH299" s="176">
        <f>IF(N299="sníž. přenesená",J299,0)</f>
        <v>0</v>
      </c>
      <c r="BI299" s="176">
        <f>IF(N299="nulová",J299,0)</f>
        <v>0</v>
      </c>
      <c r="BJ299" s="14" t="s">
        <v>85</v>
      </c>
      <c r="BK299" s="176">
        <f>ROUND(I299*H299,2)</f>
        <v>0</v>
      </c>
      <c r="BL299" s="14" t="s">
        <v>132</v>
      </c>
      <c r="BM299" s="175" t="s">
        <v>448</v>
      </c>
    </row>
    <row r="300" spans="2:65" s="1" customFormat="1" ht="48.75">
      <c r="B300" s="31"/>
      <c r="C300" s="32"/>
      <c r="D300" s="177" t="s">
        <v>135</v>
      </c>
      <c r="E300" s="32"/>
      <c r="F300" s="178" t="s">
        <v>449</v>
      </c>
      <c r="G300" s="32"/>
      <c r="H300" s="32"/>
      <c r="I300" s="114"/>
      <c r="J300" s="32"/>
      <c r="K300" s="32"/>
      <c r="L300" s="35"/>
      <c r="M300" s="179"/>
      <c r="N300" s="63"/>
      <c r="O300" s="63"/>
      <c r="P300" s="63"/>
      <c r="Q300" s="63"/>
      <c r="R300" s="63"/>
      <c r="S300" s="63"/>
      <c r="T300" s="64"/>
      <c r="AT300" s="14" t="s">
        <v>135</v>
      </c>
      <c r="AU300" s="14" t="s">
        <v>78</v>
      </c>
    </row>
    <row r="301" spans="2:65" s="1" customFormat="1" ht="19.5">
      <c r="B301" s="31"/>
      <c r="C301" s="32"/>
      <c r="D301" s="177" t="s">
        <v>137</v>
      </c>
      <c r="E301" s="32"/>
      <c r="F301" s="180" t="s">
        <v>201</v>
      </c>
      <c r="G301" s="32"/>
      <c r="H301" s="32"/>
      <c r="I301" s="114"/>
      <c r="J301" s="32"/>
      <c r="K301" s="32"/>
      <c r="L301" s="35"/>
      <c r="M301" s="179"/>
      <c r="N301" s="63"/>
      <c r="O301" s="63"/>
      <c r="P301" s="63"/>
      <c r="Q301" s="63"/>
      <c r="R301" s="63"/>
      <c r="S301" s="63"/>
      <c r="T301" s="64"/>
      <c r="AT301" s="14" t="s">
        <v>137</v>
      </c>
      <c r="AU301" s="14" t="s">
        <v>78</v>
      </c>
    </row>
    <row r="302" spans="2:65" s="1" customFormat="1" ht="24" customHeight="1">
      <c r="B302" s="31"/>
      <c r="C302" s="164" t="s">
        <v>450</v>
      </c>
      <c r="D302" s="164" t="s">
        <v>127</v>
      </c>
      <c r="E302" s="165" t="s">
        <v>451</v>
      </c>
      <c r="F302" s="166" t="s">
        <v>452</v>
      </c>
      <c r="G302" s="167" t="s">
        <v>165</v>
      </c>
      <c r="H302" s="168">
        <v>2179.1999999999998</v>
      </c>
      <c r="I302" s="169"/>
      <c r="J302" s="170">
        <f>ROUND(I302*H302,2)</f>
        <v>0</v>
      </c>
      <c r="K302" s="166" t="s">
        <v>131</v>
      </c>
      <c r="L302" s="35"/>
      <c r="M302" s="171" t="s">
        <v>1</v>
      </c>
      <c r="N302" s="172" t="s">
        <v>43</v>
      </c>
      <c r="O302" s="63"/>
      <c r="P302" s="173">
        <f>O302*H302</f>
        <v>0</v>
      </c>
      <c r="Q302" s="173">
        <v>0</v>
      </c>
      <c r="R302" s="173">
        <f>Q302*H302</f>
        <v>0</v>
      </c>
      <c r="S302" s="173">
        <v>0</v>
      </c>
      <c r="T302" s="174">
        <f>S302*H302</f>
        <v>0</v>
      </c>
      <c r="AR302" s="175" t="s">
        <v>132</v>
      </c>
      <c r="AT302" s="175" t="s">
        <v>127</v>
      </c>
      <c r="AU302" s="175" t="s">
        <v>78</v>
      </c>
      <c r="AY302" s="14" t="s">
        <v>133</v>
      </c>
      <c r="BE302" s="176">
        <f>IF(N302="základní",J302,0)</f>
        <v>0</v>
      </c>
      <c r="BF302" s="176">
        <f>IF(N302="snížená",J302,0)</f>
        <v>0</v>
      </c>
      <c r="BG302" s="176">
        <f>IF(N302="zákl. přenesená",J302,0)</f>
        <v>0</v>
      </c>
      <c r="BH302" s="176">
        <f>IF(N302="sníž. přenesená",J302,0)</f>
        <v>0</v>
      </c>
      <c r="BI302" s="176">
        <f>IF(N302="nulová",J302,0)</f>
        <v>0</v>
      </c>
      <c r="BJ302" s="14" t="s">
        <v>85</v>
      </c>
      <c r="BK302" s="176">
        <f>ROUND(I302*H302,2)</f>
        <v>0</v>
      </c>
      <c r="BL302" s="14" t="s">
        <v>132</v>
      </c>
      <c r="BM302" s="175" t="s">
        <v>453</v>
      </c>
    </row>
    <row r="303" spans="2:65" s="1" customFormat="1" ht="29.25">
      <c r="B303" s="31"/>
      <c r="C303" s="32"/>
      <c r="D303" s="177" t="s">
        <v>135</v>
      </c>
      <c r="E303" s="32"/>
      <c r="F303" s="178" t="s">
        <v>454</v>
      </c>
      <c r="G303" s="32"/>
      <c r="H303" s="32"/>
      <c r="I303" s="114"/>
      <c r="J303" s="32"/>
      <c r="K303" s="32"/>
      <c r="L303" s="35"/>
      <c r="M303" s="179"/>
      <c r="N303" s="63"/>
      <c r="O303" s="63"/>
      <c r="P303" s="63"/>
      <c r="Q303" s="63"/>
      <c r="R303" s="63"/>
      <c r="S303" s="63"/>
      <c r="T303" s="64"/>
      <c r="AT303" s="14" t="s">
        <v>135</v>
      </c>
      <c r="AU303" s="14" t="s">
        <v>78</v>
      </c>
    </row>
    <row r="304" spans="2:65" s="11" customFormat="1" ht="11.25">
      <c r="B304" s="203"/>
      <c r="C304" s="204"/>
      <c r="D304" s="177" t="s">
        <v>168</v>
      </c>
      <c r="E304" s="205" t="s">
        <v>1</v>
      </c>
      <c r="F304" s="206" t="s">
        <v>226</v>
      </c>
      <c r="G304" s="204"/>
      <c r="H304" s="205" t="s">
        <v>1</v>
      </c>
      <c r="I304" s="207"/>
      <c r="J304" s="204"/>
      <c r="K304" s="204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168</v>
      </c>
      <c r="AU304" s="212" t="s">
        <v>78</v>
      </c>
      <c r="AV304" s="11" t="s">
        <v>85</v>
      </c>
      <c r="AW304" s="11" t="s">
        <v>34</v>
      </c>
      <c r="AX304" s="11" t="s">
        <v>78</v>
      </c>
      <c r="AY304" s="212" t="s">
        <v>133</v>
      </c>
    </row>
    <row r="305" spans="2:65" s="9" customFormat="1" ht="11.25">
      <c r="B305" s="181"/>
      <c r="C305" s="182"/>
      <c r="D305" s="177" t="s">
        <v>168</v>
      </c>
      <c r="E305" s="183" t="s">
        <v>1</v>
      </c>
      <c r="F305" s="184" t="s">
        <v>455</v>
      </c>
      <c r="G305" s="182"/>
      <c r="H305" s="185">
        <v>180</v>
      </c>
      <c r="I305" s="186"/>
      <c r="J305" s="182"/>
      <c r="K305" s="182"/>
      <c r="L305" s="187"/>
      <c r="M305" s="188"/>
      <c r="N305" s="189"/>
      <c r="O305" s="189"/>
      <c r="P305" s="189"/>
      <c r="Q305" s="189"/>
      <c r="R305" s="189"/>
      <c r="S305" s="189"/>
      <c r="T305" s="190"/>
      <c r="AT305" s="191" t="s">
        <v>168</v>
      </c>
      <c r="AU305" s="191" t="s">
        <v>78</v>
      </c>
      <c r="AV305" s="9" t="s">
        <v>87</v>
      </c>
      <c r="AW305" s="9" t="s">
        <v>34</v>
      </c>
      <c r="AX305" s="9" t="s">
        <v>78</v>
      </c>
      <c r="AY305" s="191" t="s">
        <v>133</v>
      </c>
    </row>
    <row r="306" spans="2:65" s="9" customFormat="1" ht="11.25">
      <c r="B306" s="181"/>
      <c r="C306" s="182"/>
      <c r="D306" s="177" t="s">
        <v>168</v>
      </c>
      <c r="E306" s="183" t="s">
        <v>1</v>
      </c>
      <c r="F306" s="184" t="s">
        <v>456</v>
      </c>
      <c r="G306" s="182"/>
      <c r="H306" s="185">
        <v>280.5</v>
      </c>
      <c r="I306" s="186"/>
      <c r="J306" s="182"/>
      <c r="K306" s="182"/>
      <c r="L306" s="187"/>
      <c r="M306" s="188"/>
      <c r="N306" s="189"/>
      <c r="O306" s="189"/>
      <c r="P306" s="189"/>
      <c r="Q306" s="189"/>
      <c r="R306" s="189"/>
      <c r="S306" s="189"/>
      <c r="T306" s="190"/>
      <c r="AT306" s="191" t="s">
        <v>168</v>
      </c>
      <c r="AU306" s="191" t="s">
        <v>78</v>
      </c>
      <c r="AV306" s="9" t="s">
        <v>87</v>
      </c>
      <c r="AW306" s="9" t="s">
        <v>34</v>
      </c>
      <c r="AX306" s="9" t="s">
        <v>78</v>
      </c>
      <c r="AY306" s="191" t="s">
        <v>133</v>
      </c>
    </row>
    <row r="307" spans="2:65" s="9" customFormat="1" ht="11.25">
      <c r="B307" s="181"/>
      <c r="C307" s="182"/>
      <c r="D307" s="177" t="s">
        <v>168</v>
      </c>
      <c r="E307" s="183" t="s">
        <v>1</v>
      </c>
      <c r="F307" s="184" t="s">
        <v>457</v>
      </c>
      <c r="G307" s="182"/>
      <c r="H307" s="185">
        <v>352.5</v>
      </c>
      <c r="I307" s="186"/>
      <c r="J307" s="182"/>
      <c r="K307" s="182"/>
      <c r="L307" s="187"/>
      <c r="M307" s="188"/>
      <c r="N307" s="189"/>
      <c r="O307" s="189"/>
      <c r="P307" s="189"/>
      <c r="Q307" s="189"/>
      <c r="R307" s="189"/>
      <c r="S307" s="189"/>
      <c r="T307" s="190"/>
      <c r="AT307" s="191" t="s">
        <v>168</v>
      </c>
      <c r="AU307" s="191" t="s">
        <v>78</v>
      </c>
      <c r="AV307" s="9" t="s">
        <v>87</v>
      </c>
      <c r="AW307" s="9" t="s">
        <v>34</v>
      </c>
      <c r="AX307" s="9" t="s">
        <v>78</v>
      </c>
      <c r="AY307" s="191" t="s">
        <v>133</v>
      </c>
    </row>
    <row r="308" spans="2:65" s="9" customFormat="1" ht="11.25">
      <c r="B308" s="181"/>
      <c r="C308" s="182"/>
      <c r="D308" s="177" t="s">
        <v>168</v>
      </c>
      <c r="E308" s="183" t="s">
        <v>1</v>
      </c>
      <c r="F308" s="184" t="s">
        <v>458</v>
      </c>
      <c r="G308" s="182"/>
      <c r="H308" s="185">
        <v>291</v>
      </c>
      <c r="I308" s="186"/>
      <c r="J308" s="182"/>
      <c r="K308" s="182"/>
      <c r="L308" s="187"/>
      <c r="M308" s="188"/>
      <c r="N308" s="189"/>
      <c r="O308" s="189"/>
      <c r="P308" s="189"/>
      <c r="Q308" s="189"/>
      <c r="R308" s="189"/>
      <c r="S308" s="189"/>
      <c r="T308" s="190"/>
      <c r="AT308" s="191" t="s">
        <v>168</v>
      </c>
      <c r="AU308" s="191" t="s">
        <v>78</v>
      </c>
      <c r="AV308" s="9" t="s">
        <v>87</v>
      </c>
      <c r="AW308" s="9" t="s">
        <v>34</v>
      </c>
      <c r="AX308" s="9" t="s">
        <v>78</v>
      </c>
      <c r="AY308" s="191" t="s">
        <v>133</v>
      </c>
    </row>
    <row r="309" spans="2:65" s="9" customFormat="1" ht="11.25">
      <c r="B309" s="181"/>
      <c r="C309" s="182"/>
      <c r="D309" s="177" t="s">
        <v>168</v>
      </c>
      <c r="E309" s="183" t="s">
        <v>1</v>
      </c>
      <c r="F309" s="184" t="s">
        <v>459</v>
      </c>
      <c r="G309" s="182"/>
      <c r="H309" s="185">
        <v>1075.2</v>
      </c>
      <c r="I309" s="186"/>
      <c r="J309" s="182"/>
      <c r="K309" s="182"/>
      <c r="L309" s="187"/>
      <c r="M309" s="188"/>
      <c r="N309" s="189"/>
      <c r="O309" s="189"/>
      <c r="P309" s="189"/>
      <c r="Q309" s="189"/>
      <c r="R309" s="189"/>
      <c r="S309" s="189"/>
      <c r="T309" s="190"/>
      <c r="AT309" s="191" t="s">
        <v>168</v>
      </c>
      <c r="AU309" s="191" t="s">
        <v>78</v>
      </c>
      <c r="AV309" s="9" t="s">
        <v>87</v>
      </c>
      <c r="AW309" s="9" t="s">
        <v>34</v>
      </c>
      <c r="AX309" s="9" t="s">
        <v>78</v>
      </c>
      <c r="AY309" s="191" t="s">
        <v>133</v>
      </c>
    </row>
    <row r="310" spans="2:65" s="10" customFormat="1" ht="11.25">
      <c r="B310" s="192"/>
      <c r="C310" s="193"/>
      <c r="D310" s="177" t="s">
        <v>168</v>
      </c>
      <c r="E310" s="194" t="s">
        <v>1</v>
      </c>
      <c r="F310" s="195" t="s">
        <v>181</v>
      </c>
      <c r="G310" s="193"/>
      <c r="H310" s="196">
        <v>2179.1999999999998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168</v>
      </c>
      <c r="AU310" s="202" t="s">
        <v>78</v>
      </c>
      <c r="AV310" s="10" t="s">
        <v>132</v>
      </c>
      <c r="AW310" s="10" t="s">
        <v>34</v>
      </c>
      <c r="AX310" s="10" t="s">
        <v>85</v>
      </c>
      <c r="AY310" s="202" t="s">
        <v>133</v>
      </c>
    </row>
    <row r="311" spans="2:65" s="1" customFormat="1" ht="24" customHeight="1">
      <c r="B311" s="31"/>
      <c r="C311" s="164" t="s">
        <v>460</v>
      </c>
      <c r="D311" s="164" t="s">
        <v>127</v>
      </c>
      <c r="E311" s="165" t="s">
        <v>461</v>
      </c>
      <c r="F311" s="166" t="s">
        <v>462</v>
      </c>
      <c r="G311" s="167" t="s">
        <v>185</v>
      </c>
      <c r="H311" s="168">
        <v>205</v>
      </c>
      <c r="I311" s="169"/>
      <c r="J311" s="170">
        <f>ROUND(I311*H311,2)</f>
        <v>0</v>
      </c>
      <c r="K311" s="166" t="s">
        <v>131</v>
      </c>
      <c r="L311" s="35"/>
      <c r="M311" s="171" t="s">
        <v>1</v>
      </c>
      <c r="N311" s="172" t="s">
        <v>43</v>
      </c>
      <c r="O311" s="63"/>
      <c r="P311" s="173">
        <f>O311*H311</f>
        <v>0</v>
      </c>
      <c r="Q311" s="173">
        <v>0</v>
      </c>
      <c r="R311" s="173">
        <f>Q311*H311</f>
        <v>0</v>
      </c>
      <c r="S311" s="173">
        <v>0</v>
      </c>
      <c r="T311" s="174">
        <f>S311*H311</f>
        <v>0</v>
      </c>
      <c r="AR311" s="175" t="s">
        <v>132</v>
      </c>
      <c r="AT311" s="175" t="s">
        <v>127</v>
      </c>
      <c r="AU311" s="175" t="s">
        <v>78</v>
      </c>
      <c r="AY311" s="14" t="s">
        <v>133</v>
      </c>
      <c r="BE311" s="176">
        <f>IF(N311="základní",J311,0)</f>
        <v>0</v>
      </c>
      <c r="BF311" s="176">
        <f>IF(N311="snížená",J311,0)</f>
        <v>0</v>
      </c>
      <c r="BG311" s="176">
        <f>IF(N311="zákl. přenesená",J311,0)</f>
        <v>0</v>
      </c>
      <c r="BH311" s="176">
        <f>IF(N311="sníž. přenesená",J311,0)</f>
        <v>0</v>
      </c>
      <c r="BI311" s="176">
        <f>IF(N311="nulová",J311,0)</f>
        <v>0</v>
      </c>
      <c r="BJ311" s="14" t="s">
        <v>85</v>
      </c>
      <c r="BK311" s="176">
        <f>ROUND(I311*H311,2)</f>
        <v>0</v>
      </c>
      <c r="BL311" s="14" t="s">
        <v>132</v>
      </c>
      <c r="BM311" s="175" t="s">
        <v>463</v>
      </c>
    </row>
    <row r="312" spans="2:65" s="1" customFormat="1" ht="39">
      <c r="B312" s="31"/>
      <c r="C312" s="32"/>
      <c r="D312" s="177" t="s">
        <v>135</v>
      </c>
      <c r="E312" s="32"/>
      <c r="F312" s="178" t="s">
        <v>464</v>
      </c>
      <c r="G312" s="32"/>
      <c r="H312" s="32"/>
      <c r="I312" s="114"/>
      <c r="J312" s="32"/>
      <c r="K312" s="32"/>
      <c r="L312" s="35"/>
      <c r="M312" s="179"/>
      <c r="N312" s="63"/>
      <c r="O312" s="63"/>
      <c r="P312" s="63"/>
      <c r="Q312" s="63"/>
      <c r="R312" s="63"/>
      <c r="S312" s="63"/>
      <c r="T312" s="64"/>
      <c r="AT312" s="14" t="s">
        <v>135</v>
      </c>
      <c r="AU312" s="14" t="s">
        <v>78</v>
      </c>
    </row>
    <row r="313" spans="2:65" s="1" customFormat="1" ht="24" customHeight="1">
      <c r="B313" s="31"/>
      <c r="C313" s="164" t="s">
        <v>465</v>
      </c>
      <c r="D313" s="164" t="s">
        <v>127</v>
      </c>
      <c r="E313" s="165" t="s">
        <v>466</v>
      </c>
      <c r="F313" s="166" t="s">
        <v>467</v>
      </c>
      <c r="G313" s="167" t="s">
        <v>468</v>
      </c>
      <c r="H313" s="168">
        <v>4</v>
      </c>
      <c r="I313" s="169"/>
      <c r="J313" s="170">
        <f>ROUND(I313*H313,2)</f>
        <v>0</v>
      </c>
      <c r="K313" s="166" t="s">
        <v>131</v>
      </c>
      <c r="L313" s="35"/>
      <c r="M313" s="171" t="s">
        <v>1</v>
      </c>
      <c r="N313" s="172" t="s">
        <v>43</v>
      </c>
      <c r="O313" s="63"/>
      <c r="P313" s="173">
        <f>O313*H313</f>
        <v>0</v>
      </c>
      <c r="Q313" s="173">
        <v>0</v>
      </c>
      <c r="R313" s="173">
        <f>Q313*H313</f>
        <v>0</v>
      </c>
      <c r="S313" s="173">
        <v>0</v>
      </c>
      <c r="T313" s="174">
        <f>S313*H313</f>
        <v>0</v>
      </c>
      <c r="AR313" s="175" t="s">
        <v>132</v>
      </c>
      <c r="AT313" s="175" t="s">
        <v>127</v>
      </c>
      <c r="AU313" s="175" t="s">
        <v>78</v>
      </c>
      <c r="AY313" s="14" t="s">
        <v>133</v>
      </c>
      <c r="BE313" s="176">
        <f>IF(N313="základní",J313,0)</f>
        <v>0</v>
      </c>
      <c r="BF313" s="176">
        <f>IF(N313="snížená",J313,0)</f>
        <v>0</v>
      </c>
      <c r="BG313" s="176">
        <f>IF(N313="zákl. přenesená",J313,0)</f>
        <v>0</v>
      </c>
      <c r="BH313" s="176">
        <f>IF(N313="sníž. přenesená",J313,0)</f>
        <v>0</v>
      </c>
      <c r="BI313" s="176">
        <f>IF(N313="nulová",J313,0)</f>
        <v>0</v>
      </c>
      <c r="BJ313" s="14" t="s">
        <v>85</v>
      </c>
      <c r="BK313" s="176">
        <f>ROUND(I313*H313,2)</f>
        <v>0</v>
      </c>
      <c r="BL313" s="14" t="s">
        <v>132</v>
      </c>
      <c r="BM313" s="175" t="s">
        <v>469</v>
      </c>
    </row>
    <row r="314" spans="2:65" s="1" customFormat="1" ht="29.25">
      <c r="B314" s="31"/>
      <c r="C314" s="32"/>
      <c r="D314" s="177" t="s">
        <v>135</v>
      </c>
      <c r="E314" s="32"/>
      <c r="F314" s="178" t="s">
        <v>470</v>
      </c>
      <c r="G314" s="32"/>
      <c r="H314" s="32"/>
      <c r="I314" s="114"/>
      <c r="J314" s="32"/>
      <c r="K314" s="32"/>
      <c r="L314" s="35"/>
      <c r="M314" s="179"/>
      <c r="N314" s="63"/>
      <c r="O314" s="63"/>
      <c r="P314" s="63"/>
      <c r="Q314" s="63"/>
      <c r="R314" s="63"/>
      <c r="S314" s="63"/>
      <c r="T314" s="64"/>
      <c r="AT314" s="14" t="s">
        <v>135</v>
      </c>
      <c r="AU314" s="14" t="s">
        <v>78</v>
      </c>
    </row>
    <row r="315" spans="2:65" s="1" customFormat="1" ht="29.25">
      <c r="B315" s="31"/>
      <c r="C315" s="32"/>
      <c r="D315" s="177" t="s">
        <v>137</v>
      </c>
      <c r="E315" s="32"/>
      <c r="F315" s="180" t="s">
        <v>471</v>
      </c>
      <c r="G315" s="32"/>
      <c r="H315" s="32"/>
      <c r="I315" s="114"/>
      <c r="J315" s="32"/>
      <c r="K315" s="32"/>
      <c r="L315" s="35"/>
      <c r="M315" s="179"/>
      <c r="N315" s="63"/>
      <c r="O315" s="63"/>
      <c r="P315" s="63"/>
      <c r="Q315" s="63"/>
      <c r="R315" s="63"/>
      <c r="S315" s="63"/>
      <c r="T315" s="64"/>
      <c r="AT315" s="14" t="s">
        <v>137</v>
      </c>
      <c r="AU315" s="14" t="s">
        <v>78</v>
      </c>
    </row>
    <row r="316" spans="2:65" s="1" customFormat="1" ht="24" customHeight="1">
      <c r="B316" s="31"/>
      <c r="C316" s="224" t="s">
        <v>472</v>
      </c>
      <c r="D316" s="224" t="s">
        <v>473</v>
      </c>
      <c r="E316" s="225" t="s">
        <v>474</v>
      </c>
      <c r="F316" s="226" t="s">
        <v>475</v>
      </c>
      <c r="G316" s="227" t="s">
        <v>212</v>
      </c>
      <c r="H316" s="228">
        <v>2520.3180000000002</v>
      </c>
      <c r="I316" s="229"/>
      <c r="J316" s="230">
        <f>ROUND(I316*H316,2)</f>
        <v>0</v>
      </c>
      <c r="K316" s="226" t="s">
        <v>131</v>
      </c>
      <c r="L316" s="231"/>
      <c r="M316" s="232" t="s">
        <v>1</v>
      </c>
      <c r="N316" s="233" t="s">
        <v>43</v>
      </c>
      <c r="O316" s="63"/>
      <c r="P316" s="173">
        <f>O316*H316</f>
        <v>0</v>
      </c>
      <c r="Q316" s="173">
        <v>1</v>
      </c>
      <c r="R316" s="173">
        <f>Q316*H316</f>
        <v>2520.3180000000002</v>
      </c>
      <c r="S316" s="173">
        <v>0</v>
      </c>
      <c r="T316" s="174">
        <f>S316*H316</f>
        <v>0</v>
      </c>
      <c r="AR316" s="175" t="s">
        <v>213</v>
      </c>
      <c r="AT316" s="175" t="s">
        <v>473</v>
      </c>
      <c r="AU316" s="175" t="s">
        <v>78</v>
      </c>
      <c r="AY316" s="14" t="s">
        <v>133</v>
      </c>
      <c r="BE316" s="176">
        <f>IF(N316="základní",J316,0)</f>
        <v>0</v>
      </c>
      <c r="BF316" s="176">
        <f>IF(N316="snížená",J316,0)</f>
        <v>0</v>
      </c>
      <c r="BG316" s="176">
        <f>IF(N316="zákl. přenesená",J316,0)</f>
        <v>0</v>
      </c>
      <c r="BH316" s="176">
        <f>IF(N316="sníž. přenesená",J316,0)</f>
        <v>0</v>
      </c>
      <c r="BI316" s="176">
        <f>IF(N316="nulová",J316,0)</f>
        <v>0</v>
      </c>
      <c r="BJ316" s="14" t="s">
        <v>85</v>
      </c>
      <c r="BK316" s="176">
        <f>ROUND(I316*H316,2)</f>
        <v>0</v>
      </c>
      <c r="BL316" s="14" t="s">
        <v>213</v>
      </c>
      <c r="BM316" s="175" t="s">
        <v>476</v>
      </c>
    </row>
    <row r="317" spans="2:65" s="1" customFormat="1" ht="11.25">
      <c r="B317" s="31"/>
      <c r="C317" s="32"/>
      <c r="D317" s="177" t="s">
        <v>135</v>
      </c>
      <c r="E317" s="32"/>
      <c r="F317" s="178" t="s">
        <v>475</v>
      </c>
      <c r="G317" s="32"/>
      <c r="H317" s="32"/>
      <c r="I317" s="114"/>
      <c r="J317" s="32"/>
      <c r="K317" s="32"/>
      <c r="L317" s="35"/>
      <c r="M317" s="179"/>
      <c r="N317" s="63"/>
      <c r="O317" s="63"/>
      <c r="P317" s="63"/>
      <c r="Q317" s="63"/>
      <c r="R317" s="63"/>
      <c r="S317" s="63"/>
      <c r="T317" s="64"/>
      <c r="AT317" s="14" t="s">
        <v>135</v>
      </c>
      <c r="AU317" s="14" t="s">
        <v>78</v>
      </c>
    </row>
    <row r="318" spans="2:65" s="1" customFormat="1" ht="19.5">
      <c r="B318" s="31"/>
      <c r="C318" s="32"/>
      <c r="D318" s="177" t="s">
        <v>137</v>
      </c>
      <c r="E318" s="32"/>
      <c r="F318" s="180" t="s">
        <v>477</v>
      </c>
      <c r="G318" s="32"/>
      <c r="H318" s="32"/>
      <c r="I318" s="114"/>
      <c r="J318" s="32"/>
      <c r="K318" s="32"/>
      <c r="L318" s="35"/>
      <c r="M318" s="179"/>
      <c r="N318" s="63"/>
      <c r="O318" s="63"/>
      <c r="P318" s="63"/>
      <c r="Q318" s="63"/>
      <c r="R318" s="63"/>
      <c r="S318" s="63"/>
      <c r="T318" s="64"/>
      <c r="AT318" s="14" t="s">
        <v>137</v>
      </c>
      <c r="AU318" s="14" t="s">
        <v>78</v>
      </c>
    </row>
    <row r="319" spans="2:65" s="1" customFormat="1" ht="24" customHeight="1">
      <c r="B319" s="31"/>
      <c r="C319" s="224" t="s">
        <v>478</v>
      </c>
      <c r="D319" s="224" t="s">
        <v>473</v>
      </c>
      <c r="E319" s="225" t="s">
        <v>479</v>
      </c>
      <c r="F319" s="226" t="s">
        <v>480</v>
      </c>
      <c r="G319" s="227" t="s">
        <v>185</v>
      </c>
      <c r="H319" s="228">
        <v>29</v>
      </c>
      <c r="I319" s="229"/>
      <c r="J319" s="230">
        <f>ROUND(I319*H319,2)</f>
        <v>0</v>
      </c>
      <c r="K319" s="226" t="s">
        <v>131</v>
      </c>
      <c r="L319" s="231"/>
      <c r="M319" s="232" t="s">
        <v>1</v>
      </c>
      <c r="N319" s="233" t="s">
        <v>43</v>
      </c>
      <c r="O319" s="63"/>
      <c r="P319" s="173">
        <f>O319*H319</f>
        <v>0</v>
      </c>
      <c r="Q319" s="173">
        <v>0.28048000000000001</v>
      </c>
      <c r="R319" s="173">
        <f>Q319*H319</f>
        <v>8.1339199999999998</v>
      </c>
      <c r="S319" s="173">
        <v>0</v>
      </c>
      <c r="T319" s="174">
        <f>S319*H319</f>
        <v>0</v>
      </c>
      <c r="AR319" s="175" t="s">
        <v>213</v>
      </c>
      <c r="AT319" s="175" t="s">
        <v>473</v>
      </c>
      <c r="AU319" s="175" t="s">
        <v>78</v>
      </c>
      <c r="AY319" s="14" t="s">
        <v>133</v>
      </c>
      <c r="BE319" s="176">
        <f>IF(N319="základní",J319,0)</f>
        <v>0</v>
      </c>
      <c r="BF319" s="176">
        <f>IF(N319="snížená",J319,0)</f>
        <v>0</v>
      </c>
      <c r="BG319" s="176">
        <f>IF(N319="zákl. přenesená",J319,0)</f>
        <v>0</v>
      </c>
      <c r="BH319" s="176">
        <f>IF(N319="sníž. přenesená",J319,0)</f>
        <v>0</v>
      </c>
      <c r="BI319" s="176">
        <f>IF(N319="nulová",J319,0)</f>
        <v>0</v>
      </c>
      <c r="BJ319" s="14" t="s">
        <v>85</v>
      </c>
      <c r="BK319" s="176">
        <f>ROUND(I319*H319,2)</f>
        <v>0</v>
      </c>
      <c r="BL319" s="14" t="s">
        <v>213</v>
      </c>
      <c r="BM319" s="175" t="s">
        <v>481</v>
      </c>
    </row>
    <row r="320" spans="2:65" s="1" customFormat="1" ht="11.25">
      <c r="B320" s="31"/>
      <c r="C320" s="32"/>
      <c r="D320" s="177" t="s">
        <v>135</v>
      </c>
      <c r="E320" s="32"/>
      <c r="F320" s="178" t="s">
        <v>480</v>
      </c>
      <c r="G320" s="32"/>
      <c r="H320" s="32"/>
      <c r="I320" s="114"/>
      <c r="J320" s="32"/>
      <c r="K320" s="32"/>
      <c r="L320" s="35"/>
      <c r="M320" s="179"/>
      <c r="N320" s="63"/>
      <c r="O320" s="63"/>
      <c r="P320" s="63"/>
      <c r="Q320" s="63"/>
      <c r="R320" s="63"/>
      <c r="S320" s="63"/>
      <c r="T320" s="64"/>
      <c r="AT320" s="14" t="s">
        <v>135</v>
      </c>
      <c r="AU320" s="14" t="s">
        <v>78</v>
      </c>
    </row>
    <row r="321" spans="2:65" s="1" customFormat="1" ht="19.5">
      <c r="B321" s="31"/>
      <c r="C321" s="32"/>
      <c r="D321" s="177" t="s">
        <v>137</v>
      </c>
      <c r="E321" s="32"/>
      <c r="F321" s="180" t="s">
        <v>482</v>
      </c>
      <c r="G321" s="32"/>
      <c r="H321" s="32"/>
      <c r="I321" s="114"/>
      <c r="J321" s="32"/>
      <c r="K321" s="32"/>
      <c r="L321" s="35"/>
      <c r="M321" s="179"/>
      <c r="N321" s="63"/>
      <c r="O321" s="63"/>
      <c r="P321" s="63"/>
      <c r="Q321" s="63"/>
      <c r="R321" s="63"/>
      <c r="S321" s="63"/>
      <c r="T321" s="64"/>
      <c r="AT321" s="14" t="s">
        <v>137</v>
      </c>
      <c r="AU321" s="14" t="s">
        <v>78</v>
      </c>
    </row>
    <row r="322" spans="2:65" s="1" customFormat="1" ht="24" customHeight="1">
      <c r="B322" s="31"/>
      <c r="C322" s="224" t="s">
        <v>483</v>
      </c>
      <c r="D322" s="224" t="s">
        <v>473</v>
      </c>
      <c r="E322" s="225" t="s">
        <v>484</v>
      </c>
      <c r="F322" s="226" t="s">
        <v>485</v>
      </c>
      <c r="G322" s="227" t="s">
        <v>185</v>
      </c>
      <c r="H322" s="228">
        <v>2576</v>
      </c>
      <c r="I322" s="229"/>
      <c r="J322" s="230">
        <f>ROUND(I322*H322,2)</f>
        <v>0</v>
      </c>
      <c r="K322" s="226" t="s">
        <v>131</v>
      </c>
      <c r="L322" s="231"/>
      <c r="M322" s="232" t="s">
        <v>1</v>
      </c>
      <c r="N322" s="233" t="s">
        <v>43</v>
      </c>
      <c r="O322" s="63"/>
      <c r="P322" s="173">
        <f>O322*H322</f>
        <v>0</v>
      </c>
      <c r="Q322" s="173">
        <v>1.23E-3</v>
      </c>
      <c r="R322" s="173">
        <f>Q322*H322</f>
        <v>3.1684799999999997</v>
      </c>
      <c r="S322" s="173">
        <v>0</v>
      </c>
      <c r="T322" s="174">
        <f>S322*H322</f>
        <v>0</v>
      </c>
      <c r="AR322" s="175" t="s">
        <v>213</v>
      </c>
      <c r="AT322" s="175" t="s">
        <v>473</v>
      </c>
      <c r="AU322" s="175" t="s">
        <v>78</v>
      </c>
      <c r="AY322" s="14" t="s">
        <v>133</v>
      </c>
      <c r="BE322" s="176">
        <f>IF(N322="základní",J322,0)</f>
        <v>0</v>
      </c>
      <c r="BF322" s="176">
        <f>IF(N322="snížená",J322,0)</f>
        <v>0</v>
      </c>
      <c r="BG322" s="176">
        <f>IF(N322="zákl. přenesená",J322,0)</f>
        <v>0</v>
      </c>
      <c r="BH322" s="176">
        <f>IF(N322="sníž. přenesená",J322,0)</f>
        <v>0</v>
      </c>
      <c r="BI322" s="176">
        <f>IF(N322="nulová",J322,0)</f>
        <v>0</v>
      </c>
      <c r="BJ322" s="14" t="s">
        <v>85</v>
      </c>
      <c r="BK322" s="176">
        <f>ROUND(I322*H322,2)</f>
        <v>0</v>
      </c>
      <c r="BL322" s="14" t="s">
        <v>213</v>
      </c>
      <c r="BM322" s="175" t="s">
        <v>486</v>
      </c>
    </row>
    <row r="323" spans="2:65" s="1" customFormat="1" ht="19.5">
      <c r="B323" s="31"/>
      <c r="C323" s="32"/>
      <c r="D323" s="177" t="s">
        <v>135</v>
      </c>
      <c r="E323" s="32"/>
      <c r="F323" s="178" t="s">
        <v>485</v>
      </c>
      <c r="G323" s="32"/>
      <c r="H323" s="32"/>
      <c r="I323" s="114"/>
      <c r="J323" s="32"/>
      <c r="K323" s="32"/>
      <c r="L323" s="35"/>
      <c r="M323" s="179"/>
      <c r="N323" s="63"/>
      <c r="O323" s="63"/>
      <c r="P323" s="63"/>
      <c r="Q323" s="63"/>
      <c r="R323" s="63"/>
      <c r="S323" s="63"/>
      <c r="T323" s="64"/>
      <c r="AT323" s="14" t="s">
        <v>135</v>
      </c>
      <c r="AU323" s="14" t="s">
        <v>78</v>
      </c>
    </row>
    <row r="324" spans="2:65" s="1" customFormat="1" ht="24" customHeight="1">
      <c r="B324" s="31"/>
      <c r="C324" s="224" t="s">
        <v>487</v>
      </c>
      <c r="D324" s="224" t="s">
        <v>473</v>
      </c>
      <c r="E324" s="225" t="s">
        <v>488</v>
      </c>
      <c r="F324" s="226" t="s">
        <v>489</v>
      </c>
      <c r="G324" s="227" t="s">
        <v>185</v>
      </c>
      <c r="H324" s="228">
        <v>860</v>
      </c>
      <c r="I324" s="229"/>
      <c r="J324" s="230">
        <f>ROUND(I324*H324,2)</f>
        <v>0</v>
      </c>
      <c r="K324" s="226" t="s">
        <v>131</v>
      </c>
      <c r="L324" s="231"/>
      <c r="M324" s="232" t="s">
        <v>1</v>
      </c>
      <c r="N324" s="233" t="s">
        <v>43</v>
      </c>
      <c r="O324" s="63"/>
      <c r="P324" s="173">
        <f>O324*H324</f>
        <v>0</v>
      </c>
      <c r="Q324" s="173">
        <v>1.8000000000000001E-4</v>
      </c>
      <c r="R324" s="173">
        <f>Q324*H324</f>
        <v>0.15480000000000002</v>
      </c>
      <c r="S324" s="173">
        <v>0</v>
      </c>
      <c r="T324" s="174">
        <f>S324*H324</f>
        <v>0</v>
      </c>
      <c r="AR324" s="175" t="s">
        <v>213</v>
      </c>
      <c r="AT324" s="175" t="s">
        <v>473</v>
      </c>
      <c r="AU324" s="175" t="s">
        <v>78</v>
      </c>
      <c r="AY324" s="14" t="s">
        <v>133</v>
      </c>
      <c r="BE324" s="176">
        <f>IF(N324="základní",J324,0)</f>
        <v>0</v>
      </c>
      <c r="BF324" s="176">
        <f>IF(N324="snížená",J324,0)</f>
        <v>0</v>
      </c>
      <c r="BG324" s="176">
        <f>IF(N324="zákl. přenesená",J324,0)</f>
        <v>0</v>
      </c>
      <c r="BH324" s="176">
        <f>IF(N324="sníž. přenesená",J324,0)</f>
        <v>0</v>
      </c>
      <c r="BI324" s="176">
        <f>IF(N324="nulová",J324,0)</f>
        <v>0</v>
      </c>
      <c r="BJ324" s="14" t="s">
        <v>85</v>
      </c>
      <c r="BK324" s="176">
        <f>ROUND(I324*H324,2)</f>
        <v>0</v>
      </c>
      <c r="BL324" s="14" t="s">
        <v>213</v>
      </c>
      <c r="BM324" s="175" t="s">
        <v>490</v>
      </c>
    </row>
    <row r="325" spans="2:65" s="1" customFormat="1" ht="11.25">
      <c r="B325" s="31"/>
      <c r="C325" s="32"/>
      <c r="D325" s="177" t="s">
        <v>135</v>
      </c>
      <c r="E325" s="32"/>
      <c r="F325" s="178" t="s">
        <v>489</v>
      </c>
      <c r="G325" s="32"/>
      <c r="H325" s="32"/>
      <c r="I325" s="114"/>
      <c r="J325" s="32"/>
      <c r="K325" s="32"/>
      <c r="L325" s="35"/>
      <c r="M325" s="179"/>
      <c r="N325" s="63"/>
      <c r="O325" s="63"/>
      <c r="P325" s="63"/>
      <c r="Q325" s="63"/>
      <c r="R325" s="63"/>
      <c r="S325" s="63"/>
      <c r="T325" s="64"/>
      <c r="AT325" s="14" t="s">
        <v>135</v>
      </c>
      <c r="AU325" s="14" t="s">
        <v>78</v>
      </c>
    </row>
    <row r="326" spans="2:65" s="1" customFormat="1" ht="24" customHeight="1">
      <c r="B326" s="31"/>
      <c r="C326" s="224" t="s">
        <v>491</v>
      </c>
      <c r="D326" s="224" t="s">
        <v>473</v>
      </c>
      <c r="E326" s="225" t="s">
        <v>492</v>
      </c>
      <c r="F326" s="226" t="s">
        <v>493</v>
      </c>
      <c r="G326" s="227" t="s">
        <v>185</v>
      </c>
      <c r="H326" s="228">
        <v>4</v>
      </c>
      <c r="I326" s="229"/>
      <c r="J326" s="230">
        <f>ROUND(I326*H326,2)</f>
        <v>0</v>
      </c>
      <c r="K326" s="226" t="s">
        <v>131</v>
      </c>
      <c r="L326" s="231"/>
      <c r="M326" s="232" t="s">
        <v>1</v>
      </c>
      <c r="N326" s="233" t="s">
        <v>43</v>
      </c>
      <c r="O326" s="63"/>
      <c r="P326" s="173">
        <f>O326*H326</f>
        <v>0</v>
      </c>
      <c r="Q326" s="173">
        <v>0</v>
      </c>
      <c r="R326" s="173">
        <f>Q326*H326</f>
        <v>0</v>
      </c>
      <c r="S326" s="173">
        <v>0</v>
      </c>
      <c r="T326" s="174">
        <f>S326*H326</f>
        <v>0</v>
      </c>
      <c r="AR326" s="175" t="s">
        <v>213</v>
      </c>
      <c r="AT326" s="175" t="s">
        <v>473</v>
      </c>
      <c r="AU326" s="175" t="s">
        <v>78</v>
      </c>
      <c r="AY326" s="14" t="s">
        <v>133</v>
      </c>
      <c r="BE326" s="176">
        <f>IF(N326="základní",J326,0)</f>
        <v>0</v>
      </c>
      <c r="BF326" s="176">
        <f>IF(N326="snížená",J326,0)</f>
        <v>0</v>
      </c>
      <c r="BG326" s="176">
        <f>IF(N326="zákl. přenesená",J326,0)</f>
        <v>0</v>
      </c>
      <c r="BH326" s="176">
        <f>IF(N326="sníž. přenesená",J326,0)</f>
        <v>0</v>
      </c>
      <c r="BI326" s="176">
        <f>IF(N326="nulová",J326,0)</f>
        <v>0</v>
      </c>
      <c r="BJ326" s="14" t="s">
        <v>85</v>
      </c>
      <c r="BK326" s="176">
        <f>ROUND(I326*H326,2)</f>
        <v>0</v>
      </c>
      <c r="BL326" s="14" t="s">
        <v>213</v>
      </c>
      <c r="BM326" s="175" t="s">
        <v>494</v>
      </c>
    </row>
    <row r="327" spans="2:65" s="1" customFormat="1" ht="11.25">
      <c r="B327" s="31"/>
      <c r="C327" s="32"/>
      <c r="D327" s="177" t="s">
        <v>135</v>
      </c>
      <c r="E327" s="32"/>
      <c r="F327" s="178" t="s">
        <v>493</v>
      </c>
      <c r="G327" s="32"/>
      <c r="H327" s="32"/>
      <c r="I327" s="114"/>
      <c r="J327" s="32"/>
      <c r="K327" s="32"/>
      <c r="L327" s="35"/>
      <c r="M327" s="179"/>
      <c r="N327" s="63"/>
      <c r="O327" s="63"/>
      <c r="P327" s="63"/>
      <c r="Q327" s="63"/>
      <c r="R327" s="63"/>
      <c r="S327" s="63"/>
      <c r="T327" s="64"/>
      <c r="AT327" s="14" t="s">
        <v>135</v>
      </c>
      <c r="AU327" s="14" t="s">
        <v>78</v>
      </c>
    </row>
    <row r="328" spans="2:65" s="1" customFormat="1" ht="24" customHeight="1">
      <c r="B328" s="31"/>
      <c r="C328" s="224" t="s">
        <v>495</v>
      </c>
      <c r="D328" s="224" t="s">
        <v>473</v>
      </c>
      <c r="E328" s="225" t="s">
        <v>496</v>
      </c>
      <c r="F328" s="226" t="s">
        <v>497</v>
      </c>
      <c r="G328" s="227" t="s">
        <v>185</v>
      </c>
      <c r="H328" s="228">
        <v>4</v>
      </c>
      <c r="I328" s="229"/>
      <c r="J328" s="230">
        <f>ROUND(I328*H328,2)</f>
        <v>0</v>
      </c>
      <c r="K328" s="226" t="s">
        <v>131</v>
      </c>
      <c r="L328" s="231"/>
      <c r="M328" s="232" t="s">
        <v>1</v>
      </c>
      <c r="N328" s="233" t="s">
        <v>43</v>
      </c>
      <c r="O328" s="63"/>
      <c r="P328" s="173">
        <f>O328*H328</f>
        <v>0</v>
      </c>
      <c r="Q328" s="173">
        <v>0</v>
      </c>
      <c r="R328" s="173">
        <f>Q328*H328</f>
        <v>0</v>
      </c>
      <c r="S328" s="173">
        <v>0</v>
      </c>
      <c r="T328" s="174">
        <f>S328*H328</f>
        <v>0</v>
      </c>
      <c r="AR328" s="175" t="s">
        <v>213</v>
      </c>
      <c r="AT328" s="175" t="s">
        <v>473</v>
      </c>
      <c r="AU328" s="175" t="s">
        <v>78</v>
      </c>
      <c r="AY328" s="14" t="s">
        <v>133</v>
      </c>
      <c r="BE328" s="176">
        <f>IF(N328="základní",J328,0)</f>
        <v>0</v>
      </c>
      <c r="BF328" s="176">
        <f>IF(N328="snížená",J328,0)</f>
        <v>0</v>
      </c>
      <c r="BG328" s="176">
        <f>IF(N328="zákl. přenesená",J328,0)</f>
        <v>0</v>
      </c>
      <c r="BH328" s="176">
        <f>IF(N328="sníž. přenesená",J328,0)</f>
        <v>0</v>
      </c>
      <c r="BI328" s="176">
        <f>IF(N328="nulová",J328,0)</f>
        <v>0</v>
      </c>
      <c r="BJ328" s="14" t="s">
        <v>85</v>
      </c>
      <c r="BK328" s="176">
        <f>ROUND(I328*H328,2)</f>
        <v>0</v>
      </c>
      <c r="BL328" s="14" t="s">
        <v>213</v>
      </c>
      <c r="BM328" s="175" t="s">
        <v>498</v>
      </c>
    </row>
    <row r="329" spans="2:65" s="1" customFormat="1" ht="11.25">
      <c r="B329" s="31"/>
      <c r="C329" s="32"/>
      <c r="D329" s="177" t="s">
        <v>135</v>
      </c>
      <c r="E329" s="32"/>
      <c r="F329" s="178" t="s">
        <v>497</v>
      </c>
      <c r="G329" s="32"/>
      <c r="H329" s="32"/>
      <c r="I329" s="114"/>
      <c r="J329" s="32"/>
      <c r="K329" s="32"/>
      <c r="L329" s="35"/>
      <c r="M329" s="234"/>
      <c r="N329" s="235"/>
      <c r="O329" s="235"/>
      <c r="P329" s="235"/>
      <c r="Q329" s="235"/>
      <c r="R329" s="235"/>
      <c r="S329" s="235"/>
      <c r="T329" s="236"/>
      <c r="AT329" s="14" t="s">
        <v>135</v>
      </c>
      <c r="AU329" s="14" t="s">
        <v>78</v>
      </c>
    </row>
    <row r="330" spans="2:65" s="1" customFormat="1" ht="6.95" customHeight="1">
      <c r="B330" s="46"/>
      <c r="C330" s="47"/>
      <c r="D330" s="47"/>
      <c r="E330" s="47"/>
      <c r="F330" s="47"/>
      <c r="G330" s="47"/>
      <c r="H330" s="47"/>
      <c r="I330" s="145"/>
      <c r="J330" s="47"/>
      <c r="K330" s="47"/>
      <c r="L330" s="35"/>
    </row>
  </sheetData>
  <sheetProtection algorithmName="SHA-512" hashValue="n5tAbKPFDtIi3LTC2cU8jy8oDv195/hBm1zRC3otg3o7PJs/+4vLZdfdrrWypbD5KgkM0HXfSyaN3exbFGCoMQ==" saltValue="BezcgSr8zfMCzXsQvQetaEy3culK0y1zxJfqo7Nwt3QUEIZThr/cjFYPjM39mxJavriH6lS+vBDGT7E0j1SREw==" spinCount="100000" sheet="1" objects="1" scenarios="1" formatColumns="0" formatRows="0" autoFilter="0"/>
  <autoFilter ref="C115:K329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3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93</v>
      </c>
    </row>
    <row r="3" spans="2:46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7"/>
      <c r="AT3" s="14" t="s">
        <v>87</v>
      </c>
    </row>
    <row r="4" spans="2:46" ht="24.95" hidden="1" customHeight="1">
      <c r="B4" s="17"/>
      <c r="D4" s="111" t="s">
        <v>106</v>
      </c>
      <c r="L4" s="17"/>
      <c r="M4" s="112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13" t="s">
        <v>16</v>
      </c>
      <c r="L6" s="17"/>
    </row>
    <row r="7" spans="2:46" ht="16.5" hidden="1" customHeight="1">
      <c r="B7" s="17"/>
      <c r="E7" s="283" t="str">
        <f>'Rekapitulace stavby'!K6</f>
        <v>Oprava staničních kolejí 1 - 8 a výhybek v žst. Bečov nad Teplou (1. část)</v>
      </c>
      <c r="F7" s="284"/>
      <c r="G7" s="284"/>
      <c r="H7" s="284"/>
      <c r="L7" s="17"/>
    </row>
    <row r="8" spans="2:46" ht="12" hidden="1" customHeight="1">
      <c r="B8" s="17"/>
      <c r="D8" s="113" t="s">
        <v>107</v>
      </c>
      <c r="L8" s="17"/>
    </row>
    <row r="9" spans="2:46" s="1" customFormat="1" ht="16.5" hidden="1" customHeight="1">
      <c r="B9" s="35"/>
      <c r="E9" s="283" t="s">
        <v>108</v>
      </c>
      <c r="F9" s="286"/>
      <c r="G9" s="286"/>
      <c r="H9" s="286"/>
      <c r="I9" s="114"/>
      <c r="L9" s="35"/>
    </row>
    <row r="10" spans="2:46" s="1" customFormat="1" ht="12" hidden="1" customHeight="1">
      <c r="B10" s="35"/>
      <c r="D10" s="113" t="s">
        <v>499</v>
      </c>
      <c r="I10" s="114"/>
      <c r="L10" s="35"/>
    </row>
    <row r="11" spans="2:46" s="1" customFormat="1" ht="36.950000000000003" hidden="1" customHeight="1">
      <c r="B11" s="35"/>
      <c r="E11" s="285" t="s">
        <v>500</v>
      </c>
      <c r="F11" s="286"/>
      <c r="G11" s="286"/>
      <c r="H11" s="286"/>
      <c r="I11" s="114"/>
      <c r="L11" s="35"/>
    </row>
    <row r="12" spans="2:46" s="1" customFormat="1" ht="11.25" hidden="1">
      <c r="B12" s="35"/>
      <c r="I12" s="114"/>
      <c r="L12" s="35"/>
    </row>
    <row r="13" spans="2:46" s="1" customFormat="1" ht="12" hidden="1" customHeight="1">
      <c r="B13" s="35"/>
      <c r="D13" s="113" t="s">
        <v>18</v>
      </c>
      <c r="F13" s="102" t="s">
        <v>1</v>
      </c>
      <c r="I13" s="115" t="s">
        <v>19</v>
      </c>
      <c r="J13" s="102" t="s">
        <v>1</v>
      </c>
      <c r="L13" s="35"/>
    </row>
    <row r="14" spans="2:46" s="1" customFormat="1" ht="12" hidden="1" customHeight="1">
      <c r="B14" s="35"/>
      <c r="D14" s="113" t="s">
        <v>20</v>
      </c>
      <c r="F14" s="102" t="s">
        <v>21</v>
      </c>
      <c r="I14" s="115" t="s">
        <v>22</v>
      </c>
      <c r="J14" s="116" t="str">
        <f>'Rekapitulace stavby'!AN8</f>
        <v>20. 6. 2019</v>
      </c>
      <c r="L14" s="35"/>
    </row>
    <row r="15" spans="2:46" s="1" customFormat="1" ht="10.9" hidden="1" customHeight="1">
      <c r="B15" s="35"/>
      <c r="I15" s="114"/>
      <c r="L15" s="35"/>
    </row>
    <row r="16" spans="2:46" s="1" customFormat="1" ht="12" hidden="1" customHeight="1">
      <c r="B16" s="35"/>
      <c r="D16" s="113" t="s">
        <v>24</v>
      </c>
      <c r="I16" s="115" t="s">
        <v>25</v>
      </c>
      <c r="J16" s="102" t="s">
        <v>26</v>
      </c>
      <c r="L16" s="35"/>
    </row>
    <row r="17" spans="2:12" s="1" customFormat="1" ht="18" hidden="1" customHeight="1">
      <c r="B17" s="35"/>
      <c r="E17" s="102" t="s">
        <v>27</v>
      </c>
      <c r="I17" s="115" t="s">
        <v>28</v>
      </c>
      <c r="J17" s="102" t="s">
        <v>29</v>
      </c>
      <c r="L17" s="35"/>
    </row>
    <row r="18" spans="2:12" s="1" customFormat="1" ht="6.95" hidden="1" customHeight="1">
      <c r="B18" s="35"/>
      <c r="I18" s="114"/>
      <c r="L18" s="35"/>
    </row>
    <row r="19" spans="2:12" s="1" customFormat="1" ht="12" hidden="1" customHeight="1">
      <c r="B19" s="35"/>
      <c r="D19" s="113" t="s">
        <v>30</v>
      </c>
      <c r="I19" s="115" t="s">
        <v>25</v>
      </c>
      <c r="J19" s="27" t="str">
        <f>'Rekapitulace stavby'!AN13</f>
        <v>Vyplň údaj</v>
      </c>
      <c r="L19" s="35"/>
    </row>
    <row r="20" spans="2:12" s="1" customFormat="1" ht="18" hidden="1" customHeight="1">
      <c r="B20" s="35"/>
      <c r="E20" s="287" t="str">
        <f>'Rekapitulace stavby'!E14</f>
        <v>Vyplň údaj</v>
      </c>
      <c r="F20" s="288"/>
      <c r="G20" s="288"/>
      <c r="H20" s="288"/>
      <c r="I20" s="115" t="s">
        <v>28</v>
      </c>
      <c r="J20" s="27" t="str">
        <f>'Rekapitulace stavby'!AN14</f>
        <v>Vyplň údaj</v>
      </c>
      <c r="L20" s="35"/>
    </row>
    <row r="21" spans="2:12" s="1" customFormat="1" ht="6.95" hidden="1" customHeight="1">
      <c r="B21" s="35"/>
      <c r="I21" s="114"/>
      <c r="L21" s="35"/>
    </row>
    <row r="22" spans="2:12" s="1" customFormat="1" ht="12" hidden="1" customHeight="1">
      <c r="B22" s="35"/>
      <c r="D22" s="113" t="s">
        <v>32</v>
      </c>
      <c r="I22" s="115" t="s">
        <v>25</v>
      </c>
      <c r="J22" s="102" t="str">
        <f>IF('Rekapitulace stavby'!AN16="","",'Rekapitulace stavby'!AN16)</f>
        <v/>
      </c>
      <c r="L22" s="35"/>
    </row>
    <row r="23" spans="2:12" s="1" customFormat="1" ht="18" hidden="1" customHeight="1">
      <c r="B23" s="35"/>
      <c r="E23" s="102" t="str">
        <f>IF('Rekapitulace stavby'!E17="","",'Rekapitulace stavby'!E17)</f>
        <v xml:space="preserve"> </v>
      </c>
      <c r="I23" s="115" t="s">
        <v>28</v>
      </c>
      <c r="J23" s="102" t="str">
        <f>IF('Rekapitulace stavby'!AN17="","",'Rekapitulace stavby'!AN17)</f>
        <v/>
      </c>
      <c r="L23" s="35"/>
    </row>
    <row r="24" spans="2:12" s="1" customFormat="1" ht="6.95" hidden="1" customHeight="1">
      <c r="B24" s="35"/>
      <c r="I24" s="114"/>
      <c r="L24" s="35"/>
    </row>
    <row r="25" spans="2:12" s="1" customFormat="1" ht="12" hidden="1" customHeight="1">
      <c r="B25" s="35"/>
      <c r="D25" s="113" t="s">
        <v>35</v>
      </c>
      <c r="I25" s="115" t="s">
        <v>25</v>
      </c>
      <c r="J25" s="102" t="s">
        <v>1</v>
      </c>
      <c r="L25" s="35"/>
    </row>
    <row r="26" spans="2:12" s="1" customFormat="1" ht="18" hidden="1" customHeight="1">
      <c r="B26" s="35"/>
      <c r="E26" s="102" t="s">
        <v>36</v>
      </c>
      <c r="I26" s="115" t="s">
        <v>28</v>
      </c>
      <c r="J26" s="102" t="s">
        <v>1</v>
      </c>
      <c r="L26" s="35"/>
    </row>
    <row r="27" spans="2:12" s="1" customFormat="1" ht="6.95" hidden="1" customHeight="1">
      <c r="B27" s="35"/>
      <c r="I27" s="114"/>
      <c r="L27" s="35"/>
    </row>
    <row r="28" spans="2:12" s="1" customFormat="1" ht="12" hidden="1" customHeight="1">
      <c r="B28" s="35"/>
      <c r="D28" s="113" t="s">
        <v>37</v>
      </c>
      <c r="I28" s="114"/>
      <c r="L28" s="35"/>
    </row>
    <row r="29" spans="2:12" s="7" customFormat="1" ht="16.5" hidden="1" customHeight="1">
      <c r="B29" s="117"/>
      <c r="E29" s="289" t="s">
        <v>1</v>
      </c>
      <c r="F29" s="289"/>
      <c r="G29" s="289"/>
      <c r="H29" s="289"/>
      <c r="I29" s="118"/>
      <c r="L29" s="117"/>
    </row>
    <row r="30" spans="2:12" s="1" customFormat="1" ht="6.95" hidden="1" customHeight="1">
      <c r="B30" s="35"/>
      <c r="I30" s="114"/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9"/>
      <c r="J31" s="59"/>
      <c r="K31" s="59"/>
      <c r="L31" s="35"/>
    </row>
    <row r="32" spans="2:12" s="1" customFormat="1" ht="25.35" hidden="1" customHeight="1">
      <c r="B32" s="35"/>
      <c r="D32" s="120" t="s">
        <v>38</v>
      </c>
      <c r="I32" s="114"/>
      <c r="J32" s="121">
        <f>ROUND(J120, 2)</f>
        <v>0</v>
      </c>
      <c r="L32" s="35"/>
    </row>
    <row r="33" spans="2:12" s="1" customFormat="1" ht="6.95" hidden="1" customHeight="1">
      <c r="B33" s="35"/>
      <c r="D33" s="59"/>
      <c r="E33" s="59"/>
      <c r="F33" s="59"/>
      <c r="G33" s="59"/>
      <c r="H33" s="59"/>
      <c r="I33" s="119"/>
      <c r="J33" s="59"/>
      <c r="K33" s="59"/>
      <c r="L33" s="35"/>
    </row>
    <row r="34" spans="2:12" s="1" customFormat="1" ht="14.45" hidden="1" customHeight="1">
      <c r="B34" s="35"/>
      <c r="F34" s="122" t="s">
        <v>40</v>
      </c>
      <c r="I34" s="123" t="s">
        <v>39</v>
      </c>
      <c r="J34" s="122" t="s">
        <v>41</v>
      </c>
      <c r="L34" s="35"/>
    </row>
    <row r="35" spans="2:12" s="1" customFormat="1" ht="14.45" hidden="1" customHeight="1">
      <c r="B35" s="35"/>
      <c r="D35" s="124" t="s">
        <v>42</v>
      </c>
      <c r="E35" s="113" t="s">
        <v>43</v>
      </c>
      <c r="F35" s="125">
        <f>ROUND((SUM(BE120:BE192)),  2)</f>
        <v>0</v>
      </c>
      <c r="I35" s="126">
        <v>0.21</v>
      </c>
      <c r="J35" s="125">
        <f>ROUND(((SUM(BE120:BE192))*I35),  2)</f>
        <v>0</v>
      </c>
      <c r="L35" s="35"/>
    </row>
    <row r="36" spans="2:12" s="1" customFormat="1" ht="14.45" hidden="1" customHeight="1">
      <c r="B36" s="35"/>
      <c r="E36" s="113" t="s">
        <v>44</v>
      </c>
      <c r="F36" s="125">
        <f>ROUND((SUM(BF120:BF192)),  2)</f>
        <v>0</v>
      </c>
      <c r="I36" s="126">
        <v>0.15</v>
      </c>
      <c r="J36" s="125">
        <f>ROUND(((SUM(BF120:BF192))*I36),  2)</f>
        <v>0</v>
      </c>
      <c r="L36" s="35"/>
    </row>
    <row r="37" spans="2:12" s="1" customFormat="1" ht="14.45" hidden="1" customHeight="1">
      <c r="B37" s="35"/>
      <c r="E37" s="113" t="s">
        <v>45</v>
      </c>
      <c r="F37" s="125">
        <f>ROUND((SUM(BG120:BG192)),  2)</f>
        <v>0</v>
      </c>
      <c r="I37" s="126">
        <v>0.21</v>
      </c>
      <c r="J37" s="125">
        <f>0</f>
        <v>0</v>
      </c>
      <c r="L37" s="35"/>
    </row>
    <row r="38" spans="2:12" s="1" customFormat="1" ht="14.45" hidden="1" customHeight="1">
      <c r="B38" s="35"/>
      <c r="E38" s="113" t="s">
        <v>46</v>
      </c>
      <c r="F38" s="125">
        <f>ROUND((SUM(BH120:BH192)),  2)</f>
        <v>0</v>
      </c>
      <c r="I38" s="126">
        <v>0.15</v>
      </c>
      <c r="J38" s="125">
        <f>0</f>
        <v>0</v>
      </c>
      <c r="L38" s="35"/>
    </row>
    <row r="39" spans="2:12" s="1" customFormat="1" ht="14.45" hidden="1" customHeight="1">
      <c r="B39" s="35"/>
      <c r="E39" s="113" t="s">
        <v>47</v>
      </c>
      <c r="F39" s="125">
        <f>ROUND((SUM(BI120:BI192)),  2)</f>
        <v>0</v>
      </c>
      <c r="I39" s="126">
        <v>0</v>
      </c>
      <c r="J39" s="125">
        <f>0</f>
        <v>0</v>
      </c>
      <c r="L39" s="35"/>
    </row>
    <row r="40" spans="2:12" s="1" customFormat="1" ht="6.95" hidden="1" customHeight="1">
      <c r="B40" s="35"/>
      <c r="I40" s="114"/>
      <c r="L40" s="35"/>
    </row>
    <row r="41" spans="2:12" s="1" customFormat="1" ht="25.35" hidden="1" customHeight="1">
      <c r="B41" s="35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32"/>
      <c r="J41" s="133">
        <f>SUM(J32:J39)</f>
        <v>0</v>
      </c>
      <c r="K41" s="134"/>
      <c r="L41" s="35"/>
    </row>
    <row r="42" spans="2:12" s="1" customFormat="1" ht="14.45" hidden="1" customHeight="1">
      <c r="B42" s="35"/>
      <c r="I42" s="114"/>
      <c r="L42" s="35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35" t="s">
        <v>51</v>
      </c>
      <c r="E50" s="136"/>
      <c r="F50" s="136"/>
      <c r="G50" s="135" t="s">
        <v>52</v>
      </c>
      <c r="H50" s="136"/>
      <c r="I50" s="137"/>
      <c r="J50" s="136"/>
      <c r="K50" s="136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8" t="s">
        <v>53</v>
      </c>
      <c r="E61" s="139"/>
      <c r="F61" s="140" t="s">
        <v>54</v>
      </c>
      <c r="G61" s="138" t="s">
        <v>53</v>
      </c>
      <c r="H61" s="139"/>
      <c r="I61" s="141"/>
      <c r="J61" s="142" t="s">
        <v>54</v>
      </c>
      <c r="K61" s="139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35" t="s">
        <v>55</v>
      </c>
      <c r="E65" s="136"/>
      <c r="F65" s="136"/>
      <c r="G65" s="135" t="s">
        <v>56</v>
      </c>
      <c r="H65" s="136"/>
      <c r="I65" s="137"/>
      <c r="J65" s="136"/>
      <c r="K65" s="136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8" t="s">
        <v>53</v>
      </c>
      <c r="E76" s="139"/>
      <c r="F76" s="140" t="s">
        <v>54</v>
      </c>
      <c r="G76" s="138" t="s">
        <v>53</v>
      </c>
      <c r="H76" s="139"/>
      <c r="I76" s="141"/>
      <c r="J76" s="142" t="s">
        <v>54</v>
      </c>
      <c r="K76" s="139"/>
      <c r="L76" s="35"/>
    </row>
    <row r="77" spans="2:12" s="1" customFormat="1" ht="14.45" hidden="1" customHeight="1"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35"/>
    </row>
    <row r="78" spans="2:12" ht="11.25" hidden="1"/>
    <row r="79" spans="2:12" ht="11.25" hidden="1"/>
    <row r="80" spans="2:12" ht="11.25" hidden="1"/>
    <row r="81" spans="2:12" s="1" customFormat="1" ht="6.95" hidden="1" customHeight="1"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35"/>
    </row>
    <row r="82" spans="2:12" s="1" customFormat="1" ht="24.95" hidden="1" customHeight="1">
      <c r="B82" s="31"/>
      <c r="C82" s="20" t="s">
        <v>109</v>
      </c>
      <c r="D82" s="32"/>
      <c r="E82" s="32"/>
      <c r="F82" s="32"/>
      <c r="G82" s="32"/>
      <c r="H82" s="32"/>
      <c r="I82" s="114"/>
      <c r="J82" s="32"/>
      <c r="K82" s="32"/>
      <c r="L82" s="35"/>
    </row>
    <row r="83" spans="2:12" s="1" customFormat="1" ht="6.95" hidden="1" customHeight="1">
      <c r="B83" s="31"/>
      <c r="C83" s="32"/>
      <c r="D83" s="32"/>
      <c r="E83" s="32"/>
      <c r="F83" s="32"/>
      <c r="G83" s="32"/>
      <c r="H83" s="32"/>
      <c r="I83" s="114"/>
      <c r="J83" s="32"/>
      <c r="K83" s="32"/>
      <c r="L83" s="35"/>
    </row>
    <row r="84" spans="2:12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14"/>
      <c r="J84" s="32"/>
      <c r="K84" s="32"/>
      <c r="L84" s="35"/>
    </row>
    <row r="85" spans="2:12" s="1" customFormat="1" ht="16.5" hidden="1" customHeight="1">
      <c r="B85" s="31"/>
      <c r="C85" s="32"/>
      <c r="D85" s="32"/>
      <c r="E85" s="290" t="str">
        <f>E7</f>
        <v>Oprava staničních kolejí 1 - 8 a výhybek v žst. Bečov nad Teplou (1. část)</v>
      </c>
      <c r="F85" s="291"/>
      <c r="G85" s="291"/>
      <c r="H85" s="291"/>
      <c r="I85" s="114"/>
      <c r="J85" s="32"/>
      <c r="K85" s="32"/>
      <c r="L85" s="35"/>
    </row>
    <row r="86" spans="2:12" ht="12" hidden="1" customHeight="1">
      <c r="B86" s="18"/>
      <c r="C86" s="26" t="s">
        <v>107</v>
      </c>
      <c r="D86" s="19"/>
      <c r="E86" s="19"/>
      <c r="F86" s="19"/>
      <c r="G86" s="19"/>
      <c r="H86" s="19"/>
      <c r="J86" s="19"/>
      <c r="K86" s="19"/>
      <c r="L86" s="17"/>
    </row>
    <row r="87" spans="2:12" s="1" customFormat="1" ht="16.5" hidden="1" customHeight="1">
      <c r="B87" s="31"/>
      <c r="C87" s="32"/>
      <c r="D87" s="32"/>
      <c r="E87" s="290" t="s">
        <v>108</v>
      </c>
      <c r="F87" s="292"/>
      <c r="G87" s="292"/>
      <c r="H87" s="292"/>
      <c r="I87" s="114"/>
      <c r="J87" s="32"/>
      <c r="K87" s="32"/>
      <c r="L87" s="35"/>
    </row>
    <row r="88" spans="2:12" s="1" customFormat="1" ht="12" hidden="1" customHeight="1">
      <c r="B88" s="31"/>
      <c r="C88" s="26" t="s">
        <v>499</v>
      </c>
      <c r="D88" s="32"/>
      <c r="E88" s="32"/>
      <c r="F88" s="32"/>
      <c r="G88" s="32"/>
      <c r="H88" s="32"/>
      <c r="I88" s="114"/>
      <c r="J88" s="32"/>
      <c r="K88" s="32"/>
      <c r="L88" s="35"/>
    </row>
    <row r="89" spans="2:12" s="1" customFormat="1" ht="16.5" hidden="1" customHeight="1">
      <c r="B89" s="31"/>
      <c r="C89" s="32"/>
      <c r="D89" s="32"/>
      <c r="E89" s="258" t="str">
        <f>E11</f>
        <v>A.1.1 - Materiál zajištěný objednatelem - NEOCEŇOVAT</v>
      </c>
      <c r="F89" s="292"/>
      <c r="G89" s="292"/>
      <c r="H89" s="292"/>
      <c r="I89" s="114"/>
      <c r="J89" s="32"/>
      <c r="K89" s="32"/>
      <c r="L89" s="35"/>
    </row>
    <row r="90" spans="2:12" s="1" customFormat="1" ht="6.95" hidden="1" customHeight="1">
      <c r="B90" s="31"/>
      <c r="C90" s="32"/>
      <c r="D90" s="32"/>
      <c r="E90" s="32"/>
      <c r="F90" s="32"/>
      <c r="G90" s="32"/>
      <c r="H90" s="32"/>
      <c r="I90" s="114"/>
      <c r="J90" s="32"/>
      <c r="K90" s="32"/>
      <c r="L90" s="35"/>
    </row>
    <row r="91" spans="2:12" s="1" customFormat="1" ht="12" hidden="1" customHeight="1">
      <c r="B91" s="31"/>
      <c r="C91" s="26" t="s">
        <v>20</v>
      </c>
      <c r="D91" s="32"/>
      <c r="E91" s="32"/>
      <c r="F91" s="24" t="str">
        <f>F14</f>
        <v>ŽST Bečov n. Teplou</v>
      </c>
      <c r="G91" s="32"/>
      <c r="H91" s="32"/>
      <c r="I91" s="115" t="s">
        <v>22</v>
      </c>
      <c r="J91" s="58" t="str">
        <f>IF(J14="","",J14)</f>
        <v>20. 6. 2019</v>
      </c>
      <c r="K91" s="32"/>
      <c r="L91" s="35"/>
    </row>
    <row r="92" spans="2:12" s="1" customFormat="1" ht="6.95" hidden="1" customHeight="1">
      <c r="B92" s="31"/>
      <c r="C92" s="32"/>
      <c r="D92" s="32"/>
      <c r="E92" s="32"/>
      <c r="F92" s="32"/>
      <c r="G92" s="32"/>
      <c r="H92" s="32"/>
      <c r="I92" s="114"/>
      <c r="J92" s="32"/>
      <c r="K92" s="32"/>
      <c r="L92" s="35"/>
    </row>
    <row r="93" spans="2:12" s="1" customFormat="1" ht="15.2" hidden="1" customHeight="1">
      <c r="B93" s="31"/>
      <c r="C93" s="26" t="s">
        <v>24</v>
      </c>
      <c r="D93" s="32"/>
      <c r="E93" s="32"/>
      <c r="F93" s="24" t="str">
        <f>E17</f>
        <v>SŽDC, a.o.; OŘ UNL - ST K. Vary</v>
      </c>
      <c r="G93" s="32"/>
      <c r="H93" s="32"/>
      <c r="I93" s="115" t="s">
        <v>32</v>
      </c>
      <c r="J93" s="29" t="str">
        <f>E23</f>
        <v xml:space="preserve"> </v>
      </c>
      <c r="K93" s="32"/>
      <c r="L93" s="35"/>
    </row>
    <row r="94" spans="2:12" s="1" customFormat="1" ht="15.2" hidden="1" customHeight="1"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15" t="s">
        <v>35</v>
      </c>
      <c r="J94" s="29" t="str">
        <f>E26</f>
        <v>Monika Roztočilová</v>
      </c>
      <c r="K94" s="32"/>
      <c r="L94" s="35"/>
    </row>
    <row r="95" spans="2:12" s="1" customFormat="1" ht="10.35" hidden="1" customHeight="1">
      <c r="B95" s="31"/>
      <c r="C95" s="32"/>
      <c r="D95" s="32"/>
      <c r="E95" s="32"/>
      <c r="F95" s="32"/>
      <c r="G95" s="32"/>
      <c r="H95" s="32"/>
      <c r="I95" s="114"/>
      <c r="J95" s="32"/>
      <c r="K95" s="32"/>
      <c r="L95" s="35"/>
    </row>
    <row r="96" spans="2:12" s="1" customFormat="1" ht="29.25" hidden="1" customHeight="1">
      <c r="B96" s="31"/>
      <c r="C96" s="149" t="s">
        <v>110</v>
      </c>
      <c r="D96" s="150"/>
      <c r="E96" s="150"/>
      <c r="F96" s="150"/>
      <c r="G96" s="150"/>
      <c r="H96" s="150"/>
      <c r="I96" s="151"/>
      <c r="J96" s="152" t="s">
        <v>111</v>
      </c>
      <c r="K96" s="150"/>
      <c r="L96" s="35"/>
    </row>
    <row r="97" spans="2:47" s="1" customFormat="1" ht="10.35" hidden="1" customHeight="1">
      <c r="B97" s="31"/>
      <c r="C97" s="32"/>
      <c r="D97" s="32"/>
      <c r="E97" s="32"/>
      <c r="F97" s="32"/>
      <c r="G97" s="32"/>
      <c r="H97" s="32"/>
      <c r="I97" s="114"/>
      <c r="J97" s="32"/>
      <c r="K97" s="32"/>
      <c r="L97" s="35"/>
    </row>
    <row r="98" spans="2:47" s="1" customFormat="1" ht="22.9" hidden="1" customHeight="1">
      <c r="B98" s="31"/>
      <c r="C98" s="153" t="s">
        <v>112</v>
      </c>
      <c r="D98" s="32"/>
      <c r="E98" s="32"/>
      <c r="F98" s="32"/>
      <c r="G98" s="32"/>
      <c r="H98" s="32"/>
      <c r="I98" s="114"/>
      <c r="J98" s="76">
        <f>J120</f>
        <v>0</v>
      </c>
      <c r="K98" s="32"/>
      <c r="L98" s="35"/>
      <c r="AU98" s="14" t="s">
        <v>113</v>
      </c>
    </row>
    <row r="99" spans="2:47" s="1" customFormat="1" ht="21.75" hidden="1" customHeight="1">
      <c r="B99" s="31"/>
      <c r="C99" s="32"/>
      <c r="D99" s="32"/>
      <c r="E99" s="32"/>
      <c r="F99" s="32"/>
      <c r="G99" s="32"/>
      <c r="H99" s="32"/>
      <c r="I99" s="114"/>
      <c r="J99" s="32"/>
      <c r="K99" s="32"/>
      <c r="L99" s="35"/>
    </row>
    <row r="100" spans="2:47" s="1" customFormat="1" ht="6.95" hidden="1" customHeight="1">
      <c r="B100" s="46"/>
      <c r="C100" s="47"/>
      <c r="D100" s="47"/>
      <c r="E100" s="47"/>
      <c r="F100" s="47"/>
      <c r="G100" s="47"/>
      <c r="H100" s="47"/>
      <c r="I100" s="145"/>
      <c r="J100" s="47"/>
      <c r="K100" s="47"/>
      <c r="L100" s="35"/>
    </row>
    <row r="101" spans="2:47" ht="11.25" hidden="1"/>
    <row r="102" spans="2:47" ht="11.25" hidden="1"/>
    <row r="103" spans="2:47" ht="11.25" hidden="1"/>
    <row r="104" spans="2:47" s="1" customFormat="1" ht="6.95" customHeight="1">
      <c r="B104" s="48"/>
      <c r="C104" s="49"/>
      <c r="D104" s="49"/>
      <c r="E104" s="49"/>
      <c r="F104" s="49"/>
      <c r="G104" s="49"/>
      <c r="H104" s="49"/>
      <c r="I104" s="148"/>
      <c r="J104" s="49"/>
      <c r="K104" s="49"/>
      <c r="L104" s="35"/>
    </row>
    <row r="105" spans="2:47" s="1" customFormat="1" ht="24.95" customHeight="1">
      <c r="B105" s="31"/>
      <c r="C105" s="20" t="s">
        <v>114</v>
      </c>
      <c r="D105" s="32"/>
      <c r="E105" s="32"/>
      <c r="F105" s="32"/>
      <c r="G105" s="32"/>
      <c r="H105" s="32"/>
      <c r="I105" s="114"/>
      <c r="J105" s="32"/>
      <c r="K105" s="32"/>
      <c r="L105" s="35"/>
    </row>
    <row r="106" spans="2:47" s="1" customFormat="1" ht="6.95" customHeight="1">
      <c r="B106" s="31"/>
      <c r="C106" s="32"/>
      <c r="D106" s="32"/>
      <c r="E106" s="32"/>
      <c r="F106" s="32"/>
      <c r="G106" s="32"/>
      <c r="H106" s="32"/>
      <c r="I106" s="114"/>
      <c r="J106" s="32"/>
      <c r="K106" s="32"/>
      <c r="L106" s="35"/>
    </row>
    <row r="107" spans="2:47" s="1" customFormat="1" ht="12" customHeight="1">
      <c r="B107" s="31"/>
      <c r="C107" s="26" t="s">
        <v>16</v>
      </c>
      <c r="D107" s="32"/>
      <c r="E107" s="32"/>
      <c r="F107" s="32"/>
      <c r="G107" s="32"/>
      <c r="H107" s="32"/>
      <c r="I107" s="114"/>
      <c r="J107" s="32"/>
      <c r="K107" s="32"/>
      <c r="L107" s="35"/>
    </row>
    <row r="108" spans="2:47" s="1" customFormat="1" ht="16.5" customHeight="1">
      <c r="B108" s="31"/>
      <c r="C108" s="32"/>
      <c r="D108" s="32"/>
      <c r="E108" s="290" t="str">
        <f>E7</f>
        <v>Oprava staničních kolejí 1 - 8 a výhybek v žst. Bečov nad Teplou (1. část)</v>
      </c>
      <c r="F108" s="291"/>
      <c r="G108" s="291"/>
      <c r="H108" s="291"/>
      <c r="I108" s="114"/>
      <c r="J108" s="32"/>
      <c r="K108" s="32"/>
      <c r="L108" s="35"/>
    </row>
    <row r="109" spans="2:47" ht="12" customHeight="1">
      <c r="B109" s="18"/>
      <c r="C109" s="26" t="s">
        <v>107</v>
      </c>
      <c r="D109" s="19"/>
      <c r="E109" s="19"/>
      <c r="F109" s="19"/>
      <c r="G109" s="19"/>
      <c r="H109" s="19"/>
      <c r="J109" s="19"/>
      <c r="K109" s="19"/>
      <c r="L109" s="17"/>
    </row>
    <row r="110" spans="2:47" s="1" customFormat="1" ht="16.5" customHeight="1">
      <c r="B110" s="31"/>
      <c r="C110" s="32"/>
      <c r="D110" s="32"/>
      <c r="E110" s="290" t="s">
        <v>108</v>
      </c>
      <c r="F110" s="292"/>
      <c r="G110" s="292"/>
      <c r="H110" s="292"/>
      <c r="I110" s="114"/>
      <c r="J110" s="32"/>
      <c r="K110" s="32"/>
      <c r="L110" s="35"/>
    </row>
    <row r="111" spans="2:47" s="1" customFormat="1" ht="12" customHeight="1">
      <c r="B111" s="31"/>
      <c r="C111" s="26" t="s">
        <v>499</v>
      </c>
      <c r="D111" s="32"/>
      <c r="E111" s="32"/>
      <c r="F111" s="32"/>
      <c r="G111" s="32"/>
      <c r="H111" s="32"/>
      <c r="I111" s="114"/>
      <c r="J111" s="32"/>
      <c r="K111" s="32"/>
      <c r="L111" s="35"/>
    </row>
    <row r="112" spans="2:47" s="1" customFormat="1" ht="16.5" customHeight="1">
      <c r="B112" s="31"/>
      <c r="C112" s="32"/>
      <c r="D112" s="32"/>
      <c r="E112" s="258" t="str">
        <f>E11</f>
        <v>A.1.1 - Materiál zajištěný objednatelem - NEOCEŇOVAT</v>
      </c>
      <c r="F112" s="292"/>
      <c r="G112" s="292"/>
      <c r="H112" s="292"/>
      <c r="I112" s="114"/>
      <c r="J112" s="32"/>
      <c r="K112" s="32"/>
      <c r="L112" s="35"/>
    </row>
    <row r="113" spans="2:65" s="1" customFormat="1" ht="6.95" customHeight="1">
      <c r="B113" s="31"/>
      <c r="C113" s="32"/>
      <c r="D113" s="32"/>
      <c r="E113" s="32"/>
      <c r="F113" s="32"/>
      <c r="G113" s="32"/>
      <c r="H113" s="32"/>
      <c r="I113" s="114"/>
      <c r="J113" s="32"/>
      <c r="K113" s="32"/>
      <c r="L113" s="35"/>
    </row>
    <row r="114" spans="2:65" s="1" customFormat="1" ht="12" customHeight="1">
      <c r="B114" s="31"/>
      <c r="C114" s="26" t="s">
        <v>20</v>
      </c>
      <c r="D114" s="32"/>
      <c r="E114" s="32"/>
      <c r="F114" s="24" t="str">
        <f>F14</f>
        <v>ŽST Bečov n. Teplou</v>
      </c>
      <c r="G114" s="32"/>
      <c r="H114" s="32"/>
      <c r="I114" s="115" t="s">
        <v>22</v>
      </c>
      <c r="J114" s="58" t="str">
        <f>IF(J14="","",J14)</f>
        <v>20. 6. 2019</v>
      </c>
      <c r="K114" s="32"/>
      <c r="L114" s="35"/>
    </row>
    <row r="115" spans="2:65" s="1" customFormat="1" ht="6.95" customHeight="1">
      <c r="B115" s="31"/>
      <c r="C115" s="32"/>
      <c r="D115" s="32"/>
      <c r="E115" s="32"/>
      <c r="F115" s="32"/>
      <c r="G115" s="32"/>
      <c r="H115" s="32"/>
      <c r="I115" s="114"/>
      <c r="J115" s="32"/>
      <c r="K115" s="32"/>
      <c r="L115" s="35"/>
    </row>
    <row r="116" spans="2:65" s="1" customFormat="1" ht="15.2" customHeight="1">
      <c r="B116" s="31"/>
      <c r="C116" s="26" t="s">
        <v>24</v>
      </c>
      <c r="D116" s="32"/>
      <c r="E116" s="32"/>
      <c r="F116" s="24" t="str">
        <f>E17</f>
        <v>SŽDC, a.o.; OŘ UNL - ST K. Vary</v>
      </c>
      <c r="G116" s="32"/>
      <c r="H116" s="32"/>
      <c r="I116" s="115" t="s">
        <v>32</v>
      </c>
      <c r="J116" s="29" t="str">
        <f>E23</f>
        <v xml:space="preserve"> </v>
      </c>
      <c r="K116" s="32"/>
      <c r="L116" s="35"/>
    </row>
    <row r="117" spans="2:65" s="1" customFormat="1" ht="15.2" customHeight="1">
      <c r="B117" s="31"/>
      <c r="C117" s="26" t="s">
        <v>30</v>
      </c>
      <c r="D117" s="32"/>
      <c r="E117" s="32"/>
      <c r="F117" s="24" t="str">
        <f>IF(E20="","",E20)</f>
        <v>Vyplň údaj</v>
      </c>
      <c r="G117" s="32"/>
      <c r="H117" s="32"/>
      <c r="I117" s="115" t="s">
        <v>35</v>
      </c>
      <c r="J117" s="29" t="str">
        <f>E26</f>
        <v>Monika Roztočilová</v>
      </c>
      <c r="K117" s="32"/>
      <c r="L117" s="35"/>
    </row>
    <row r="118" spans="2:65" s="1" customFormat="1" ht="10.35" customHeight="1">
      <c r="B118" s="31"/>
      <c r="C118" s="32"/>
      <c r="D118" s="32"/>
      <c r="E118" s="32"/>
      <c r="F118" s="32"/>
      <c r="G118" s="32"/>
      <c r="H118" s="32"/>
      <c r="I118" s="114"/>
      <c r="J118" s="32"/>
      <c r="K118" s="32"/>
      <c r="L118" s="35"/>
    </row>
    <row r="119" spans="2:65" s="8" customFormat="1" ht="29.25" customHeight="1">
      <c r="B119" s="154"/>
      <c r="C119" s="155" t="s">
        <v>115</v>
      </c>
      <c r="D119" s="156" t="s">
        <v>63</v>
      </c>
      <c r="E119" s="156" t="s">
        <v>59</v>
      </c>
      <c r="F119" s="156" t="s">
        <v>60</v>
      </c>
      <c r="G119" s="156" t="s">
        <v>116</v>
      </c>
      <c r="H119" s="156" t="s">
        <v>117</v>
      </c>
      <c r="I119" s="157" t="s">
        <v>118</v>
      </c>
      <c r="J119" s="156" t="s">
        <v>111</v>
      </c>
      <c r="K119" s="158" t="s">
        <v>119</v>
      </c>
      <c r="L119" s="159"/>
      <c r="M119" s="67" t="s">
        <v>1</v>
      </c>
      <c r="N119" s="68" t="s">
        <v>42</v>
      </c>
      <c r="O119" s="68" t="s">
        <v>120</v>
      </c>
      <c r="P119" s="68" t="s">
        <v>121</v>
      </c>
      <c r="Q119" s="68" t="s">
        <v>122</v>
      </c>
      <c r="R119" s="68" t="s">
        <v>123</v>
      </c>
      <c r="S119" s="68" t="s">
        <v>124</v>
      </c>
      <c r="T119" s="69" t="s">
        <v>125</v>
      </c>
    </row>
    <row r="120" spans="2:65" s="1" customFormat="1" ht="22.9" customHeight="1">
      <c r="B120" s="31"/>
      <c r="C120" s="74" t="s">
        <v>126</v>
      </c>
      <c r="D120" s="32"/>
      <c r="E120" s="32"/>
      <c r="F120" s="32"/>
      <c r="G120" s="32"/>
      <c r="H120" s="32"/>
      <c r="I120" s="114"/>
      <c r="J120" s="160">
        <f>BK120</f>
        <v>0</v>
      </c>
      <c r="K120" s="32"/>
      <c r="L120" s="35"/>
      <c r="M120" s="70"/>
      <c r="N120" s="71"/>
      <c r="O120" s="71"/>
      <c r="P120" s="161">
        <f>SUM(P121:P192)</f>
        <v>0</v>
      </c>
      <c r="Q120" s="71"/>
      <c r="R120" s="161">
        <f>SUM(R121:R192)</f>
        <v>713.18203000000005</v>
      </c>
      <c r="S120" s="71"/>
      <c r="T120" s="162">
        <f>SUM(T121:T192)</f>
        <v>0</v>
      </c>
      <c r="AT120" s="14" t="s">
        <v>77</v>
      </c>
      <c r="AU120" s="14" t="s">
        <v>113</v>
      </c>
      <c r="BK120" s="163">
        <f>SUM(BK121:BK192)</f>
        <v>0</v>
      </c>
    </row>
    <row r="121" spans="2:65" s="1" customFormat="1" ht="24" customHeight="1">
      <c r="B121" s="31"/>
      <c r="C121" s="224" t="s">
        <v>85</v>
      </c>
      <c r="D121" s="224" t="s">
        <v>473</v>
      </c>
      <c r="E121" s="225" t="s">
        <v>501</v>
      </c>
      <c r="F121" s="226" t="s">
        <v>502</v>
      </c>
      <c r="G121" s="227" t="s">
        <v>185</v>
      </c>
      <c r="H121" s="228">
        <v>2027</v>
      </c>
      <c r="I121" s="229"/>
      <c r="J121" s="230">
        <f>ROUND(I121*H121,2)</f>
        <v>0</v>
      </c>
      <c r="K121" s="226" t="s">
        <v>131</v>
      </c>
      <c r="L121" s="231"/>
      <c r="M121" s="232" t="s">
        <v>1</v>
      </c>
      <c r="N121" s="233" t="s">
        <v>43</v>
      </c>
      <c r="O121" s="63"/>
      <c r="P121" s="173">
        <f>O121*H121</f>
        <v>0</v>
      </c>
      <c r="Q121" s="173">
        <v>0.27500000000000002</v>
      </c>
      <c r="R121" s="173">
        <f>Q121*H121</f>
        <v>557.42500000000007</v>
      </c>
      <c r="S121" s="173">
        <v>0</v>
      </c>
      <c r="T121" s="174">
        <f>S121*H121</f>
        <v>0</v>
      </c>
      <c r="AR121" s="175" t="s">
        <v>213</v>
      </c>
      <c r="AT121" s="175" t="s">
        <v>473</v>
      </c>
      <c r="AU121" s="175" t="s">
        <v>78</v>
      </c>
      <c r="AY121" s="14" t="s">
        <v>133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4" t="s">
        <v>85</v>
      </c>
      <c r="BK121" s="176">
        <f>ROUND(I121*H121,2)</f>
        <v>0</v>
      </c>
      <c r="BL121" s="14" t="s">
        <v>213</v>
      </c>
      <c r="BM121" s="175" t="s">
        <v>503</v>
      </c>
    </row>
    <row r="122" spans="2:65" s="1" customFormat="1" ht="11.25">
      <c r="B122" s="31"/>
      <c r="C122" s="32"/>
      <c r="D122" s="177" t="s">
        <v>135</v>
      </c>
      <c r="E122" s="32"/>
      <c r="F122" s="178" t="s">
        <v>502</v>
      </c>
      <c r="G122" s="32"/>
      <c r="H122" s="32"/>
      <c r="I122" s="114"/>
      <c r="J122" s="32"/>
      <c r="K122" s="32"/>
      <c r="L122" s="35"/>
      <c r="M122" s="179"/>
      <c r="N122" s="63"/>
      <c r="O122" s="63"/>
      <c r="P122" s="63"/>
      <c r="Q122" s="63"/>
      <c r="R122" s="63"/>
      <c r="S122" s="63"/>
      <c r="T122" s="64"/>
      <c r="AT122" s="14" t="s">
        <v>135</v>
      </c>
      <c r="AU122" s="14" t="s">
        <v>78</v>
      </c>
    </row>
    <row r="123" spans="2:65" s="1" customFormat="1" ht="24" customHeight="1">
      <c r="B123" s="31"/>
      <c r="C123" s="224" t="s">
        <v>87</v>
      </c>
      <c r="D123" s="224" t="s">
        <v>473</v>
      </c>
      <c r="E123" s="225" t="s">
        <v>504</v>
      </c>
      <c r="F123" s="226" t="s">
        <v>505</v>
      </c>
      <c r="G123" s="227" t="s">
        <v>185</v>
      </c>
      <c r="H123" s="228">
        <v>36</v>
      </c>
      <c r="I123" s="229"/>
      <c r="J123" s="230">
        <f>ROUND(I123*H123,2)</f>
        <v>0</v>
      </c>
      <c r="K123" s="226" t="s">
        <v>131</v>
      </c>
      <c r="L123" s="231"/>
      <c r="M123" s="232" t="s">
        <v>1</v>
      </c>
      <c r="N123" s="233" t="s">
        <v>43</v>
      </c>
      <c r="O123" s="63"/>
      <c r="P123" s="173">
        <f>O123*H123</f>
        <v>0</v>
      </c>
      <c r="Q123" s="173">
        <v>3.70425</v>
      </c>
      <c r="R123" s="173">
        <f>Q123*H123</f>
        <v>133.35300000000001</v>
      </c>
      <c r="S123" s="173">
        <v>0</v>
      </c>
      <c r="T123" s="174">
        <f>S123*H123</f>
        <v>0</v>
      </c>
      <c r="AR123" s="175" t="s">
        <v>213</v>
      </c>
      <c r="AT123" s="175" t="s">
        <v>473</v>
      </c>
      <c r="AU123" s="175" t="s">
        <v>78</v>
      </c>
      <c r="AY123" s="14" t="s">
        <v>133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4" t="s">
        <v>85</v>
      </c>
      <c r="BK123" s="176">
        <f>ROUND(I123*H123,2)</f>
        <v>0</v>
      </c>
      <c r="BL123" s="14" t="s">
        <v>213</v>
      </c>
      <c r="BM123" s="175" t="s">
        <v>506</v>
      </c>
    </row>
    <row r="124" spans="2:65" s="1" customFormat="1" ht="11.25">
      <c r="B124" s="31"/>
      <c r="C124" s="32"/>
      <c r="D124" s="177" t="s">
        <v>135</v>
      </c>
      <c r="E124" s="32"/>
      <c r="F124" s="178" t="s">
        <v>505</v>
      </c>
      <c r="G124" s="32"/>
      <c r="H124" s="32"/>
      <c r="I124" s="114"/>
      <c r="J124" s="32"/>
      <c r="K124" s="32"/>
      <c r="L124" s="35"/>
      <c r="M124" s="179"/>
      <c r="N124" s="63"/>
      <c r="O124" s="63"/>
      <c r="P124" s="63"/>
      <c r="Q124" s="63"/>
      <c r="R124" s="63"/>
      <c r="S124" s="63"/>
      <c r="T124" s="64"/>
      <c r="AT124" s="14" t="s">
        <v>135</v>
      </c>
      <c r="AU124" s="14" t="s">
        <v>78</v>
      </c>
    </row>
    <row r="125" spans="2:65" s="1" customFormat="1" ht="24" customHeight="1">
      <c r="B125" s="31"/>
      <c r="C125" s="224" t="s">
        <v>144</v>
      </c>
      <c r="D125" s="224" t="s">
        <v>473</v>
      </c>
      <c r="E125" s="225" t="s">
        <v>507</v>
      </c>
      <c r="F125" s="226" t="s">
        <v>508</v>
      </c>
      <c r="G125" s="227" t="s">
        <v>192</v>
      </c>
      <c r="H125" s="228">
        <v>469</v>
      </c>
      <c r="I125" s="229"/>
      <c r="J125" s="230">
        <f>ROUND(I125*H125,2)</f>
        <v>0</v>
      </c>
      <c r="K125" s="226" t="s">
        <v>131</v>
      </c>
      <c r="L125" s="231"/>
      <c r="M125" s="232" t="s">
        <v>1</v>
      </c>
      <c r="N125" s="233" t="s">
        <v>43</v>
      </c>
      <c r="O125" s="63"/>
      <c r="P125" s="173">
        <f>O125*H125</f>
        <v>0</v>
      </c>
      <c r="Q125" s="173">
        <v>0</v>
      </c>
      <c r="R125" s="173">
        <f>Q125*H125</f>
        <v>0</v>
      </c>
      <c r="S125" s="173">
        <v>0</v>
      </c>
      <c r="T125" s="174">
        <f>S125*H125</f>
        <v>0</v>
      </c>
      <c r="AR125" s="175" t="s">
        <v>213</v>
      </c>
      <c r="AT125" s="175" t="s">
        <v>473</v>
      </c>
      <c r="AU125" s="175" t="s">
        <v>78</v>
      </c>
      <c r="AY125" s="14" t="s">
        <v>133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4" t="s">
        <v>85</v>
      </c>
      <c r="BK125" s="176">
        <f>ROUND(I125*H125,2)</f>
        <v>0</v>
      </c>
      <c r="BL125" s="14" t="s">
        <v>213</v>
      </c>
      <c r="BM125" s="175" t="s">
        <v>509</v>
      </c>
    </row>
    <row r="126" spans="2:65" s="1" customFormat="1" ht="11.25">
      <c r="B126" s="31"/>
      <c r="C126" s="32"/>
      <c r="D126" s="177" t="s">
        <v>135</v>
      </c>
      <c r="E126" s="32"/>
      <c r="F126" s="178" t="s">
        <v>508</v>
      </c>
      <c r="G126" s="32"/>
      <c r="H126" s="32"/>
      <c r="I126" s="114"/>
      <c r="J126" s="32"/>
      <c r="K126" s="32"/>
      <c r="L126" s="35"/>
      <c r="M126" s="179"/>
      <c r="N126" s="63"/>
      <c r="O126" s="63"/>
      <c r="P126" s="63"/>
      <c r="Q126" s="63"/>
      <c r="R126" s="63"/>
      <c r="S126" s="63"/>
      <c r="T126" s="64"/>
      <c r="AT126" s="14" t="s">
        <v>135</v>
      </c>
      <c r="AU126" s="14" t="s">
        <v>78</v>
      </c>
    </row>
    <row r="127" spans="2:65" s="1" customFormat="1" ht="24" customHeight="1">
      <c r="B127" s="31"/>
      <c r="C127" s="224" t="s">
        <v>221</v>
      </c>
      <c r="D127" s="224" t="s">
        <v>473</v>
      </c>
      <c r="E127" s="225" t="s">
        <v>510</v>
      </c>
      <c r="F127" s="226" t="s">
        <v>511</v>
      </c>
      <c r="G127" s="227" t="s">
        <v>185</v>
      </c>
      <c r="H127" s="228">
        <v>237</v>
      </c>
      <c r="I127" s="229"/>
      <c r="J127" s="230">
        <f>ROUND(I127*H127,2)</f>
        <v>0</v>
      </c>
      <c r="K127" s="226" t="s">
        <v>131</v>
      </c>
      <c r="L127" s="231"/>
      <c r="M127" s="232" t="s">
        <v>1</v>
      </c>
      <c r="N127" s="233" t="s">
        <v>43</v>
      </c>
      <c r="O127" s="63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AR127" s="175" t="s">
        <v>213</v>
      </c>
      <c r="AT127" s="175" t="s">
        <v>473</v>
      </c>
      <c r="AU127" s="175" t="s">
        <v>78</v>
      </c>
      <c r="AY127" s="14" t="s">
        <v>133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4" t="s">
        <v>85</v>
      </c>
      <c r="BK127" s="176">
        <f>ROUND(I127*H127,2)</f>
        <v>0</v>
      </c>
      <c r="BL127" s="14" t="s">
        <v>213</v>
      </c>
      <c r="BM127" s="175" t="s">
        <v>512</v>
      </c>
    </row>
    <row r="128" spans="2:65" s="1" customFormat="1" ht="11.25">
      <c r="B128" s="31"/>
      <c r="C128" s="32"/>
      <c r="D128" s="177" t="s">
        <v>135</v>
      </c>
      <c r="E128" s="32"/>
      <c r="F128" s="178" t="s">
        <v>511</v>
      </c>
      <c r="G128" s="32"/>
      <c r="H128" s="32"/>
      <c r="I128" s="114"/>
      <c r="J128" s="32"/>
      <c r="K128" s="32"/>
      <c r="L128" s="35"/>
      <c r="M128" s="179"/>
      <c r="N128" s="63"/>
      <c r="O128" s="63"/>
      <c r="P128" s="63"/>
      <c r="Q128" s="63"/>
      <c r="R128" s="63"/>
      <c r="S128" s="63"/>
      <c r="T128" s="64"/>
      <c r="AT128" s="14" t="s">
        <v>135</v>
      </c>
      <c r="AU128" s="14" t="s">
        <v>78</v>
      </c>
    </row>
    <row r="129" spans="2:65" s="1" customFormat="1" ht="24" customHeight="1">
      <c r="B129" s="31"/>
      <c r="C129" s="224" t="s">
        <v>132</v>
      </c>
      <c r="D129" s="224" t="s">
        <v>473</v>
      </c>
      <c r="E129" s="225" t="s">
        <v>513</v>
      </c>
      <c r="F129" s="226" t="s">
        <v>514</v>
      </c>
      <c r="G129" s="227" t="s">
        <v>185</v>
      </c>
      <c r="H129" s="228">
        <v>1</v>
      </c>
      <c r="I129" s="229"/>
      <c r="J129" s="230">
        <f>ROUND(I129*H129,2)</f>
        <v>0</v>
      </c>
      <c r="K129" s="226" t="s">
        <v>131</v>
      </c>
      <c r="L129" s="231"/>
      <c r="M129" s="232" t="s">
        <v>1</v>
      </c>
      <c r="N129" s="233" t="s">
        <v>43</v>
      </c>
      <c r="O129" s="63"/>
      <c r="P129" s="173">
        <f>O129*H129</f>
        <v>0</v>
      </c>
      <c r="Q129" s="173">
        <v>11.4</v>
      </c>
      <c r="R129" s="173">
        <f>Q129*H129</f>
        <v>11.4</v>
      </c>
      <c r="S129" s="173">
        <v>0</v>
      </c>
      <c r="T129" s="174">
        <f>S129*H129</f>
        <v>0</v>
      </c>
      <c r="AR129" s="175" t="s">
        <v>213</v>
      </c>
      <c r="AT129" s="175" t="s">
        <v>473</v>
      </c>
      <c r="AU129" s="175" t="s">
        <v>78</v>
      </c>
      <c r="AY129" s="14" t="s">
        <v>133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4" t="s">
        <v>85</v>
      </c>
      <c r="BK129" s="176">
        <f>ROUND(I129*H129,2)</f>
        <v>0</v>
      </c>
      <c r="BL129" s="14" t="s">
        <v>213</v>
      </c>
      <c r="BM129" s="175" t="s">
        <v>515</v>
      </c>
    </row>
    <row r="130" spans="2:65" s="1" customFormat="1" ht="19.5">
      <c r="B130" s="31"/>
      <c r="C130" s="32"/>
      <c r="D130" s="177" t="s">
        <v>135</v>
      </c>
      <c r="E130" s="32"/>
      <c r="F130" s="178" t="s">
        <v>514</v>
      </c>
      <c r="G130" s="32"/>
      <c r="H130" s="32"/>
      <c r="I130" s="114"/>
      <c r="J130" s="32"/>
      <c r="K130" s="32"/>
      <c r="L130" s="35"/>
      <c r="M130" s="179"/>
      <c r="N130" s="63"/>
      <c r="O130" s="63"/>
      <c r="P130" s="63"/>
      <c r="Q130" s="63"/>
      <c r="R130" s="63"/>
      <c r="S130" s="63"/>
      <c r="T130" s="64"/>
      <c r="AT130" s="14" t="s">
        <v>135</v>
      </c>
      <c r="AU130" s="14" t="s">
        <v>78</v>
      </c>
    </row>
    <row r="131" spans="2:65" s="1" customFormat="1" ht="24" customHeight="1">
      <c r="B131" s="31"/>
      <c r="C131" s="224" t="s">
        <v>151</v>
      </c>
      <c r="D131" s="224" t="s">
        <v>473</v>
      </c>
      <c r="E131" s="225" t="s">
        <v>516</v>
      </c>
      <c r="F131" s="226" t="s">
        <v>517</v>
      </c>
      <c r="G131" s="227" t="s">
        <v>185</v>
      </c>
      <c r="H131" s="228">
        <v>205</v>
      </c>
      <c r="I131" s="229"/>
      <c r="J131" s="230">
        <f>ROUND(I131*H131,2)</f>
        <v>0</v>
      </c>
      <c r="K131" s="226" t="s">
        <v>131</v>
      </c>
      <c r="L131" s="231"/>
      <c r="M131" s="232" t="s">
        <v>1</v>
      </c>
      <c r="N131" s="233" t="s">
        <v>43</v>
      </c>
      <c r="O131" s="63"/>
      <c r="P131" s="173">
        <f>O131*H131</f>
        <v>0</v>
      </c>
      <c r="Q131" s="173">
        <v>1.0070000000000001E-2</v>
      </c>
      <c r="R131" s="173">
        <f>Q131*H131</f>
        <v>2.0643500000000001</v>
      </c>
      <c r="S131" s="173">
        <v>0</v>
      </c>
      <c r="T131" s="174">
        <f>S131*H131</f>
        <v>0</v>
      </c>
      <c r="AR131" s="175" t="s">
        <v>213</v>
      </c>
      <c r="AT131" s="175" t="s">
        <v>473</v>
      </c>
      <c r="AU131" s="175" t="s">
        <v>78</v>
      </c>
      <c r="AY131" s="14" t="s">
        <v>133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4" t="s">
        <v>85</v>
      </c>
      <c r="BK131" s="176">
        <f>ROUND(I131*H131,2)</f>
        <v>0</v>
      </c>
      <c r="BL131" s="14" t="s">
        <v>213</v>
      </c>
      <c r="BM131" s="175" t="s">
        <v>518</v>
      </c>
    </row>
    <row r="132" spans="2:65" s="1" customFormat="1" ht="11.25">
      <c r="B132" s="31"/>
      <c r="C132" s="32"/>
      <c r="D132" s="177" t="s">
        <v>135</v>
      </c>
      <c r="E132" s="32"/>
      <c r="F132" s="178" t="s">
        <v>517</v>
      </c>
      <c r="G132" s="32"/>
      <c r="H132" s="32"/>
      <c r="I132" s="114"/>
      <c r="J132" s="32"/>
      <c r="K132" s="32"/>
      <c r="L132" s="35"/>
      <c r="M132" s="179"/>
      <c r="N132" s="63"/>
      <c r="O132" s="63"/>
      <c r="P132" s="63"/>
      <c r="Q132" s="63"/>
      <c r="R132" s="63"/>
      <c r="S132" s="63"/>
      <c r="T132" s="64"/>
      <c r="AT132" s="14" t="s">
        <v>135</v>
      </c>
      <c r="AU132" s="14" t="s">
        <v>78</v>
      </c>
    </row>
    <row r="133" spans="2:65" s="1" customFormat="1" ht="24" customHeight="1">
      <c r="B133" s="31"/>
      <c r="C133" s="224" t="s">
        <v>162</v>
      </c>
      <c r="D133" s="224" t="s">
        <v>473</v>
      </c>
      <c r="E133" s="225" t="s">
        <v>519</v>
      </c>
      <c r="F133" s="226" t="s">
        <v>520</v>
      </c>
      <c r="G133" s="227" t="s">
        <v>185</v>
      </c>
      <c r="H133" s="228">
        <v>54</v>
      </c>
      <c r="I133" s="229"/>
      <c r="J133" s="230">
        <f>ROUND(I133*H133,2)</f>
        <v>0</v>
      </c>
      <c r="K133" s="226" t="s">
        <v>131</v>
      </c>
      <c r="L133" s="231"/>
      <c r="M133" s="232" t="s">
        <v>1</v>
      </c>
      <c r="N133" s="233" t="s">
        <v>43</v>
      </c>
      <c r="O133" s="63"/>
      <c r="P133" s="173">
        <f>O133*H133</f>
        <v>0</v>
      </c>
      <c r="Q133" s="173">
        <v>8.5199999999999998E-3</v>
      </c>
      <c r="R133" s="173">
        <f>Q133*H133</f>
        <v>0.46007999999999999</v>
      </c>
      <c r="S133" s="173">
        <v>0</v>
      </c>
      <c r="T133" s="174">
        <f>S133*H133</f>
        <v>0</v>
      </c>
      <c r="AR133" s="175" t="s">
        <v>213</v>
      </c>
      <c r="AT133" s="175" t="s">
        <v>473</v>
      </c>
      <c r="AU133" s="175" t="s">
        <v>78</v>
      </c>
      <c r="AY133" s="14" t="s">
        <v>133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4" t="s">
        <v>85</v>
      </c>
      <c r="BK133" s="176">
        <f>ROUND(I133*H133,2)</f>
        <v>0</v>
      </c>
      <c r="BL133" s="14" t="s">
        <v>213</v>
      </c>
      <c r="BM133" s="175" t="s">
        <v>521</v>
      </c>
    </row>
    <row r="134" spans="2:65" s="1" customFormat="1" ht="11.25">
      <c r="B134" s="31"/>
      <c r="C134" s="32"/>
      <c r="D134" s="177" t="s">
        <v>135</v>
      </c>
      <c r="E134" s="32"/>
      <c r="F134" s="178" t="s">
        <v>520</v>
      </c>
      <c r="G134" s="32"/>
      <c r="H134" s="32"/>
      <c r="I134" s="114"/>
      <c r="J134" s="32"/>
      <c r="K134" s="32"/>
      <c r="L134" s="35"/>
      <c r="M134" s="179"/>
      <c r="N134" s="63"/>
      <c r="O134" s="63"/>
      <c r="P134" s="63"/>
      <c r="Q134" s="63"/>
      <c r="R134" s="63"/>
      <c r="S134" s="63"/>
      <c r="T134" s="64"/>
      <c r="AT134" s="14" t="s">
        <v>135</v>
      </c>
      <c r="AU134" s="14" t="s">
        <v>78</v>
      </c>
    </row>
    <row r="135" spans="2:65" s="1" customFormat="1" ht="24" customHeight="1">
      <c r="B135" s="31"/>
      <c r="C135" s="224" t="s">
        <v>170</v>
      </c>
      <c r="D135" s="224" t="s">
        <v>473</v>
      </c>
      <c r="E135" s="225" t="s">
        <v>522</v>
      </c>
      <c r="F135" s="226" t="s">
        <v>523</v>
      </c>
      <c r="G135" s="227" t="s">
        <v>185</v>
      </c>
      <c r="H135" s="228">
        <v>216</v>
      </c>
      <c r="I135" s="229"/>
      <c r="J135" s="230">
        <f>ROUND(I135*H135,2)</f>
        <v>0</v>
      </c>
      <c r="K135" s="226" t="s">
        <v>131</v>
      </c>
      <c r="L135" s="231"/>
      <c r="M135" s="232" t="s">
        <v>1</v>
      </c>
      <c r="N135" s="233" t="s">
        <v>43</v>
      </c>
      <c r="O135" s="63"/>
      <c r="P135" s="173">
        <f>O135*H135</f>
        <v>0</v>
      </c>
      <c r="Q135" s="173">
        <v>9.0000000000000006E-5</v>
      </c>
      <c r="R135" s="173">
        <f>Q135*H135</f>
        <v>1.9440000000000002E-2</v>
      </c>
      <c r="S135" s="173">
        <v>0</v>
      </c>
      <c r="T135" s="174">
        <f>S135*H135</f>
        <v>0</v>
      </c>
      <c r="AR135" s="175" t="s">
        <v>213</v>
      </c>
      <c r="AT135" s="175" t="s">
        <v>473</v>
      </c>
      <c r="AU135" s="175" t="s">
        <v>78</v>
      </c>
      <c r="AY135" s="14" t="s">
        <v>133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4" t="s">
        <v>85</v>
      </c>
      <c r="BK135" s="176">
        <f>ROUND(I135*H135,2)</f>
        <v>0</v>
      </c>
      <c r="BL135" s="14" t="s">
        <v>213</v>
      </c>
      <c r="BM135" s="175" t="s">
        <v>524</v>
      </c>
    </row>
    <row r="136" spans="2:65" s="1" customFormat="1" ht="11.25">
      <c r="B136" s="31"/>
      <c r="C136" s="32"/>
      <c r="D136" s="177" t="s">
        <v>135</v>
      </c>
      <c r="E136" s="32"/>
      <c r="F136" s="178" t="s">
        <v>523</v>
      </c>
      <c r="G136" s="32"/>
      <c r="H136" s="32"/>
      <c r="I136" s="114"/>
      <c r="J136" s="32"/>
      <c r="K136" s="32"/>
      <c r="L136" s="35"/>
      <c r="M136" s="179"/>
      <c r="N136" s="63"/>
      <c r="O136" s="63"/>
      <c r="P136" s="63"/>
      <c r="Q136" s="63"/>
      <c r="R136" s="63"/>
      <c r="S136" s="63"/>
      <c r="T136" s="64"/>
      <c r="AT136" s="14" t="s">
        <v>135</v>
      </c>
      <c r="AU136" s="14" t="s">
        <v>78</v>
      </c>
    </row>
    <row r="137" spans="2:65" s="1" customFormat="1" ht="24" customHeight="1">
      <c r="B137" s="31"/>
      <c r="C137" s="224" t="s">
        <v>209</v>
      </c>
      <c r="D137" s="224" t="s">
        <v>473</v>
      </c>
      <c r="E137" s="225" t="s">
        <v>525</v>
      </c>
      <c r="F137" s="226" t="s">
        <v>526</v>
      </c>
      <c r="G137" s="227" t="s">
        <v>185</v>
      </c>
      <c r="H137" s="228">
        <v>54</v>
      </c>
      <c r="I137" s="229"/>
      <c r="J137" s="230">
        <f>ROUND(I137*H137,2)</f>
        <v>0</v>
      </c>
      <c r="K137" s="226" t="s">
        <v>131</v>
      </c>
      <c r="L137" s="231"/>
      <c r="M137" s="232" t="s">
        <v>1</v>
      </c>
      <c r="N137" s="233" t="s">
        <v>43</v>
      </c>
      <c r="O137" s="63"/>
      <c r="P137" s="173">
        <f>O137*H137</f>
        <v>0</v>
      </c>
      <c r="Q137" s="173">
        <v>9.0000000000000006E-5</v>
      </c>
      <c r="R137" s="173">
        <f>Q137*H137</f>
        <v>4.8600000000000006E-3</v>
      </c>
      <c r="S137" s="173">
        <v>0</v>
      </c>
      <c r="T137" s="174">
        <f>S137*H137</f>
        <v>0</v>
      </c>
      <c r="AR137" s="175" t="s">
        <v>213</v>
      </c>
      <c r="AT137" s="175" t="s">
        <v>473</v>
      </c>
      <c r="AU137" s="175" t="s">
        <v>78</v>
      </c>
      <c r="AY137" s="14" t="s">
        <v>133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4" t="s">
        <v>85</v>
      </c>
      <c r="BK137" s="176">
        <f>ROUND(I137*H137,2)</f>
        <v>0</v>
      </c>
      <c r="BL137" s="14" t="s">
        <v>213</v>
      </c>
      <c r="BM137" s="175" t="s">
        <v>527</v>
      </c>
    </row>
    <row r="138" spans="2:65" s="1" customFormat="1" ht="11.25">
      <c r="B138" s="31"/>
      <c r="C138" s="32"/>
      <c r="D138" s="177" t="s">
        <v>135</v>
      </c>
      <c r="E138" s="32"/>
      <c r="F138" s="178" t="s">
        <v>526</v>
      </c>
      <c r="G138" s="32"/>
      <c r="H138" s="32"/>
      <c r="I138" s="114"/>
      <c r="J138" s="32"/>
      <c r="K138" s="32"/>
      <c r="L138" s="35"/>
      <c r="M138" s="179"/>
      <c r="N138" s="63"/>
      <c r="O138" s="63"/>
      <c r="P138" s="63"/>
      <c r="Q138" s="63"/>
      <c r="R138" s="63"/>
      <c r="S138" s="63"/>
      <c r="T138" s="64"/>
      <c r="AT138" s="14" t="s">
        <v>135</v>
      </c>
      <c r="AU138" s="14" t="s">
        <v>78</v>
      </c>
    </row>
    <row r="139" spans="2:65" s="1" customFormat="1" ht="24" customHeight="1">
      <c r="B139" s="31"/>
      <c r="C139" s="224" t="s">
        <v>231</v>
      </c>
      <c r="D139" s="224" t="s">
        <v>473</v>
      </c>
      <c r="E139" s="225" t="s">
        <v>528</v>
      </c>
      <c r="F139" s="226" t="s">
        <v>529</v>
      </c>
      <c r="G139" s="227" t="s">
        <v>185</v>
      </c>
      <c r="H139" s="228">
        <v>12</v>
      </c>
      <c r="I139" s="229"/>
      <c r="J139" s="230">
        <f>ROUND(I139*H139,2)</f>
        <v>0</v>
      </c>
      <c r="K139" s="226" t="s">
        <v>131</v>
      </c>
      <c r="L139" s="231"/>
      <c r="M139" s="232" t="s">
        <v>1</v>
      </c>
      <c r="N139" s="233" t="s">
        <v>43</v>
      </c>
      <c r="O139" s="63"/>
      <c r="P139" s="173">
        <f>O139*H139</f>
        <v>0</v>
      </c>
      <c r="Q139" s="173">
        <v>9.7000000000000003E-2</v>
      </c>
      <c r="R139" s="173">
        <f>Q139*H139</f>
        <v>1.1640000000000001</v>
      </c>
      <c r="S139" s="173">
        <v>0</v>
      </c>
      <c r="T139" s="174">
        <f>S139*H139</f>
        <v>0</v>
      </c>
      <c r="AR139" s="175" t="s">
        <v>213</v>
      </c>
      <c r="AT139" s="175" t="s">
        <v>473</v>
      </c>
      <c r="AU139" s="175" t="s">
        <v>78</v>
      </c>
      <c r="AY139" s="14" t="s">
        <v>133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4" t="s">
        <v>85</v>
      </c>
      <c r="BK139" s="176">
        <f>ROUND(I139*H139,2)</f>
        <v>0</v>
      </c>
      <c r="BL139" s="14" t="s">
        <v>213</v>
      </c>
      <c r="BM139" s="175" t="s">
        <v>530</v>
      </c>
    </row>
    <row r="140" spans="2:65" s="1" customFormat="1" ht="11.25">
      <c r="B140" s="31"/>
      <c r="C140" s="32"/>
      <c r="D140" s="177" t="s">
        <v>135</v>
      </c>
      <c r="E140" s="32"/>
      <c r="F140" s="178" t="s">
        <v>529</v>
      </c>
      <c r="G140" s="32"/>
      <c r="H140" s="32"/>
      <c r="I140" s="114"/>
      <c r="J140" s="32"/>
      <c r="K140" s="32"/>
      <c r="L140" s="35"/>
      <c r="M140" s="179"/>
      <c r="N140" s="63"/>
      <c r="O140" s="63"/>
      <c r="P140" s="63"/>
      <c r="Q140" s="63"/>
      <c r="R140" s="63"/>
      <c r="S140" s="63"/>
      <c r="T140" s="64"/>
      <c r="AT140" s="14" t="s">
        <v>135</v>
      </c>
      <c r="AU140" s="14" t="s">
        <v>78</v>
      </c>
    </row>
    <row r="141" spans="2:65" s="1" customFormat="1" ht="24" customHeight="1">
      <c r="B141" s="31"/>
      <c r="C141" s="224" t="s">
        <v>182</v>
      </c>
      <c r="D141" s="224" t="s">
        <v>473</v>
      </c>
      <c r="E141" s="225" t="s">
        <v>531</v>
      </c>
      <c r="F141" s="226" t="s">
        <v>532</v>
      </c>
      <c r="G141" s="227" t="s">
        <v>185</v>
      </c>
      <c r="H141" s="228">
        <v>6</v>
      </c>
      <c r="I141" s="229"/>
      <c r="J141" s="230">
        <f>ROUND(I141*H141,2)</f>
        <v>0</v>
      </c>
      <c r="K141" s="226" t="s">
        <v>131</v>
      </c>
      <c r="L141" s="231"/>
      <c r="M141" s="232" t="s">
        <v>1</v>
      </c>
      <c r="N141" s="233" t="s">
        <v>43</v>
      </c>
      <c r="O141" s="63"/>
      <c r="P141" s="173">
        <f>O141*H141</f>
        <v>0</v>
      </c>
      <c r="Q141" s="173">
        <v>0.10073</v>
      </c>
      <c r="R141" s="173">
        <f>Q141*H141</f>
        <v>0.60438000000000003</v>
      </c>
      <c r="S141" s="173">
        <v>0</v>
      </c>
      <c r="T141" s="174">
        <f>S141*H141</f>
        <v>0</v>
      </c>
      <c r="AR141" s="175" t="s">
        <v>213</v>
      </c>
      <c r="AT141" s="175" t="s">
        <v>473</v>
      </c>
      <c r="AU141" s="175" t="s">
        <v>78</v>
      </c>
      <c r="AY141" s="14" t="s">
        <v>133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4" t="s">
        <v>85</v>
      </c>
      <c r="BK141" s="176">
        <f>ROUND(I141*H141,2)</f>
        <v>0</v>
      </c>
      <c r="BL141" s="14" t="s">
        <v>213</v>
      </c>
      <c r="BM141" s="175" t="s">
        <v>533</v>
      </c>
    </row>
    <row r="142" spans="2:65" s="1" customFormat="1" ht="11.25">
      <c r="B142" s="31"/>
      <c r="C142" s="32"/>
      <c r="D142" s="177" t="s">
        <v>135</v>
      </c>
      <c r="E142" s="32"/>
      <c r="F142" s="178" t="s">
        <v>532</v>
      </c>
      <c r="G142" s="32"/>
      <c r="H142" s="32"/>
      <c r="I142" s="114"/>
      <c r="J142" s="32"/>
      <c r="K142" s="32"/>
      <c r="L142" s="35"/>
      <c r="M142" s="179"/>
      <c r="N142" s="63"/>
      <c r="O142" s="63"/>
      <c r="P142" s="63"/>
      <c r="Q142" s="63"/>
      <c r="R142" s="63"/>
      <c r="S142" s="63"/>
      <c r="T142" s="64"/>
      <c r="AT142" s="14" t="s">
        <v>135</v>
      </c>
      <c r="AU142" s="14" t="s">
        <v>78</v>
      </c>
    </row>
    <row r="143" spans="2:65" s="1" customFormat="1" ht="24" customHeight="1">
      <c r="B143" s="31"/>
      <c r="C143" s="224" t="s">
        <v>189</v>
      </c>
      <c r="D143" s="224" t="s">
        <v>473</v>
      </c>
      <c r="E143" s="225" t="s">
        <v>534</v>
      </c>
      <c r="F143" s="226" t="s">
        <v>535</v>
      </c>
      <c r="G143" s="227" t="s">
        <v>185</v>
      </c>
      <c r="H143" s="228">
        <v>5</v>
      </c>
      <c r="I143" s="229"/>
      <c r="J143" s="230">
        <f>ROUND(I143*H143,2)</f>
        <v>0</v>
      </c>
      <c r="K143" s="226" t="s">
        <v>131</v>
      </c>
      <c r="L143" s="231"/>
      <c r="M143" s="232" t="s">
        <v>1</v>
      </c>
      <c r="N143" s="233" t="s">
        <v>43</v>
      </c>
      <c r="O143" s="63"/>
      <c r="P143" s="173">
        <f>O143*H143</f>
        <v>0</v>
      </c>
      <c r="Q143" s="173">
        <v>0.10446</v>
      </c>
      <c r="R143" s="173">
        <f>Q143*H143</f>
        <v>0.52229999999999999</v>
      </c>
      <c r="S143" s="173">
        <v>0</v>
      </c>
      <c r="T143" s="174">
        <f>S143*H143</f>
        <v>0</v>
      </c>
      <c r="AR143" s="175" t="s">
        <v>213</v>
      </c>
      <c r="AT143" s="175" t="s">
        <v>473</v>
      </c>
      <c r="AU143" s="175" t="s">
        <v>78</v>
      </c>
      <c r="AY143" s="14" t="s">
        <v>133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4" t="s">
        <v>85</v>
      </c>
      <c r="BK143" s="176">
        <f>ROUND(I143*H143,2)</f>
        <v>0</v>
      </c>
      <c r="BL143" s="14" t="s">
        <v>213</v>
      </c>
      <c r="BM143" s="175" t="s">
        <v>536</v>
      </c>
    </row>
    <row r="144" spans="2:65" s="1" customFormat="1" ht="11.25">
      <c r="B144" s="31"/>
      <c r="C144" s="32"/>
      <c r="D144" s="177" t="s">
        <v>135</v>
      </c>
      <c r="E144" s="32"/>
      <c r="F144" s="178" t="s">
        <v>535</v>
      </c>
      <c r="G144" s="32"/>
      <c r="H144" s="32"/>
      <c r="I144" s="114"/>
      <c r="J144" s="32"/>
      <c r="K144" s="32"/>
      <c r="L144" s="35"/>
      <c r="M144" s="179"/>
      <c r="N144" s="63"/>
      <c r="O144" s="63"/>
      <c r="P144" s="63"/>
      <c r="Q144" s="63"/>
      <c r="R144" s="63"/>
      <c r="S144" s="63"/>
      <c r="T144" s="64"/>
      <c r="AT144" s="14" t="s">
        <v>135</v>
      </c>
      <c r="AU144" s="14" t="s">
        <v>78</v>
      </c>
    </row>
    <row r="145" spans="2:65" s="1" customFormat="1" ht="24" customHeight="1">
      <c r="B145" s="31"/>
      <c r="C145" s="224" t="s">
        <v>196</v>
      </c>
      <c r="D145" s="224" t="s">
        <v>473</v>
      </c>
      <c r="E145" s="225" t="s">
        <v>537</v>
      </c>
      <c r="F145" s="226" t="s">
        <v>538</v>
      </c>
      <c r="G145" s="227" t="s">
        <v>185</v>
      </c>
      <c r="H145" s="228">
        <v>4</v>
      </c>
      <c r="I145" s="229"/>
      <c r="J145" s="230">
        <f>ROUND(I145*H145,2)</f>
        <v>0</v>
      </c>
      <c r="K145" s="226" t="s">
        <v>131</v>
      </c>
      <c r="L145" s="231"/>
      <c r="M145" s="232" t="s">
        <v>1</v>
      </c>
      <c r="N145" s="233" t="s">
        <v>43</v>
      </c>
      <c r="O145" s="63"/>
      <c r="P145" s="173">
        <f>O145*H145</f>
        <v>0</v>
      </c>
      <c r="Q145" s="173">
        <v>0.10818999999999999</v>
      </c>
      <c r="R145" s="173">
        <f>Q145*H145</f>
        <v>0.43275999999999998</v>
      </c>
      <c r="S145" s="173">
        <v>0</v>
      </c>
      <c r="T145" s="174">
        <f>S145*H145</f>
        <v>0</v>
      </c>
      <c r="AR145" s="175" t="s">
        <v>213</v>
      </c>
      <c r="AT145" s="175" t="s">
        <v>473</v>
      </c>
      <c r="AU145" s="175" t="s">
        <v>78</v>
      </c>
      <c r="AY145" s="14" t="s">
        <v>133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4" t="s">
        <v>85</v>
      </c>
      <c r="BK145" s="176">
        <f>ROUND(I145*H145,2)</f>
        <v>0</v>
      </c>
      <c r="BL145" s="14" t="s">
        <v>213</v>
      </c>
      <c r="BM145" s="175" t="s">
        <v>539</v>
      </c>
    </row>
    <row r="146" spans="2:65" s="1" customFormat="1" ht="11.25">
      <c r="B146" s="31"/>
      <c r="C146" s="32"/>
      <c r="D146" s="177" t="s">
        <v>135</v>
      </c>
      <c r="E146" s="32"/>
      <c r="F146" s="178" t="s">
        <v>538</v>
      </c>
      <c r="G146" s="32"/>
      <c r="H146" s="32"/>
      <c r="I146" s="114"/>
      <c r="J146" s="32"/>
      <c r="K146" s="32"/>
      <c r="L146" s="35"/>
      <c r="M146" s="179"/>
      <c r="N146" s="63"/>
      <c r="O146" s="63"/>
      <c r="P146" s="63"/>
      <c r="Q146" s="63"/>
      <c r="R146" s="63"/>
      <c r="S146" s="63"/>
      <c r="T146" s="64"/>
      <c r="AT146" s="14" t="s">
        <v>135</v>
      </c>
      <c r="AU146" s="14" t="s">
        <v>78</v>
      </c>
    </row>
    <row r="147" spans="2:65" s="1" customFormat="1" ht="24" customHeight="1">
      <c r="B147" s="31"/>
      <c r="C147" s="224" t="s">
        <v>202</v>
      </c>
      <c r="D147" s="224" t="s">
        <v>473</v>
      </c>
      <c r="E147" s="225" t="s">
        <v>540</v>
      </c>
      <c r="F147" s="226" t="s">
        <v>541</v>
      </c>
      <c r="G147" s="227" t="s">
        <v>185</v>
      </c>
      <c r="H147" s="228">
        <v>3</v>
      </c>
      <c r="I147" s="229"/>
      <c r="J147" s="230">
        <f>ROUND(I147*H147,2)</f>
        <v>0</v>
      </c>
      <c r="K147" s="226" t="s">
        <v>131</v>
      </c>
      <c r="L147" s="231"/>
      <c r="M147" s="232" t="s">
        <v>1</v>
      </c>
      <c r="N147" s="233" t="s">
        <v>43</v>
      </c>
      <c r="O147" s="63"/>
      <c r="P147" s="173">
        <f>O147*H147</f>
        <v>0</v>
      </c>
      <c r="Q147" s="173">
        <v>0.11192000000000001</v>
      </c>
      <c r="R147" s="173">
        <f>Q147*H147</f>
        <v>0.33576</v>
      </c>
      <c r="S147" s="173">
        <v>0</v>
      </c>
      <c r="T147" s="174">
        <f>S147*H147</f>
        <v>0</v>
      </c>
      <c r="AR147" s="175" t="s">
        <v>213</v>
      </c>
      <c r="AT147" s="175" t="s">
        <v>473</v>
      </c>
      <c r="AU147" s="175" t="s">
        <v>78</v>
      </c>
      <c r="AY147" s="14" t="s">
        <v>133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4" t="s">
        <v>85</v>
      </c>
      <c r="BK147" s="176">
        <f>ROUND(I147*H147,2)</f>
        <v>0</v>
      </c>
      <c r="BL147" s="14" t="s">
        <v>213</v>
      </c>
      <c r="BM147" s="175" t="s">
        <v>542</v>
      </c>
    </row>
    <row r="148" spans="2:65" s="1" customFormat="1" ht="11.25">
      <c r="B148" s="31"/>
      <c r="C148" s="32"/>
      <c r="D148" s="177" t="s">
        <v>135</v>
      </c>
      <c r="E148" s="32"/>
      <c r="F148" s="178" t="s">
        <v>541</v>
      </c>
      <c r="G148" s="32"/>
      <c r="H148" s="32"/>
      <c r="I148" s="114"/>
      <c r="J148" s="32"/>
      <c r="K148" s="32"/>
      <c r="L148" s="35"/>
      <c r="M148" s="179"/>
      <c r="N148" s="63"/>
      <c r="O148" s="63"/>
      <c r="P148" s="63"/>
      <c r="Q148" s="63"/>
      <c r="R148" s="63"/>
      <c r="S148" s="63"/>
      <c r="T148" s="64"/>
      <c r="AT148" s="14" t="s">
        <v>135</v>
      </c>
      <c r="AU148" s="14" t="s">
        <v>78</v>
      </c>
    </row>
    <row r="149" spans="2:65" s="1" customFormat="1" ht="24" customHeight="1">
      <c r="B149" s="31"/>
      <c r="C149" s="224" t="s">
        <v>8</v>
      </c>
      <c r="D149" s="224" t="s">
        <v>473</v>
      </c>
      <c r="E149" s="225" t="s">
        <v>543</v>
      </c>
      <c r="F149" s="226" t="s">
        <v>544</v>
      </c>
      <c r="G149" s="227" t="s">
        <v>185</v>
      </c>
      <c r="H149" s="228">
        <v>3</v>
      </c>
      <c r="I149" s="229"/>
      <c r="J149" s="230">
        <f>ROUND(I149*H149,2)</f>
        <v>0</v>
      </c>
      <c r="K149" s="226" t="s">
        <v>131</v>
      </c>
      <c r="L149" s="231"/>
      <c r="M149" s="232" t="s">
        <v>1</v>
      </c>
      <c r="N149" s="233" t="s">
        <v>43</v>
      </c>
      <c r="O149" s="63"/>
      <c r="P149" s="173">
        <f>O149*H149</f>
        <v>0</v>
      </c>
      <c r="Q149" s="173">
        <v>0.11565</v>
      </c>
      <c r="R149" s="173">
        <f>Q149*H149</f>
        <v>0.34694999999999998</v>
      </c>
      <c r="S149" s="173">
        <v>0</v>
      </c>
      <c r="T149" s="174">
        <f>S149*H149</f>
        <v>0</v>
      </c>
      <c r="AR149" s="175" t="s">
        <v>213</v>
      </c>
      <c r="AT149" s="175" t="s">
        <v>473</v>
      </c>
      <c r="AU149" s="175" t="s">
        <v>78</v>
      </c>
      <c r="AY149" s="14" t="s">
        <v>133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4" t="s">
        <v>85</v>
      </c>
      <c r="BK149" s="176">
        <f>ROUND(I149*H149,2)</f>
        <v>0</v>
      </c>
      <c r="BL149" s="14" t="s">
        <v>213</v>
      </c>
      <c r="BM149" s="175" t="s">
        <v>545</v>
      </c>
    </row>
    <row r="150" spans="2:65" s="1" customFormat="1" ht="11.25">
      <c r="B150" s="31"/>
      <c r="C150" s="32"/>
      <c r="D150" s="177" t="s">
        <v>135</v>
      </c>
      <c r="E150" s="32"/>
      <c r="F150" s="178" t="s">
        <v>544</v>
      </c>
      <c r="G150" s="32"/>
      <c r="H150" s="32"/>
      <c r="I150" s="114"/>
      <c r="J150" s="32"/>
      <c r="K150" s="32"/>
      <c r="L150" s="35"/>
      <c r="M150" s="179"/>
      <c r="N150" s="63"/>
      <c r="O150" s="63"/>
      <c r="P150" s="63"/>
      <c r="Q150" s="63"/>
      <c r="R150" s="63"/>
      <c r="S150" s="63"/>
      <c r="T150" s="64"/>
      <c r="AT150" s="14" t="s">
        <v>135</v>
      </c>
      <c r="AU150" s="14" t="s">
        <v>78</v>
      </c>
    </row>
    <row r="151" spans="2:65" s="1" customFormat="1" ht="24" customHeight="1">
      <c r="B151" s="31"/>
      <c r="C151" s="224" t="s">
        <v>264</v>
      </c>
      <c r="D151" s="224" t="s">
        <v>473</v>
      </c>
      <c r="E151" s="225" t="s">
        <v>546</v>
      </c>
      <c r="F151" s="226" t="s">
        <v>547</v>
      </c>
      <c r="G151" s="227" t="s">
        <v>185</v>
      </c>
      <c r="H151" s="228">
        <v>2</v>
      </c>
      <c r="I151" s="229"/>
      <c r="J151" s="230">
        <f>ROUND(I151*H151,2)</f>
        <v>0</v>
      </c>
      <c r="K151" s="226" t="s">
        <v>131</v>
      </c>
      <c r="L151" s="231"/>
      <c r="M151" s="232" t="s">
        <v>1</v>
      </c>
      <c r="N151" s="233" t="s">
        <v>43</v>
      </c>
      <c r="O151" s="63"/>
      <c r="P151" s="173">
        <f>O151*H151</f>
        <v>0</v>
      </c>
      <c r="Q151" s="173">
        <v>0.11938</v>
      </c>
      <c r="R151" s="173">
        <f>Q151*H151</f>
        <v>0.23876</v>
      </c>
      <c r="S151" s="173">
        <v>0</v>
      </c>
      <c r="T151" s="174">
        <f>S151*H151</f>
        <v>0</v>
      </c>
      <c r="AR151" s="175" t="s">
        <v>213</v>
      </c>
      <c r="AT151" s="175" t="s">
        <v>473</v>
      </c>
      <c r="AU151" s="175" t="s">
        <v>78</v>
      </c>
      <c r="AY151" s="14" t="s">
        <v>133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4" t="s">
        <v>85</v>
      </c>
      <c r="BK151" s="176">
        <f>ROUND(I151*H151,2)</f>
        <v>0</v>
      </c>
      <c r="BL151" s="14" t="s">
        <v>213</v>
      </c>
      <c r="BM151" s="175" t="s">
        <v>548</v>
      </c>
    </row>
    <row r="152" spans="2:65" s="1" customFormat="1" ht="11.25">
      <c r="B152" s="31"/>
      <c r="C152" s="32"/>
      <c r="D152" s="177" t="s">
        <v>135</v>
      </c>
      <c r="E152" s="32"/>
      <c r="F152" s="178" t="s">
        <v>547</v>
      </c>
      <c r="G152" s="32"/>
      <c r="H152" s="32"/>
      <c r="I152" s="114"/>
      <c r="J152" s="32"/>
      <c r="K152" s="32"/>
      <c r="L152" s="35"/>
      <c r="M152" s="179"/>
      <c r="N152" s="63"/>
      <c r="O152" s="63"/>
      <c r="P152" s="63"/>
      <c r="Q152" s="63"/>
      <c r="R152" s="63"/>
      <c r="S152" s="63"/>
      <c r="T152" s="64"/>
      <c r="AT152" s="14" t="s">
        <v>135</v>
      </c>
      <c r="AU152" s="14" t="s">
        <v>78</v>
      </c>
    </row>
    <row r="153" spans="2:65" s="1" customFormat="1" ht="24" customHeight="1">
      <c r="B153" s="31"/>
      <c r="C153" s="224" t="s">
        <v>312</v>
      </c>
      <c r="D153" s="224" t="s">
        <v>473</v>
      </c>
      <c r="E153" s="225" t="s">
        <v>549</v>
      </c>
      <c r="F153" s="226" t="s">
        <v>550</v>
      </c>
      <c r="G153" s="227" t="s">
        <v>185</v>
      </c>
      <c r="H153" s="228">
        <v>3</v>
      </c>
      <c r="I153" s="229"/>
      <c r="J153" s="230">
        <f>ROUND(I153*H153,2)</f>
        <v>0</v>
      </c>
      <c r="K153" s="226" t="s">
        <v>131</v>
      </c>
      <c r="L153" s="231"/>
      <c r="M153" s="232" t="s">
        <v>1</v>
      </c>
      <c r="N153" s="233" t="s">
        <v>43</v>
      </c>
      <c r="O153" s="63"/>
      <c r="P153" s="173">
        <f>O153*H153</f>
        <v>0</v>
      </c>
      <c r="Q153" s="173">
        <v>0.12311999999999999</v>
      </c>
      <c r="R153" s="173">
        <f>Q153*H153</f>
        <v>0.36935999999999997</v>
      </c>
      <c r="S153" s="173">
        <v>0</v>
      </c>
      <c r="T153" s="174">
        <f>S153*H153</f>
        <v>0</v>
      </c>
      <c r="AR153" s="175" t="s">
        <v>213</v>
      </c>
      <c r="AT153" s="175" t="s">
        <v>473</v>
      </c>
      <c r="AU153" s="175" t="s">
        <v>78</v>
      </c>
      <c r="AY153" s="14" t="s">
        <v>133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4" t="s">
        <v>85</v>
      </c>
      <c r="BK153" s="176">
        <f>ROUND(I153*H153,2)</f>
        <v>0</v>
      </c>
      <c r="BL153" s="14" t="s">
        <v>213</v>
      </c>
      <c r="BM153" s="175" t="s">
        <v>551</v>
      </c>
    </row>
    <row r="154" spans="2:65" s="1" customFormat="1" ht="11.25">
      <c r="B154" s="31"/>
      <c r="C154" s="32"/>
      <c r="D154" s="177" t="s">
        <v>135</v>
      </c>
      <c r="E154" s="32"/>
      <c r="F154" s="178" t="s">
        <v>550</v>
      </c>
      <c r="G154" s="32"/>
      <c r="H154" s="32"/>
      <c r="I154" s="114"/>
      <c r="J154" s="32"/>
      <c r="K154" s="32"/>
      <c r="L154" s="35"/>
      <c r="M154" s="179"/>
      <c r="N154" s="63"/>
      <c r="O154" s="63"/>
      <c r="P154" s="63"/>
      <c r="Q154" s="63"/>
      <c r="R154" s="63"/>
      <c r="S154" s="63"/>
      <c r="T154" s="64"/>
      <c r="AT154" s="14" t="s">
        <v>135</v>
      </c>
      <c r="AU154" s="14" t="s">
        <v>78</v>
      </c>
    </row>
    <row r="155" spans="2:65" s="1" customFormat="1" ht="24" customHeight="1">
      <c r="B155" s="31"/>
      <c r="C155" s="224" t="s">
        <v>305</v>
      </c>
      <c r="D155" s="224" t="s">
        <v>473</v>
      </c>
      <c r="E155" s="225" t="s">
        <v>552</v>
      </c>
      <c r="F155" s="226" t="s">
        <v>553</v>
      </c>
      <c r="G155" s="227" t="s">
        <v>185</v>
      </c>
      <c r="H155" s="228">
        <v>3</v>
      </c>
      <c r="I155" s="229"/>
      <c r="J155" s="230">
        <f>ROUND(I155*H155,2)</f>
        <v>0</v>
      </c>
      <c r="K155" s="226" t="s">
        <v>131</v>
      </c>
      <c r="L155" s="231"/>
      <c r="M155" s="232" t="s">
        <v>1</v>
      </c>
      <c r="N155" s="233" t="s">
        <v>43</v>
      </c>
      <c r="O155" s="63"/>
      <c r="P155" s="173">
        <f>O155*H155</f>
        <v>0</v>
      </c>
      <c r="Q155" s="173">
        <v>0.12684999999999999</v>
      </c>
      <c r="R155" s="173">
        <f>Q155*H155</f>
        <v>0.38054999999999994</v>
      </c>
      <c r="S155" s="173">
        <v>0</v>
      </c>
      <c r="T155" s="174">
        <f>S155*H155</f>
        <v>0</v>
      </c>
      <c r="AR155" s="175" t="s">
        <v>213</v>
      </c>
      <c r="AT155" s="175" t="s">
        <v>473</v>
      </c>
      <c r="AU155" s="175" t="s">
        <v>78</v>
      </c>
      <c r="AY155" s="14" t="s">
        <v>133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4" t="s">
        <v>85</v>
      </c>
      <c r="BK155" s="176">
        <f>ROUND(I155*H155,2)</f>
        <v>0</v>
      </c>
      <c r="BL155" s="14" t="s">
        <v>213</v>
      </c>
      <c r="BM155" s="175" t="s">
        <v>554</v>
      </c>
    </row>
    <row r="156" spans="2:65" s="1" customFormat="1" ht="11.25">
      <c r="B156" s="31"/>
      <c r="C156" s="32"/>
      <c r="D156" s="177" t="s">
        <v>135</v>
      </c>
      <c r="E156" s="32"/>
      <c r="F156" s="178" t="s">
        <v>553</v>
      </c>
      <c r="G156" s="32"/>
      <c r="H156" s="32"/>
      <c r="I156" s="114"/>
      <c r="J156" s="32"/>
      <c r="K156" s="32"/>
      <c r="L156" s="35"/>
      <c r="M156" s="179"/>
      <c r="N156" s="63"/>
      <c r="O156" s="63"/>
      <c r="P156" s="63"/>
      <c r="Q156" s="63"/>
      <c r="R156" s="63"/>
      <c r="S156" s="63"/>
      <c r="T156" s="64"/>
      <c r="AT156" s="14" t="s">
        <v>135</v>
      </c>
      <c r="AU156" s="14" t="s">
        <v>78</v>
      </c>
    </row>
    <row r="157" spans="2:65" s="1" customFormat="1" ht="24" customHeight="1">
      <c r="B157" s="31"/>
      <c r="C157" s="224" t="s">
        <v>282</v>
      </c>
      <c r="D157" s="224" t="s">
        <v>473</v>
      </c>
      <c r="E157" s="225" t="s">
        <v>555</v>
      </c>
      <c r="F157" s="226" t="s">
        <v>556</v>
      </c>
      <c r="G157" s="227" t="s">
        <v>185</v>
      </c>
      <c r="H157" s="228">
        <v>3</v>
      </c>
      <c r="I157" s="229"/>
      <c r="J157" s="230">
        <f>ROUND(I157*H157,2)</f>
        <v>0</v>
      </c>
      <c r="K157" s="226" t="s">
        <v>131</v>
      </c>
      <c r="L157" s="231"/>
      <c r="M157" s="232" t="s">
        <v>1</v>
      </c>
      <c r="N157" s="233" t="s">
        <v>43</v>
      </c>
      <c r="O157" s="63"/>
      <c r="P157" s="173">
        <f>O157*H157</f>
        <v>0</v>
      </c>
      <c r="Q157" s="173">
        <v>0.13058</v>
      </c>
      <c r="R157" s="173">
        <f>Q157*H157</f>
        <v>0.39173999999999998</v>
      </c>
      <c r="S157" s="173">
        <v>0</v>
      </c>
      <c r="T157" s="174">
        <f>S157*H157</f>
        <v>0</v>
      </c>
      <c r="AR157" s="175" t="s">
        <v>213</v>
      </c>
      <c r="AT157" s="175" t="s">
        <v>473</v>
      </c>
      <c r="AU157" s="175" t="s">
        <v>78</v>
      </c>
      <c r="AY157" s="14" t="s">
        <v>133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4" t="s">
        <v>85</v>
      </c>
      <c r="BK157" s="176">
        <f>ROUND(I157*H157,2)</f>
        <v>0</v>
      </c>
      <c r="BL157" s="14" t="s">
        <v>213</v>
      </c>
      <c r="BM157" s="175" t="s">
        <v>557</v>
      </c>
    </row>
    <row r="158" spans="2:65" s="1" customFormat="1" ht="11.25">
      <c r="B158" s="31"/>
      <c r="C158" s="32"/>
      <c r="D158" s="177" t="s">
        <v>135</v>
      </c>
      <c r="E158" s="32"/>
      <c r="F158" s="178" t="s">
        <v>556</v>
      </c>
      <c r="G158" s="32"/>
      <c r="H158" s="32"/>
      <c r="I158" s="114"/>
      <c r="J158" s="32"/>
      <c r="K158" s="32"/>
      <c r="L158" s="35"/>
      <c r="M158" s="179"/>
      <c r="N158" s="63"/>
      <c r="O158" s="63"/>
      <c r="P158" s="63"/>
      <c r="Q158" s="63"/>
      <c r="R158" s="63"/>
      <c r="S158" s="63"/>
      <c r="T158" s="64"/>
      <c r="AT158" s="14" t="s">
        <v>135</v>
      </c>
      <c r="AU158" s="14" t="s">
        <v>78</v>
      </c>
    </row>
    <row r="159" spans="2:65" s="1" customFormat="1" ht="24" customHeight="1">
      <c r="B159" s="31"/>
      <c r="C159" s="224" t="s">
        <v>288</v>
      </c>
      <c r="D159" s="224" t="s">
        <v>473</v>
      </c>
      <c r="E159" s="225" t="s">
        <v>558</v>
      </c>
      <c r="F159" s="226" t="s">
        <v>559</v>
      </c>
      <c r="G159" s="227" t="s">
        <v>185</v>
      </c>
      <c r="H159" s="228">
        <v>1</v>
      </c>
      <c r="I159" s="229"/>
      <c r="J159" s="230">
        <f>ROUND(I159*H159,2)</f>
        <v>0</v>
      </c>
      <c r="K159" s="226" t="s">
        <v>131</v>
      </c>
      <c r="L159" s="231"/>
      <c r="M159" s="232" t="s">
        <v>1</v>
      </c>
      <c r="N159" s="233" t="s">
        <v>43</v>
      </c>
      <c r="O159" s="63"/>
      <c r="P159" s="173">
        <f>O159*H159</f>
        <v>0</v>
      </c>
      <c r="Q159" s="173">
        <v>0.13431000000000001</v>
      </c>
      <c r="R159" s="173">
        <f>Q159*H159</f>
        <v>0.13431000000000001</v>
      </c>
      <c r="S159" s="173">
        <v>0</v>
      </c>
      <c r="T159" s="174">
        <f>S159*H159</f>
        <v>0</v>
      </c>
      <c r="AR159" s="175" t="s">
        <v>213</v>
      </c>
      <c r="AT159" s="175" t="s">
        <v>473</v>
      </c>
      <c r="AU159" s="175" t="s">
        <v>78</v>
      </c>
      <c r="AY159" s="14" t="s">
        <v>133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4" t="s">
        <v>85</v>
      </c>
      <c r="BK159" s="176">
        <f>ROUND(I159*H159,2)</f>
        <v>0</v>
      </c>
      <c r="BL159" s="14" t="s">
        <v>213</v>
      </c>
      <c r="BM159" s="175" t="s">
        <v>560</v>
      </c>
    </row>
    <row r="160" spans="2:65" s="1" customFormat="1" ht="11.25">
      <c r="B160" s="31"/>
      <c r="C160" s="32"/>
      <c r="D160" s="177" t="s">
        <v>135</v>
      </c>
      <c r="E160" s="32"/>
      <c r="F160" s="178" t="s">
        <v>559</v>
      </c>
      <c r="G160" s="32"/>
      <c r="H160" s="32"/>
      <c r="I160" s="114"/>
      <c r="J160" s="32"/>
      <c r="K160" s="32"/>
      <c r="L160" s="35"/>
      <c r="M160" s="179"/>
      <c r="N160" s="63"/>
      <c r="O160" s="63"/>
      <c r="P160" s="63"/>
      <c r="Q160" s="63"/>
      <c r="R160" s="63"/>
      <c r="S160" s="63"/>
      <c r="T160" s="64"/>
      <c r="AT160" s="14" t="s">
        <v>135</v>
      </c>
      <c r="AU160" s="14" t="s">
        <v>78</v>
      </c>
    </row>
    <row r="161" spans="2:65" s="1" customFormat="1" ht="24" customHeight="1">
      <c r="B161" s="31"/>
      <c r="C161" s="224" t="s">
        <v>7</v>
      </c>
      <c r="D161" s="224" t="s">
        <v>473</v>
      </c>
      <c r="E161" s="225" t="s">
        <v>561</v>
      </c>
      <c r="F161" s="226" t="s">
        <v>562</v>
      </c>
      <c r="G161" s="227" t="s">
        <v>185</v>
      </c>
      <c r="H161" s="228">
        <v>2</v>
      </c>
      <c r="I161" s="229"/>
      <c r="J161" s="230">
        <f>ROUND(I161*H161,2)</f>
        <v>0</v>
      </c>
      <c r="K161" s="226" t="s">
        <v>131</v>
      </c>
      <c r="L161" s="231"/>
      <c r="M161" s="232" t="s">
        <v>1</v>
      </c>
      <c r="N161" s="233" t="s">
        <v>43</v>
      </c>
      <c r="O161" s="63"/>
      <c r="P161" s="173">
        <f>O161*H161</f>
        <v>0</v>
      </c>
      <c r="Q161" s="173">
        <v>0.13804</v>
      </c>
      <c r="R161" s="173">
        <f>Q161*H161</f>
        <v>0.27607999999999999</v>
      </c>
      <c r="S161" s="173">
        <v>0</v>
      </c>
      <c r="T161" s="174">
        <f>S161*H161</f>
        <v>0</v>
      </c>
      <c r="AR161" s="175" t="s">
        <v>213</v>
      </c>
      <c r="AT161" s="175" t="s">
        <v>473</v>
      </c>
      <c r="AU161" s="175" t="s">
        <v>78</v>
      </c>
      <c r="AY161" s="14" t="s">
        <v>133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4" t="s">
        <v>85</v>
      </c>
      <c r="BK161" s="176">
        <f>ROUND(I161*H161,2)</f>
        <v>0</v>
      </c>
      <c r="BL161" s="14" t="s">
        <v>213</v>
      </c>
      <c r="BM161" s="175" t="s">
        <v>563</v>
      </c>
    </row>
    <row r="162" spans="2:65" s="1" customFormat="1" ht="11.25">
      <c r="B162" s="31"/>
      <c r="C162" s="32"/>
      <c r="D162" s="177" t="s">
        <v>135</v>
      </c>
      <c r="E162" s="32"/>
      <c r="F162" s="178" t="s">
        <v>562</v>
      </c>
      <c r="G162" s="32"/>
      <c r="H162" s="32"/>
      <c r="I162" s="114"/>
      <c r="J162" s="32"/>
      <c r="K162" s="32"/>
      <c r="L162" s="35"/>
      <c r="M162" s="179"/>
      <c r="N162" s="63"/>
      <c r="O162" s="63"/>
      <c r="P162" s="63"/>
      <c r="Q162" s="63"/>
      <c r="R162" s="63"/>
      <c r="S162" s="63"/>
      <c r="T162" s="64"/>
      <c r="AT162" s="14" t="s">
        <v>135</v>
      </c>
      <c r="AU162" s="14" t="s">
        <v>78</v>
      </c>
    </row>
    <row r="163" spans="2:65" s="1" customFormat="1" ht="24" customHeight="1">
      <c r="B163" s="31"/>
      <c r="C163" s="224" t="s">
        <v>299</v>
      </c>
      <c r="D163" s="224" t="s">
        <v>473</v>
      </c>
      <c r="E163" s="225" t="s">
        <v>564</v>
      </c>
      <c r="F163" s="226" t="s">
        <v>565</v>
      </c>
      <c r="G163" s="227" t="s">
        <v>185</v>
      </c>
      <c r="H163" s="228">
        <v>2</v>
      </c>
      <c r="I163" s="229"/>
      <c r="J163" s="230">
        <f>ROUND(I163*H163,2)</f>
        <v>0</v>
      </c>
      <c r="K163" s="226" t="s">
        <v>131</v>
      </c>
      <c r="L163" s="231"/>
      <c r="M163" s="232" t="s">
        <v>1</v>
      </c>
      <c r="N163" s="233" t="s">
        <v>43</v>
      </c>
      <c r="O163" s="63"/>
      <c r="P163" s="173">
        <f>O163*H163</f>
        <v>0</v>
      </c>
      <c r="Q163" s="173">
        <v>0.14177000000000001</v>
      </c>
      <c r="R163" s="173">
        <f>Q163*H163</f>
        <v>0.28354000000000001</v>
      </c>
      <c r="S163" s="173">
        <v>0</v>
      </c>
      <c r="T163" s="174">
        <f>S163*H163</f>
        <v>0</v>
      </c>
      <c r="AR163" s="175" t="s">
        <v>213</v>
      </c>
      <c r="AT163" s="175" t="s">
        <v>473</v>
      </c>
      <c r="AU163" s="175" t="s">
        <v>78</v>
      </c>
      <c r="AY163" s="14" t="s">
        <v>133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4" t="s">
        <v>85</v>
      </c>
      <c r="BK163" s="176">
        <f>ROUND(I163*H163,2)</f>
        <v>0</v>
      </c>
      <c r="BL163" s="14" t="s">
        <v>213</v>
      </c>
      <c r="BM163" s="175" t="s">
        <v>566</v>
      </c>
    </row>
    <row r="164" spans="2:65" s="1" customFormat="1" ht="11.25">
      <c r="B164" s="31"/>
      <c r="C164" s="32"/>
      <c r="D164" s="177" t="s">
        <v>135</v>
      </c>
      <c r="E164" s="32"/>
      <c r="F164" s="178" t="s">
        <v>565</v>
      </c>
      <c r="G164" s="32"/>
      <c r="H164" s="32"/>
      <c r="I164" s="114"/>
      <c r="J164" s="32"/>
      <c r="K164" s="32"/>
      <c r="L164" s="35"/>
      <c r="M164" s="179"/>
      <c r="N164" s="63"/>
      <c r="O164" s="63"/>
      <c r="P164" s="63"/>
      <c r="Q164" s="63"/>
      <c r="R164" s="63"/>
      <c r="S164" s="63"/>
      <c r="T164" s="64"/>
      <c r="AT164" s="14" t="s">
        <v>135</v>
      </c>
      <c r="AU164" s="14" t="s">
        <v>78</v>
      </c>
    </row>
    <row r="165" spans="2:65" s="1" customFormat="1" ht="24" customHeight="1">
      <c r="B165" s="31"/>
      <c r="C165" s="224" t="s">
        <v>270</v>
      </c>
      <c r="D165" s="224" t="s">
        <v>473</v>
      </c>
      <c r="E165" s="225" t="s">
        <v>567</v>
      </c>
      <c r="F165" s="226" t="s">
        <v>568</v>
      </c>
      <c r="G165" s="227" t="s">
        <v>185</v>
      </c>
      <c r="H165" s="228">
        <v>1</v>
      </c>
      <c r="I165" s="229"/>
      <c r="J165" s="230">
        <f>ROUND(I165*H165,2)</f>
        <v>0</v>
      </c>
      <c r="K165" s="226" t="s">
        <v>131</v>
      </c>
      <c r="L165" s="231"/>
      <c r="M165" s="232" t="s">
        <v>1</v>
      </c>
      <c r="N165" s="233" t="s">
        <v>43</v>
      </c>
      <c r="O165" s="63"/>
      <c r="P165" s="173">
        <f>O165*H165</f>
        <v>0</v>
      </c>
      <c r="Q165" s="173">
        <v>0.14549999999999999</v>
      </c>
      <c r="R165" s="173">
        <f>Q165*H165</f>
        <v>0.14549999999999999</v>
      </c>
      <c r="S165" s="173">
        <v>0</v>
      </c>
      <c r="T165" s="174">
        <f>S165*H165</f>
        <v>0</v>
      </c>
      <c r="AR165" s="175" t="s">
        <v>213</v>
      </c>
      <c r="AT165" s="175" t="s">
        <v>473</v>
      </c>
      <c r="AU165" s="175" t="s">
        <v>78</v>
      </c>
      <c r="AY165" s="14" t="s">
        <v>133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4" t="s">
        <v>85</v>
      </c>
      <c r="BK165" s="176">
        <f>ROUND(I165*H165,2)</f>
        <v>0</v>
      </c>
      <c r="BL165" s="14" t="s">
        <v>213</v>
      </c>
      <c r="BM165" s="175" t="s">
        <v>569</v>
      </c>
    </row>
    <row r="166" spans="2:65" s="1" customFormat="1" ht="11.25">
      <c r="B166" s="31"/>
      <c r="C166" s="32"/>
      <c r="D166" s="177" t="s">
        <v>135</v>
      </c>
      <c r="E166" s="32"/>
      <c r="F166" s="178" t="s">
        <v>568</v>
      </c>
      <c r="G166" s="32"/>
      <c r="H166" s="32"/>
      <c r="I166" s="114"/>
      <c r="J166" s="32"/>
      <c r="K166" s="32"/>
      <c r="L166" s="35"/>
      <c r="M166" s="179"/>
      <c r="N166" s="63"/>
      <c r="O166" s="63"/>
      <c r="P166" s="63"/>
      <c r="Q166" s="63"/>
      <c r="R166" s="63"/>
      <c r="S166" s="63"/>
      <c r="T166" s="64"/>
      <c r="AT166" s="14" t="s">
        <v>135</v>
      </c>
      <c r="AU166" s="14" t="s">
        <v>78</v>
      </c>
    </row>
    <row r="167" spans="2:65" s="1" customFormat="1" ht="24" customHeight="1">
      <c r="B167" s="31"/>
      <c r="C167" s="224" t="s">
        <v>276</v>
      </c>
      <c r="D167" s="224" t="s">
        <v>473</v>
      </c>
      <c r="E167" s="225" t="s">
        <v>570</v>
      </c>
      <c r="F167" s="226" t="s">
        <v>571</v>
      </c>
      <c r="G167" s="227" t="s">
        <v>185</v>
      </c>
      <c r="H167" s="228">
        <v>3</v>
      </c>
      <c r="I167" s="229"/>
      <c r="J167" s="230">
        <f>ROUND(I167*H167,2)</f>
        <v>0</v>
      </c>
      <c r="K167" s="226" t="s">
        <v>131</v>
      </c>
      <c r="L167" s="231"/>
      <c r="M167" s="232" t="s">
        <v>1</v>
      </c>
      <c r="N167" s="233" t="s">
        <v>43</v>
      </c>
      <c r="O167" s="63"/>
      <c r="P167" s="173">
        <f>O167*H167</f>
        <v>0</v>
      </c>
      <c r="Q167" s="173">
        <v>0.14923</v>
      </c>
      <c r="R167" s="173">
        <f>Q167*H167</f>
        <v>0.44769000000000003</v>
      </c>
      <c r="S167" s="173">
        <v>0</v>
      </c>
      <c r="T167" s="174">
        <f>S167*H167</f>
        <v>0</v>
      </c>
      <c r="AR167" s="175" t="s">
        <v>213</v>
      </c>
      <c r="AT167" s="175" t="s">
        <v>473</v>
      </c>
      <c r="AU167" s="175" t="s">
        <v>78</v>
      </c>
      <c r="AY167" s="14" t="s">
        <v>133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4" t="s">
        <v>85</v>
      </c>
      <c r="BK167" s="176">
        <f>ROUND(I167*H167,2)</f>
        <v>0</v>
      </c>
      <c r="BL167" s="14" t="s">
        <v>213</v>
      </c>
      <c r="BM167" s="175" t="s">
        <v>572</v>
      </c>
    </row>
    <row r="168" spans="2:65" s="1" customFormat="1" ht="11.25">
      <c r="B168" s="31"/>
      <c r="C168" s="32"/>
      <c r="D168" s="177" t="s">
        <v>135</v>
      </c>
      <c r="E168" s="32"/>
      <c r="F168" s="178" t="s">
        <v>571</v>
      </c>
      <c r="G168" s="32"/>
      <c r="H168" s="32"/>
      <c r="I168" s="114"/>
      <c r="J168" s="32"/>
      <c r="K168" s="32"/>
      <c r="L168" s="35"/>
      <c r="M168" s="179"/>
      <c r="N168" s="63"/>
      <c r="O168" s="63"/>
      <c r="P168" s="63"/>
      <c r="Q168" s="63"/>
      <c r="R168" s="63"/>
      <c r="S168" s="63"/>
      <c r="T168" s="64"/>
      <c r="AT168" s="14" t="s">
        <v>135</v>
      </c>
      <c r="AU168" s="14" t="s">
        <v>78</v>
      </c>
    </row>
    <row r="169" spans="2:65" s="1" customFormat="1" ht="24" customHeight="1">
      <c r="B169" s="31"/>
      <c r="C169" s="224" t="s">
        <v>573</v>
      </c>
      <c r="D169" s="224" t="s">
        <v>473</v>
      </c>
      <c r="E169" s="225" t="s">
        <v>574</v>
      </c>
      <c r="F169" s="226" t="s">
        <v>575</v>
      </c>
      <c r="G169" s="227" t="s">
        <v>185</v>
      </c>
      <c r="H169" s="228">
        <v>2</v>
      </c>
      <c r="I169" s="229"/>
      <c r="J169" s="230">
        <f>ROUND(I169*H169,2)</f>
        <v>0</v>
      </c>
      <c r="K169" s="226" t="s">
        <v>131</v>
      </c>
      <c r="L169" s="231"/>
      <c r="M169" s="232" t="s">
        <v>1</v>
      </c>
      <c r="N169" s="233" t="s">
        <v>43</v>
      </c>
      <c r="O169" s="63"/>
      <c r="P169" s="173">
        <f>O169*H169</f>
        <v>0</v>
      </c>
      <c r="Q169" s="173">
        <v>0.15296000000000001</v>
      </c>
      <c r="R169" s="173">
        <f>Q169*H169</f>
        <v>0.30592000000000003</v>
      </c>
      <c r="S169" s="173">
        <v>0</v>
      </c>
      <c r="T169" s="174">
        <f>S169*H169</f>
        <v>0</v>
      </c>
      <c r="AR169" s="175" t="s">
        <v>213</v>
      </c>
      <c r="AT169" s="175" t="s">
        <v>473</v>
      </c>
      <c r="AU169" s="175" t="s">
        <v>78</v>
      </c>
      <c r="AY169" s="14" t="s">
        <v>133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4" t="s">
        <v>85</v>
      </c>
      <c r="BK169" s="176">
        <f>ROUND(I169*H169,2)</f>
        <v>0</v>
      </c>
      <c r="BL169" s="14" t="s">
        <v>213</v>
      </c>
      <c r="BM169" s="175" t="s">
        <v>576</v>
      </c>
    </row>
    <row r="170" spans="2:65" s="1" customFormat="1" ht="11.25">
      <c r="B170" s="31"/>
      <c r="C170" s="32"/>
      <c r="D170" s="177" t="s">
        <v>135</v>
      </c>
      <c r="E170" s="32"/>
      <c r="F170" s="178" t="s">
        <v>575</v>
      </c>
      <c r="G170" s="32"/>
      <c r="H170" s="32"/>
      <c r="I170" s="114"/>
      <c r="J170" s="32"/>
      <c r="K170" s="32"/>
      <c r="L170" s="35"/>
      <c r="M170" s="179"/>
      <c r="N170" s="63"/>
      <c r="O170" s="63"/>
      <c r="P170" s="63"/>
      <c r="Q170" s="63"/>
      <c r="R170" s="63"/>
      <c r="S170" s="63"/>
      <c r="T170" s="64"/>
      <c r="AT170" s="14" t="s">
        <v>135</v>
      </c>
      <c r="AU170" s="14" t="s">
        <v>78</v>
      </c>
    </row>
    <row r="171" spans="2:65" s="1" customFormat="1" ht="24" customHeight="1">
      <c r="B171" s="31"/>
      <c r="C171" s="224" t="s">
        <v>340</v>
      </c>
      <c r="D171" s="224" t="s">
        <v>473</v>
      </c>
      <c r="E171" s="225" t="s">
        <v>577</v>
      </c>
      <c r="F171" s="226" t="s">
        <v>578</v>
      </c>
      <c r="G171" s="227" t="s">
        <v>185</v>
      </c>
      <c r="H171" s="228">
        <v>1</v>
      </c>
      <c r="I171" s="229"/>
      <c r="J171" s="230">
        <f>ROUND(I171*H171,2)</f>
        <v>0</v>
      </c>
      <c r="K171" s="226" t="s">
        <v>131</v>
      </c>
      <c r="L171" s="231"/>
      <c r="M171" s="232" t="s">
        <v>1</v>
      </c>
      <c r="N171" s="233" t="s">
        <v>43</v>
      </c>
      <c r="O171" s="63"/>
      <c r="P171" s="173">
        <f>O171*H171</f>
        <v>0</v>
      </c>
      <c r="Q171" s="173">
        <v>0.15669</v>
      </c>
      <c r="R171" s="173">
        <f>Q171*H171</f>
        <v>0.15669</v>
      </c>
      <c r="S171" s="173">
        <v>0</v>
      </c>
      <c r="T171" s="174">
        <f>S171*H171</f>
        <v>0</v>
      </c>
      <c r="AR171" s="175" t="s">
        <v>213</v>
      </c>
      <c r="AT171" s="175" t="s">
        <v>473</v>
      </c>
      <c r="AU171" s="175" t="s">
        <v>78</v>
      </c>
      <c r="AY171" s="14" t="s">
        <v>133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4" t="s">
        <v>85</v>
      </c>
      <c r="BK171" s="176">
        <f>ROUND(I171*H171,2)</f>
        <v>0</v>
      </c>
      <c r="BL171" s="14" t="s">
        <v>213</v>
      </c>
      <c r="BM171" s="175" t="s">
        <v>579</v>
      </c>
    </row>
    <row r="172" spans="2:65" s="1" customFormat="1" ht="11.25">
      <c r="B172" s="31"/>
      <c r="C172" s="32"/>
      <c r="D172" s="177" t="s">
        <v>135</v>
      </c>
      <c r="E172" s="32"/>
      <c r="F172" s="178" t="s">
        <v>578</v>
      </c>
      <c r="G172" s="32"/>
      <c r="H172" s="32"/>
      <c r="I172" s="114"/>
      <c r="J172" s="32"/>
      <c r="K172" s="32"/>
      <c r="L172" s="35"/>
      <c r="M172" s="179"/>
      <c r="N172" s="63"/>
      <c r="O172" s="63"/>
      <c r="P172" s="63"/>
      <c r="Q172" s="63"/>
      <c r="R172" s="63"/>
      <c r="S172" s="63"/>
      <c r="T172" s="64"/>
      <c r="AT172" s="14" t="s">
        <v>135</v>
      </c>
      <c r="AU172" s="14" t="s">
        <v>78</v>
      </c>
    </row>
    <row r="173" spans="2:65" s="1" customFormat="1" ht="24" customHeight="1">
      <c r="B173" s="31"/>
      <c r="C173" s="224" t="s">
        <v>352</v>
      </c>
      <c r="D173" s="224" t="s">
        <v>473</v>
      </c>
      <c r="E173" s="225" t="s">
        <v>580</v>
      </c>
      <c r="F173" s="226" t="s">
        <v>581</v>
      </c>
      <c r="G173" s="227" t="s">
        <v>185</v>
      </c>
      <c r="H173" s="228">
        <v>1</v>
      </c>
      <c r="I173" s="229"/>
      <c r="J173" s="230">
        <f>ROUND(I173*H173,2)</f>
        <v>0</v>
      </c>
      <c r="K173" s="226" t="s">
        <v>131</v>
      </c>
      <c r="L173" s="231"/>
      <c r="M173" s="232" t="s">
        <v>1</v>
      </c>
      <c r="N173" s="233" t="s">
        <v>43</v>
      </c>
      <c r="O173" s="63"/>
      <c r="P173" s="173">
        <f>O173*H173</f>
        <v>0</v>
      </c>
      <c r="Q173" s="173">
        <v>0.16042000000000001</v>
      </c>
      <c r="R173" s="173">
        <f>Q173*H173</f>
        <v>0.16042000000000001</v>
      </c>
      <c r="S173" s="173">
        <v>0</v>
      </c>
      <c r="T173" s="174">
        <f>S173*H173</f>
        <v>0</v>
      </c>
      <c r="AR173" s="175" t="s">
        <v>213</v>
      </c>
      <c r="AT173" s="175" t="s">
        <v>473</v>
      </c>
      <c r="AU173" s="175" t="s">
        <v>78</v>
      </c>
      <c r="AY173" s="14" t="s">
        <v>133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4" t="s">
        <v>85</v>
      </c>
      <c r="BK173" s="176">
        <f>ROUND(I173*H173,2)</f>
        <v>0</v>
      </c>
      <c r="BL173" s="14" t="s">
        <v>213</v>
      </c>
      <c r="BM173" s="175" t="s">
        <v>582</v>
      </c>
    </row>
    <row r="174" spans="2:65" s="1" customFormat="1" ht="11.25">
      <c r="B174" s="31"/>
      <c r="C174" s="32"/>
      <c r="D174" s="177" t="s">
        <v>135</v>
      </c>
      <c r="E174" s="32"/>
      <c r="F174" s="178" t="s">
        <v>581</v>
      </c>
      <c r="G174" s="32"/>
      <c r="H174" s="32"/>
      <c r="I174" s="114"/>
      <c r="J174" s="32"/>
      <c r="K174" s="32"/>
      <c r="L174" s="35"/>
      <c r="M174" s="179"/>
      <c r="N174" s="63"/>
      <c r="O174" s="63"/>
      <c r="P174" s="63"/>
      <c r="Q174" s="63"/>
      <c r="R174" s="63"/>
      <c r="S174" s="63"/>
      <c r="T174" s="64"/>
      <c r="AT174" s="14" t="s">
        <v>135</v>
      </c>
      <c r="AU174" s="14" t="s">
        <v>78</v>
      </c>
    </row>
    <row r="175" spans="2:65" s="1" customFormat="1" ht="24" customHeight="1">
      <c r="B175" s="31"/>
      <c r="C175" s="224" t="s">
        <v>358</v>
      </c>
      <c r="D175" s="224" t="s">
        <v>473</v>
      </c>
      <c r="E175" s="225" t="s">
        <v>583</v>
      </c>
      <c r="F175" s="226" t="s">
        <v>584</v>
      </c>
      <c r="G175" s="227" t="s">
        <v>185</v>
      </c>
      <c r="H175" s="228">
        <v>3</v>
      </c>
      <c r="I175" s="229"/>
      <c r="J175" s="230">
        <f>ROUND(I175*H175,2)</f>
        <v>0</v>
      </c>
      <c r="K175" s="226" t="s">
        <v>131</v>
      </c>
      <c r="L175" s="231"/>
      <c r="M175" s="232" t="s">
        <v>1</v>
      </c>
      <c r="N175" s="233" t="s">
        <v>43</v>
      </c>
      <c r="O175" s="63"/>
      <c r="P175" s="173">
        <f>O175*H175</f>
        <v>0</v>
      </c>
      <c r="Q175" s="173">
        <v>0.16414999999999999</v>
      </c>
      <c r="R175" s="173">
        <f>Q175*H175</f>
        <v>0.49244999999999994</v>
      </c>
      <c r="S175" s="173">
        <v>0</v>
      </c>
      <c r="T175" s="174">
        <f>S175*H175</f>
        <v>0</v>
      </c>
      <c r="AR175" s="175" t="s">
        <v>213</v>
      </c>
      <c r="AT175" s="175" t="s">
        <v>473</v>
      </c>
      <c r="AU175" s="175" t="s">
        <v>78</v>
      </c>
      <c r="AY175" s="14" t="s">
        <v>133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4" t="s">
        <v>85</v>
      </c>
      <c r="BK175" s="176">
        <f>ROUND(I175*H175,2)</f>
        <v>0</v>
      </c>
      <c r="BL175" s="14" t="s">
        <v>213</v>
      </c>
      <c r="BM175" s="175" t="s">
        <v>585</v>
      </c>
    </row>
    <row r="176" spans="2:65" s="1" customFormat="1" ht="11.25">
      <c r="B176" s="31"/>
      <c r="C176" s="32"/>
      <c r="D176" s="177" t="s">
        <v>135</v>
      </c>
      <c r="E176" s="32"/>
      <c r="F176" s="178" t="s">
        <v>584</v>
      </c>
      <c r="G176" s="32"/>
      <c r="H176" s="32"/>
      <c r="I176" s="114"/>
      <c r="J176" s="32"/>
      <c r="K176" s="32"/>
      <c r="L176" s="35"/>
      <c r="M176" s="179"/>
      <c r="N176" s="63"/>
      <c r="O176" s="63"/>
      <c r="P176" s="63"/>
      <c r="Q176" s="63"/>
      <c r="R176" s="63"/>
      <c r="S176" s="63"/>
      <c r="T176" s="64"/>
      <c r="AT176" s="14" t="s">
        <v>135</v>
      </c>
      <c r="AU176" s="14" t="s">
        <v>78</v>
      </c>
    </row>
    <row r="177" spans="2:65" s="1" customFormat="1" ht="24" customHeight="1">
      <c r="B177" s="31"/>
      <c r="C177" s="224" t="s">
        <v>387</v>
      </c>
      <c r="D177" s="224" t="s">
        <v>473</v>
      </c>
      <c r="E177" s="225" t="s">
        <v>586</v>
      </c>
      <c r="F177" s="226" t="s">
        <v>587</v>
      </c>
      <c r="G177" s="227" t="s">
        <v>185</v>
      </c>
      <c r="H177" s="228">
        <v>1</v>
      </c>
      <c r="I177" s="229"/>
      <c r="J177" s="230">
        <f>ROUND(I177*H177,2)</f>
        <v>0</v>
      </c>
      <c r="K177" s="226" t="s">
        <v>131</v>
      </c>
      <c r="L177" s="231"/>
      <c r="M177" s="232" t="s">
        <v>1</v>
      </c>
      <c r="N177" s="233" t="s">
        <v>43</v>
      </c>
      <c r="O177" s="63"/>
      <c r="P177" s="173">
        <f>O177*H177</f>
        <v>0</v>
      </c>
      <c r="Q177" s="173">
        <v>0.16788</v>
      </c>
      <c r="R177" s="173">
        <f>Q177*H177</f>
        <v>0.16788</v>
      </c>
      <c r="S177" s="173">
        <v>0</v>
      </c>
      <c r="T177" s="174">
        <f>S177*H177</f>
        <v>0</v>
      </c>
      <c r="AR177" s="175" t="s">
        <v>213</v>
      </c>
      <c r="AT177" s="175" t="s">
        <v>473</v>
      </c>
      <c r="AU177" s="175" t="s">
        <v>78</v>
      </c>
      <c r="AY177" s="14" t="s">
        <v>133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4" t="s">
        <v>85</v>
      </c>
      <c r="BK177" s="176">
        <f>ROUND(I177*H177,2)</f>
        <v>0</v>
      </c>
      <c r="BL177" s="14" t="s">
        <v>213</v>
      </c>
      <c r="BM177" s="175" t="s">
        <v>588</v>
      </c>
    </row>
    <row r="178" spans="2:65" s="1" customFormat="1" ht="11.25">
      <c r="B178" s="31"/>
      <c r="C178" s="32"/>
      <c r="D178" s="177" t="s">
        <v>135</v>
      </c>
      <c r="E178" s="32"/>
      <c r="F178" s="178" t="s">
        <v>587</v>
      </c>
      <c r="G178" s="32"/>
      <c r="H178" s="32"/>
      <c r="I178" s="114"/>
      <c r="J178" s="32"/>
      <c r="K178" s="32"/>
      <c r="L178" s="35"/>
      <c r="M178" s="179"/>
      <c r="N178" s="63"/>
      <c r="O178" s="63"/>
      <c r="P178" s="63"/>
      <c r="Q178" s="63"/>
      <c r="R178" s="63"/>
      <c r="S178" s="63"/>
      <c r="T178" s="64"/>
      <c r="AT178" s="14" t="s">
        <v>135</v>
      </c>
      <c r="AU178" s="14" t="s">
        <v>78</v>
      </c>
    </row>
    <row r="179" spans="2:65" s="1" customFormat="1" ht="24" customHeight="1">
      <c r="B179" s="31"/>
      <c r="C179" s="224" t="s">
        <v>399</v>
      </c>
      <c r="D179" s="224" t="s">
        <v>473</v>
      </c>
      <c r="E179" s="225" t="s">
        <v>589</v>
      </c>
      <c r="F179" s="226" t="s">
        <v>590</v>
      </c>
      <c r="G179" s="227" t="s">
        <v>185</v>
      </c>
      <c r="H179" s="228">
        <v>2</v>
      </c>
      <c r="I179" s="229"/>
      <c r="J179" s="230">
        <f>ROUND(I179*H179,2)</f>
        <v>0</v>
      </c>
      <c r="K179" s="226" t="s">
        <v>131</v>
      </c>
      <c r="L179" s="231"/>
      <c r="M179" s="232" t="s">
        <v>1</v>
      </c>
      <c r="N179" s="233" t="s">
        <v>43</v>
      </c>
      <c r="O179" s="63"/>
      <c r="P179" s="173">
        <f>O179*H179</f>
        <v>0</v>
      </c>
      <c r="Q179" s="173">
        <v>0.17161999999999999</v>
      </c>
      <c r="R179" s="173">
        <f>Q179*H179</f>
        <v>0.34323999999999999</v>
      </c>
      <c r="S179" s="173">
        <v>0</v>
      </c>
      <c r="T179" s="174">
        <f>S179*H179</f>
        <v>0</v>
      </c>
      <c r="AR179" s="175" t="s">
        <v>213</v>
      </c>
      <c r="AT179" s="175" t="s">
        <v>473</v>
      </c>
      <c r="AU179" s="175" t="s">
        <v>78</v>
      </c>
      <c r="AY179" s="14" t="s">
        <v>133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4" t="s">
        <v>85</v>
      </c>
      <c r="BK179" s="176">
        <f>ROUND(I179*H179,2)</f>
        <v>0</v>
      </c>
      <c r="BL179" s="14" t="s">
        <v>213</v>
      </c>
      <c r="BM179" s="175" t="s">
        <v>591</v>
      </c>
    </row>
    <row r="180" spans="2:65" s="1" customFormat="1" ht="11.25">
      <c r="B180" s="31"/>
      <c r="C180" s="32"/>
      <c r="D180" s="177" t="s">
        <v>135</v>
      </c>
      <c r="E180" s="32"/>
      <c r="F180" s="178" t="s">
        <v>590</v>
      </c>
      <c r="G180" s="32"/>
      <c r="H180" s="32"/>
      <c r="I180" s="114"/>
      <c r="J180" s="32"/>
      <c r="K180" s="32"/>
      <c r="L180" s="35"/>
      <c r="M180" s="179"/>
      <c r="N180" s="63"/>
      <c r="O180" s="63"/>
      <c r="P180" s="63"/>
      <c r="Q180" s="63"/>
      <c r="R180" s="63"/>
      <c r="S180" s="63"/>
      <c r="T180" s="64"/>
      <c r="AT180" s="14" t="s">
        <v>135</v>
      </c>
      <c r="AU180" s="14" t="s">
        <v>78</v>
      </c>
    </row>
    <row r="181" spans="2:65" s="1" customFormat="1" ht="24" customHeight="1">
      <c r="B181" s="31"/>
      <c r="C181" s="224" t="s">
        <v>440</v>
      </c>
      <c r="D181" s="224" t="s">
        <v>473</v>
      </c>
      <c r="E181" s="225" t="s">
        <v>592</v>
      </c>
      <c r="F181" s="226" t="s">
        <v>593</v>
      </c>
      <c r="G181" s="227" t="s">
        <v>185</v>
      </c>
      <c r="H181" s="228">
        <v>688</v>
      </c>
      <c r="I181" s="229"/>
      <c r="J181" s="230">
        <f>ROUND(I181*H181,2)</f>
        <v>0</v>
      </c>
      <c r="K181" s="226" t="s">
        <v>131</v>
      </c>
      <c r="L181" s="231"/>
      <c r="M181" s="232" t="s">
        <v>1</v>
      </c>
      <c r="N181" s="233" t="s">
        <v>43</v>
      </c>
      <c r="O181" s="63"/>
      <c r="P181" s="173">
        <f>O181*H181</f>
        <v>0</v>
      </c>
      <c r="Q181" s="173">
        <v>5.1999999999999995E-4</v>
      </c>
      <c r="R181" s="173">
        <f>Q181*H181</f>
        <v>0.35775999999999997</v>
      </c>
      <c r="S181" s="173">
        <v>0</v>
      </c>
      <c r="T181" s="174">
        <f>S181*H181</f>
        <v>0</v>
      </c>
      <c r="AR181" s="175" t="s">
        <v>213</v>
      </c>
      <c r="AT181" s="175" t="s">
        <v>473</v>
      </c>
      <c r="AU181" s="175" t="s">
        <v>78</v>
      </c>
      <c r="AY181" s="14" t="s">
        <v>133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4" t="s">
        <v>85</v>
      </c>
      <c r="BK181" s="176">
        <f>ROUND(I181*H181,2)</f>
        <v>0</v>
      </c>
      <c r="BL181" s="14" t="s">
        <v>213</v>
      </c>
      <c r="BM181" s="175" t="s">
        <v>594</v>
      </c>
    </row>
    <row r="182" spans="2:65" s="1" customFormat="1" ht="11.25">
      <c r="B182" s="31"/>
      <c r="C182" s="32"/>
      <c r="D182" s="177" t="s">
        <v>135</v>
      </c>
      <c r="E182" s="32"/>
      <c r="F182" s="178" t="s">
        <v>593</v>
      </c>
      <c r="G182" s="32"/>
      <c r="H182" s="32"/>
      <c r="I182" s="114"/>
      <c r="J182" s="32"/>
      <c r="K182" s="32"/>
      <c r="L182" s="35"/>
      <c r="M182" s="179"/>
      <c r="N182" s="63"/>
      <c r="O182" s="63"/>
      <c r="P182" s="63"/>
      <c r="Q182" s="63"/>
      <c r="R182" s="63"/>
      <c r="S182" s="63"/>
      <c r="T182" s="64"/>
      <c r="AT182" s="14" t="s">
        <v>135</v>
      </c>
      <c r="AU182" s="14" t="s">
        <v>78</v>
      </c>
    </row>
    <row r="183" spans="2:65" s="1" customFormat="1" ht="24" customHeight="1">
      <c r="B183" s="31"/>
      <c r="C183" s="224" t="s">
        <v>445</v>
      </c>
      <c r="D183" s="224" t="s">
        <v>473</v>
      </c>
      <c r="E183" s="225" t="s">
        <v>595</v>
      </c>
      <c r="F183" s="226" t="s">
        <v>596</v>
      </c>
      <c r="G183" s="227" t="s">
        <v>185</v>
      </c>
      <c r="H183" s="228">
        <v>296</v>
      </c>
      <c r="I183" s="229"/>
      <c r="J183" s="230">
        <f>ROUND(I183*H183,2)</f>
        <v>0</v>
      </c>
      <c r="K183" s="226" t="s">
        <v>131</v>
      </c>
      <c r="L183" s="231"/>
      <c r="M183" s="232" t="s">
        <v>1</v>
      </c>
      <c r="N183" s="233" t="s">
        <v>43</v>
      </c>
      <c r="O183" s="63"/>
      <c r="P183" s="173">
        <f>O183*H183</f>
        <v>0</v>
      </c>
      <c r="Q183" s="173">
        <v>5.6999999999999998E-4</v>
      </c>
      <c r="R183" s="173">
        <f>Q183*H183</f>
        <v>0.16871999999999998</v>
      </c>
      <c r="S183" s="173">
        <v>0</v>
      </c>
      <c r="T183" s="174">
        <f>S183*H183</f>
        <v>0</v>
      </c>
      <c r="AR183" s="175" t="s">
        <v>213</v>
      </c>
      <c r="AT183" s="175" t="s">
        <v>473</v>
      </c>
      <c r="AU183" s="175" t="s">
        <v>78</v>
      </c>
      <c r="AY183" s="14" t="s">
        <v>133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4" t="s">
        <v>85</v>
      </c>
      <c r="BK183" s="176">
        <f>ROUND(I183*H183,2)</f>
        <v>0</v>
      </c>
      <c r="BL183" s="14" t="s">
        <v>213</v>
      </c>
      <c r="BM183" s="175" t="s">
        <v>597</v>
      </c>
    </row>
    <row r="184" spans="2:65" s="1" customFormat="1" ht="11.25">
      <c r="B184" s="31"/>
      <c r="C184" s="32"/>
      <c r="D184" s="177" t="s">
        <v>135</v>
      </c>
      <c r="E184" s="32"/>
      <c r="F184" s="178" t="s">
        <v>596</v>
      </c>
      <c r="G184" s="32"/>
      <c r="H184" s="32"/>
      <c r="I184" s="114"/>
      <c r="J184" s="32"/>
      <c r="K184" s="32"/>
      <c r="L184" s="35"/>
      <c r="M184" s="179"/>
      <c r="N184" s="63"/>
      <c r="O184" s="63"/>
      <c r="P184" s="63"/>
      <c r="Q184" s="63"/>
      <c r="R184" s="63"/>
      <c r="S184" s="63"/>
      <c r="T184" s="64"/>
      <c r="AT184" s="14" t="s">
        <v>135</v>
      </c>
      <c r="AU184" s="14" t="s">
        <v>78</v>
      </c>
    </row>
    <row r="185" spans="2:65" s="1" customFormat="1" ht="24" customHeight="1">
      <c r="B185" s="31"/>
      <c r="C185" s="224" t="s">
        <v>417</v>
      </c>
      <c r="D185" s="224" t="s">
        <v>473</v>
      </c>
      <c r="E185" s="225" t="s">
        <v>488</v>
      </c>
      <c r="F185" s="226" t="s">
        <v>489</v>
      </c>
      <c r="G185" s="227" t="s">
        <v>185</v>
      </c>
      <c r="H185" s="228">
        <v>550</v>
      </c>
      <c r="I185" s="229"/>
      <c r="J185" s="230">
        <f>ROUND(I185*H185,2)</f>
        <v>0</v>
      </c>
      <c r="K185" s="226" t="s">
        <v>131</v>
      </c>
      <c r="L185" s="231"/>
      <c r="M185" s="232" t="s">
        <v>1</v>
      </c>
      <c r="N185" s="233" t="s">
        <v>43</v>
      </c>
      <c r="O185" s="63"/>
      <c r="P185" s="173">
        <f>O185*H185</f>
        <v>0</v>
      </c>
      <c r="Q185" s="173">
        <v>1.8000000000000001E-4</v>
      </c>
      <c r="R185" s="173">
        <f>Q185*H185</f>
        <v>9.9000000000000005E-2</v>
      </c>
      <c r="S185" s="173">
        <v>0</v>
      </c>
      <c r="T185" s="174">
        <f>S185*H185</f>
        <v>0</v>
      </c>
      <c r="AR185" s="175" t="s">
        <v>213</v>
      </c>
      <c r="AT185" s="175" t="s">
        <v>473</v>
      </c>
      <c r="AU185" s="175" t="s">
        <v>78</v>
      </c>
      <c r="AY185" s="14" t="s">
        <v>133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4" t="s">
        <v>85</v>
      </c>
      <c r="BK185" s="176">
        <f>ROUND(I185*H185,2)</f>
        <v>0</v>
      </c>
      <c r="BL185" s="14" t="s">
        <v>213</v>
      </c>
      <c r="BM185" s="175" t="s">
        <v>598</v>
      </c>
    </row>
    <row r="186" spans="2:65" s="1" customFormat="1" ht="11.25">
      <c r="B186" s="31"/>
      <c r="C186" s="32"/>
      <c r="D186" s="177" t="s">
        <v>135</v>
      </c>
      <c r="E186" s="32"/>
      <c r="F186" s="178" t="s">
        <v>489</v>
      </c>
      <c r="G186" s="32"/>
      <c r="H186" s="32"/>
      <c r="I186" s="114"/>
      <c r="J186" s="32"/>
      <c r="K186" s="32"/>
      <c r="L186" s="35"/>
      <c r="M186" s="179"/>
      <c r="N186" s="63"/>
      <c r="O186" s="63"/>
      <c r="P186" s="63"/>
      <c r="Q186" s="63"/>
      <c r="R186" s="63"/>
      <c r="S186" s="63"/>
      <c r="T186" s="64"/>
      <c r="AT186" s="14" t="s">
        <v>135</v>
      </c>
      <c r="AU186" s="14" t="s">
        <v>78</v>
      </c>
    </row>
    <row r="187" spans="2:65" s="1" customFormat="1" ht="24" customHeight="1">
      <c r="B187" s="31"/>
      <c r="C187" s="224" t="s">
        <v>423</v>
      </c>
      <c r="D187" s="224" t="s">
        <v>473</v>
      </c>
      <c r="E187" s="225" t="s">
        <v>525</v>
      </c>
      <c r="F187" s="226" t="s">
        <v>526</v>
      </c>
      <c r="G187" s="227" t="s">
        <v>185</v>
      </c>
      <c r="H187" s="228">
        <v>122</v>
      </c>
      <c r="I187" s="229"/>
      <c r="J187" s="230">
        <f>ROUND(I187*H187,2)</f>
        <v>0</v>
      </c>
      <c r="K187" s="226" t="s">
        <v>131</v>
      </c>
      <c r="L187" s="231"/>
      <c r="M187" s="232" t="s">
        <v>1</v>
      </c>
      <c r="N187" s="233" t="s">
        <v>43</v>
      </c>
      <c r="O187" s="63"/>
      <c r="P187" s="173">
        <f>O187*H187</f>
        <v>0</v>
      </c>
      <c r="Q187" s="173">
        <v>9.0000000000000006E-5</v>
      </c>
      <c r="R187" s="173">
        <f>Q187*H187</f>
        <v>1.098E-2</v>
      </c>
      <c r="S187" s="173">
        <v>0</v>
      </c>
      <c r="T187" s="174">
        <f>S187*H187</f>
        <v>0</v>
      </c>
      <c r="AR187" s="175" t="s">
        <v>213</v>
      </c>
      <c r="AT187" s="175" t="s">
        <v>473</v>
      </c>
      <c r="AU187" s="175" t="s">
        <v>78</v>
      </c>
      <c r="AY187" s="14" t="s">
        <v>133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4" t="s">
        <v>85</v>
      </c>
      <c r="BK187" s="176">
        <f>ROUND(I187*H187,2)</f>
        <v>0</v>
      </c>
      <c r="BL187" s="14" t="s">
        <v>213</v>
      </c>
      <c r="BM187" s="175" t="s">
        <v>599</v>
      </c>
    </row>
    <row r="188" spans="2:65" s="1" customFormat="1" ht="11.25">
      <c r="B188" s="31"/>
      <c r="C188" s="32"/>
      <c r="D188" s="177" t="s">
        <v>135</v>
      </c>
      <c r="E188" s="32"/>
      <c r="F188" s="178" t="s">
        <v>526</v>
      </c>
      <c r="G188" s="32"/>
      <c r="H188" s="32"/>
      <c r="I188" s="114"/>
      <c r="J188" s="32"/>
      <c r="K188" s="32"/>
      <c r="L188" s="35"/>
      <c r="M188" s="179"/>
      <c r="N188" s="63"/>
      <c r="O188" s="63"/>
      <c r="P188" s="63"/>
      <c r="Q188" s="63"/>
      <c r="R188" s="63"/>
      <c r="S188" s="63"/>
      <c r="T188" s="64"/>
      <c r="AT188" s="14" t="s">
        <v>135</v>
      </c>
      <c r="AU188" s="14" t="s">
        <v>78</v>
      </c>
    </row>
    <row r="189" spans="2:65" s="1" customFormat="1" ht="24" customHeight="1">
      <c r="B189" s="31"/>
      <c r="C189" s="224" t="s">
        <v>429</v>
      </c>
      <c r="D189" s="224" t="s">
        <v>473</v>
      </c>
      <c r="E189" s="225" t="s">
        <v>600</v>
      </c>
      <c r="F189" s="226" t="s">
        <v>601</v>
      </c>
      <c r="G189" s="227" t="s">
        <v>165</v>
      </c>
      <c r="H189" s="228">
        <v>30</v>
      </c>
      <c r="I189" s="229"/>
      <c r="J189" s="230">
        <f>ROUND(I189*H189,2)</f>
        <v>0</v>
      </c>
      <c r="K189" s="226" t="s">
        <v>131</v>
      </c>
      <c r="L189" s="231"/>
      <c r="M189" s="232" t="s">
        <v>1</v>
      </c>
      <c r="N189" s="233" t="s">
        <v>43</v>
      </c>
      <c r="O189" s="63"/>
      <c r="P189" s="173">
        <f>O189*H189</f>
        <v>0</v>
      </c>
      <c r="Q189" s="173">
        <v>1E-3</v>
      </c>
      <c r="R189" s="173">
        <f>Q189*H189</f>
        <v>0.03</v>
      </c>
      <c r="S189" s="173">
        <v>0</v>
      </c>
      <c r="T189" s="174">
        <f>S189*H189</f>
        <v>0</v>
      </c>
      <c r="AR189" s="175" t="s">
        <v>213</v>
      </c>
      <c r="AT189" s="175" t="s">
        <v>473</v>
      </c>
      <c r="AU189" s="175" t="s">
        <v>78</v>
      </c>
      <c r="AY189" s="14" t="s">
        <v>133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4" t="s">
        <v>85</v>
      </c>
      <c r="BK189" s="176">
        <f>ROUND(I189*H189,2)</f>
        <v>0</v>
      </c>
      <c r="BL189" s="14" t="s">
        <v>213</v>
      </c>
      <c r="BM189" s="175" t="s">
        <v>602</v>
      </c>
    </row>
    <row r="190" spans="2:65" s="1" customFormat="1" ht="11.25">
      <c r="B190" s="31"/>
      <c r="C190" s="32"/>
      <c r="D190" s="177" t="s">
        <v>135</v>
      </c>
      <c r="E190" s="32"/>
      <c r="F190" s="178" t="s">
        <v>601</v>
      </c>
      <c r="G190" s="32"/>
      <c r="H190" s="32"/>
      <c r="I190" s="114"/>
      <c r="J190" s="32"/>
      <c r="K190" s="32"/>
      <c r="L190" s="35"/>
      <c r="M190" s="179"/>
      <c r="N190" s="63"/>
      <c r="O190" s="63"/>
      <c r="P190" s="63"/>
      <c r="Q190" s="63"/>
      <c r="R190" s="63"/>
      <c r="S190" s="63"/>
      <c r="T190" s="64"/>
      <c r="AT190" s="14" t="s">
        <v>135</v>
      </c>
      <c r="AU190" s="14" t="s">
        <v>78</v>
      </c>
    </row>
    <row r="191" spans="2:65" s="1" customFormat="1" ht="24" customHeight="1">
      <c r="B191" s="31"/>
      <c r="C191" s="224" t="s">
        <v>434</v>
      </c>
      <c r="D191" s="224" t="s">
        <v>473</v>
      </c>
      <c r="E191" s="225" t="s">
        <v>522</v>
      </c>
      <c r="F191" s="226" t="s">
        <v>523</v>
      </c>
      <c r="G191" s="227" t="s">
        <v>185</v>
      </c>
      <c r="H191" s="228">
        <v>984</v>
      </c>
      <c r="I191" s="229"/>
      <c r="J191" s="230">
        <f>ROUND(I191*H191,2)</f>
        <v>0</v>
      </c>
      <c r="K191" s="226" t="s">
        <v>131</v>
      </c>
      <c r="L191" s="231"/>
      <c r="M191" s="232" t="s">
        <v>1</v>
      </c>
      <c r="N191" s="233" t="s">
        <v>43</v>
      </c>
      <c r="O191" s="63"/>
      <c r="P191" s="173">
        <f>O191*H191</f>
        <v>0</v>
      </c>
      <c r="Q191" s="173">
        <v>9.0000000000000006E-5</v>
      </c>
      <c r="R191" s="173">
        <f>Q191*H191</f>
        <v>8.856E-2</v>
      </c>
      <c r="S191" s="173">
        <v>0</v>
      </c>
      <c r="T191" s="174">
        <f>S191*H191</f>
        <v>0</v>
      </c>
      <c r="AR191" s="175" t="s">
        <v>213</v>
      </c>
      <c r="AT191" s="175" t="s">
        <v>473</v>
      </c>
      <c r="AU191" s="175" t="s">
        <v>78</v>
      </c>
      <c r="AY191" s="14" t="s">
        <v>133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4" t="s">
        <v>85</v>
      </c>
      <c r="BK191" s="176">
        <f>ROUND(I191*H191,2)</f>
        <v>0</v>
      </c>
      <c r="BL191" s="14" t="s">
        <v>213</v>
      </c>
      <c r="BM191" s="175" t="s">
        <v>603</v>
      </c>
    </row>
    <row r="192" spans="2:65" s="1" customFormat="1" ht="11.25">
      <c r="B192" s="31"/>
      <c r="C192" s="32"/>
      <c r="D192" s="177" t="s">
        <v>135</v>
      </c>
      <c r="E192" s="32"/>
      <c r="F192" s="178" t="s">
        <v>523</v>
      </c>
      <c r="G192" s="32"/>
      <c r="H192" s="32"/>
      <c r="I192" s="114"/>
      <c r="J192" s="32"/>
      <c r="K192" s="32"/>
      <c r="L192" s="35"/>
      <c r="M192" s="234"/>
      <c r="N192" s="235"/>
      <c r="O192" s="235"/>
      <c r="P192" s="235"/>
      <c r="Q192" s="235"/>
      <c r="R192" s="235"/>
      <c r="S192" s="235"/>
      <c r="T192" s="236"/>
      <c r="AT192" s="14" t="s">
        <v>135</v>
      </c>
      <c r="AU192" s="14" t="s">
        <v>78</v>
      </c>
    </row>
    <row r="193" spans="2:12" s="1" customFormat="1" ht="6.95" customHeight="1">
      <c r="B193" s="46"/>
      <c r="C193" s="47"/>
      <c r="D193" s="47"/>
      <c r="E193" s="47"/>
      <c r="F193" s="47"/>
      <c r="G193" s="47"/>
      <c r="H193" s="47"/>
      <c r="I193" s="145"/>
      <c r="J193" s="47"/>
      <c r="K193" s="47"/>
      <c r="L193" s="35"/>
    </row>
  </sheetData>
  <sheetProtection algorithmName="SHA-512" hashValue="LtRFoA4Av6Rjp9VWuQOqZ0XfMjq5+gLL2RohWeB7+jtRuZWwvGVBJBIydUX/+pVqgoaNiH+zlm7r1+9VrxY5ag==" saltValue="27YyXJmUFx9qwKvd4QolWqw2cmRh0xgOSZE9UDNvbvjZlCdZBJICRLerHqO/XQXLkxTH6VRlF1VMJ+N8INIqsg==" spinCount="100000" sheet="1" objects="1" scenarios="1" formatColumns="0" formatRows="0" autoFilter="0"/>
  <autoFilter ref="C119:K192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3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96</v>
      </c>
    </row>
    <row r="3" spans="2:46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7"/>
      <c r="AT3" s="14" t="s">
        <v>87</v>
      </c>
    </row>
    <row r="4" spans="2:46" ht="24.95" hidden="1" customHeight="1">
      <c r="B4" s="17"/>
      <c r="D4" s="111" t="s">
        <v>106</v>
      </c>
      <c r="L4" s="17"/>
      <c r="M4" s="112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13" t="s">
        <v>16</v>
      </c>
      <c r="L6" s="17"/>
    </row>
    <row r="7" spans="2:46" ht="16.5" hidden="1" customHeight="1">
      <c r="B7" s="17"/>
      <c r="E7" s="283" t="str">
        <f>'Rekapitulace stavby'!K6</f>
        <v>Oprava staničních kolejí 1 - 8 a výhybek v žst. Bečov nad Teplou (1. část)</v>
      </c>
      <c r="F7" s="284"/>
      <c r="G7" s="284"/>
      <c r="H7" s="284"/>
      <c r="L7" s="17"/>
    </row>
    <row r="8" spans="2:46" s="1" customFormat="1" ht="12" hidden="1" customHeight="1">
      <c r="B8" s="35"/>
      <c r="D8" s="113" t="s">
        <v>107</v>
      </c>
      <c r="I8" s="114"/>
      <c r="L8" s="35"/>
    </row>
    <row r="9" spans="2:46" s="1" customFormat="1" ht="36.950000000000003" hidden="1" customHeight="1">
      <c r="B9" s="35"/>
      <c r="E9" s="285" t="s">
        <v>604</v>
      </c>
      <c r="F9" s="286"/>
      <c r="G9" s="286"/>
      <c r="H9" s="286"/>
      <c r="I9" s="114"/>
      <c r="L9" s="35"/>
    </row>
    <row r="10" spans="2:46" s="1" customFormat="1" ht="11.25" hidden="1">
      <c r="B10" s="35"/>
      <c r="I10" s="114"/>
      <c r="L10" s="35"/>
    </row>
    <row r="11" spans="2:46" s="1" customFormat="1" ht="12" hidden="1" customHeight="1">
      <c r="B11" s="35"/>
      <c r="D11" s="113" t="s">
        <v>18</v>
      </c>
      <c r="F11" s="102" t="s">
        <v>1</v>
      </c>
      <c r="I11" s="115" t="s">
        <v>19</v>
      </c>
      <c r="J11" s="102" t="s">
        <v>1</v>
      </c>
      <c r="L11" s="35"/>
    </row>
    <row r="12" spans="2:46" s="1" customFormat="1" ht="12" hidden="1" customHeight="1">
      <c r="B12" s="35"/>
      <c r="D12" s="113" t="s">
        <v>20</v>
      </c>
      <c r="F12" s="102" t="s">
        <v>21</v>
      </c>
      <c r="I12" s="115" t="s">
        <v>22</v>
      </c>
      <c r="J12" s="116" t="str">
        <f>'Rekapitulace stavby'!AN8</f>
        <v>20. 6. 2019</v>
      </c>
      <c r="L12" s="35"/>
    </row>
    <row r="13" spans="2:46" s="1" customFormat="1" ht="10.9" hidden="1" customHeight="1">
      <c r="B13" s="35"/>
      <c r="I13" s="114"/>
      <c r="L13" s="35"/>
    </row>
    <row r="14" spans="2:46" s="1" customFormat="1" ht="12" hidden="1" customHeight="1">
      <c r="B14" s="35"/>
      <c r="D14" s="113" t="s">
        <v>24</v>
      </c>
      <c r="I14" s="115" t="s">
        <v>25</v>
      </c>
      <c r="J14" s="102" t="s">
        <v>26</v>
      </c>
      <c r="L14" s="35"/>
    </row>
    <row r="15" spans="2:46" s="1" customFormat="1" ht="18" hidden="1" customHeight="1">
      <c r="B15" s="35"/>
      <c r="E15" s="102" t="s">
        <v>27</v>
      </c>
      <c r="I15" s="115" t="s">
        <v>28</v>
      </c>
      <c r="J15" s="102" t="s">
        <v>29</v>
      </c>
      <c r="L15" s="35"/>
    </row>
    <row r="16" spans="2:46" s="1" customFormat="1" ht="6.95" hidden="1" customHeight="1">
      <c r="B16" s="35"/>
      <c r="I16" s="114"/>
      <c r="L16" s="35"/>
    </row>
    <row r="17" spans="2:12" s="1" customFormat="1" ht="12" hidden="1" customHeight="1">
      <c r="B17" s="35"/>
      <c r="D17" s="113" t="s">
        <v>30</v>
      </c>
      <c r="I17" s="115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87" t="str">
        <f>'Rekapitulace stavby'!E14</f>
        <v>Vyplň údaj</v>
      </c>
      <c r="F18" s="288"/>
      <c r="G18" s="288"/>
      <c r="H18" s="288"/>
      <c r="I18" s="115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14"/>
      <c r="L19" s="35"/>
    </row>
    <row r="20" spans="2:12" s="1" customFormat="1" ht="12" hidden="1" customHeight="1">
      <c r="B20" s="35"/>
      <c r="D20" s="113" t="s">
        <v>32</v>
      </c>
      <c r="I20" s="115" t="s">
        <v>25</v>
      </c>
      <c r="J20" s="102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2" t="str">
        <f>IF('Rekapitulace stavby'!E17="","",'Rekapitulace stavby'!E17)</f>
        <v xml:space="preserve"> </v>
      </c>
      <c r="I21" s="115" t="s">
        <v>28</v>
      </c>
      <c r="J21" s="102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14"/>
      <c r="L22" s="35"/>
    </row>
    <row r="23" spans="2:12" s="1" customFormat="1" ht="12" hidden="1" customHeight="1">
      <c r="B23" s="35"/>
      <c r="D23" s="113" t="s">
        <v>35</v>
      </c>
      <c r="I23" s="115" t="s">
        <v>25</v>
      </c>
      <c r="J23" s="102" t="s">
        <v>1</v>
      </c>
      <c r="L23" s="35"/>
    </row>
    <row r="24" spans="2:12" s="1" customFormat="1" ht="18" hidden="1" customHeight="1">
      <c r="B24" s="35"/>
      <c r="E24" s="102" t="s">
        <v>36</v>
      </c>
      <c r="I24" s="115" t="s">
        <v>28</v>
      </c>
      <c r="J24" s="102" t="s">
        <v>1</v>
      </c>
      <c r="L24" s="35"/>
    </row>
    <row r="25" spans="2:12" s="1" customFormat="1" ht="6.95" hidden="1" customHeight="1">
      <c r="B25" s="35"/>
      <c r="I25" s="114"/>
      <c r="L25" s="35"/>
    </row>
    <row r="26" spans="2:12" s="1" customFormat="1" ht="12" hidden="1" customHeight="1">
      <c r="B26" s="35"/>
      <c r="D26" s="113" t="s">
        <v>37</v>
      </c>
      <c r="I26" s="114"/>
      <c r="L26" s="35"/>
    </row>
    <row r="27" spans="2:12" s="7" customFormat="1" ht="16.5" hidden="1" customHeight="1">
      <c r="B27" s="117"/>
      <c r="E27" s="289" t="s">
        <v>1</v>
      </c>
      <c r="F27" s="289"/>
      <c r="G27" s="289"/>
      <c r="H27" s="289"/>
      <c r="I27" s="118"/>
      <c r="L27" s="117"/>
    </row>
    <row r="28" spans="2:12" s="1" customFormat="1" ht="6.95" hidden="1" customHeight="1">
      <c r="B28" s="35"/>
      <c r="I28" s="114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9"/>
      <c r="J29" s="59"/>
      <c r="K29" s="59"/>
      <c r="L29" s="35"/>
    </row>
    <row r="30" spans="2:12" s="1" customFormat="1" ht="25.35" hidden="1" customHeight="1">
      <c r="B30" s="35"/>
      <c r="D30" s="120" t="s">
        <v>38</v>
      </c>
      <c r="I30" s="114"/>
      <c r="J30" s="121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9"/>
      <c r="J31" s="59"/>
      <c r="K31" s="59"/>
      <c r="L31" s="35"/>
    </row>
    <row r="32" spans="2:12" s="1" customFormat="1" ht="14.45" hidden="1" customHeight="1">
      <c r="B32" s="35"/>
      <c r="F32" s="122" t="s">
        <v>40</v>
      </c>
      <c r="I32" s="123" t="s">
        <v>39</v>
      </c>
      <c r="J32" s="122" t="s">
        <v>41</v>
      </c>
      <c r="L32" s="35"/>
    </row>
    <row r="33" spans="2:12" s="1" customFormat="1" ht="14.45" hidden="1" customHeight="1">
      <c r="B33" s="35"/>
      <c r="D33" s="124" t="s">
        <v>42</v>
      </c>
      <c r="E33" s="113" t="s">
        <v>43</v>
      </c>
      <c r="F33" s="125">
        <f>ROUND((SUM(BE116:BE232)),  2)</f>
        <v>0</v>
      </c>
      <c r="I33" s="126">
        <v>0.21</v>
      </c>
      <c r="J33" s="125">
        <f>ROUND(((SUM(BE116:BE232))*I33),  2)</f>
        <v>0</v>
      </c>
      <c r="L33" s="35"/>
    </row>
    <row r="34" spans="2:12" s="1" customFormat="1" ht="14.45" hidden="1" customHeight="1">
      <c r="B34" s="35"/>
      <c r="E34" s="113" t="s">
        <v>44</v>
      </c>
      <c r="F34" s="125">
        <f>ROUND((SUM(BF116:BF232)),  2)</f>
        <v>0</v>
      </c>
      <c r="I34" s="126">
        <v>0.15</v>
      </c>
      <c r="J34" s="125">
        <f>ROUND(((SUM(BF116:BF232))*I34),  2)</f>
        <v>0</v>
      </c>
      <c r="L34" s="35"/>
    </row>
    <row r="35" spans="2:12" s="1" customFormat="1" ht="14.45" hidden="1" customHeight="1">
      <c r="B35" s="35"/>
      <c r="E35" s="113" t="s">
        <v>45</v>
      </c>
      <c r="F35" s="125">
        <f>ROUND((SUM(BG116:BG232)),  2)</f>
        <v>0</v>
      </c>
      <c r="I35" s="126">
        <v>0.21</v>
      </c>
      <c r="J35" s="125">
        <f>0</f>
        <v>0</v>
      </c>
      <c r="L35" s="35"/>
    </row>
    <row r="36" spans="2:12" s="1" customFormat="1" ht="14.45" hidden="1" customHeight="1">
      <c r="B36" s="35"/>
      <c r="E36" s="113" t="s">
        <v>46</v>
      </c>
      <c r="F36" s="125">
        <f>ROUND((SUM(BH116:BH232)),  2)</f>
        <v>0</v>
      </c>
      <c r="I36" s="126">
        <v>0.15</v>
      </c>
      <c r="J36" s="125">
        <f>0</f>
        <v>0</v>
      </c>
      <c r="L36" s="35"/>
    </row>
    <row r="37" spans="2:12" s="1" customFormat="1" ht="14.45" hidden="1" customHeight="1">
      <c r="B37" s="35"/>
      <c r="E37" s="113" t="s">
        <v>47</v>
      </c>
      <c r="F37" s="125">
        <f>ROUND((SUM(BI116:BI232)),  2)</f>
        <v>0</v>
      </c>
      <c r="I37" s="126">
        <v>0</v>
      </c>
      <c r="J37" s="125">
        <f>0</f>
        <v>0</v>
      </c>
      <c r="L37" s="35"/>
    </row>
    <row r="38" spans="2:12" s="1" customFormat="1" ht="6.95" hidden="1" customHeight="1">
      <c r="B38" s="35"/>
      <c r="I38" s="114"/>
      <c r="L38" s="35"/>
    </row>
    <row r="39" spans="2:12" s="1" customFormat="1" ht="25.35" hidden="1" customHeight="1">
      <c r="B39" s="35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32"/>
      <c r="J39" s="133">
        <f>SUM(J30:J37)</f>
        <v>0</v>
      </c>
      <c r="K39" s="134"/>
      <c r="L39" s="35"/>
    </row>
    <row r="40" spans="2:12" s="1" customFormat="1" ht="14.45" hidden="1" customHeight="1">
      <c r="B40" s="35"/>
      <c r="I40" s="114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35" t="s">
        <v>51</v>
      </c>
      <c r="E50" s="136"/>
      <c r="F50" s="136"/>
      <c r="G50" s="135" t="s">
        <v>52</v>
      </c>
      <c r="H50" s="136"/>
      <c r="I50" s="137"/>
      <c r="J50" s="136"/>
      <c r="K50" s="136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8" t="s">
        <v>53</v>
      </c>
      <c r="E61" s="139"/>
      <c r="F61" s="140" t="s">
        <v>54</v>
      </c>
      <c r="G61" s="138" t="s">
        <v>53</v>
      </c>
      <c r="H61" s="139"/>
      <c r="I61" s="141"/>
      <c r="J61" s="142" t="s">
        <v>54</v>
      </c>
      <c r="K61" s="139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35" t="s">
        <v>55</v>
      </c>
      <c r="E65" s="136"/>
      <c r="F65" s="136"/>
      <c r="G65" s="135" t="s">
        <v>56</v>
      </c>
      <c r="H65" s="136"/>
      <c r="I65" s="137"/>
      <c r="J65" s="136"/>
      <c r="K65" s="136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8" t="s">
        <v>53</v>
      </c>
      <c r="E76" s="139"/>
      <c r="F76" s="140" t="s">
        <v>54</v>
      </c>
      <c r="G76" s="138" t="s">
        <v>53</v>
      </c>
      <c r="H76" s="139"/>
      <c r="I76" s="141"/>
      <c r="J76" s="142" t="s">
        <v>54</v>
      </c>
      <c r="K76" s="139"/>
      <c r="L76" s="35"/>
    </row>
    <row r="77" spans="2:12" s="1" customFormat="1" ht="14.45" hidden="1" customHeight="1"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35"/>
    </row>
    <row r="82" spans="2:47" s="1" customFormat="1" ht="24.95" hidden="1" customHeight="1">
      <c r="B82" s="31"/>
      <c r="C82" s="20" t="s">
        <v>109</v>
      </c>
      <c r="D82" s="32"/>
      <c r="E82" s="32"/>
      <c r="F82" s="32"/>
      <c r="G82" s="32"/>
      <c r="H82" s="32"/>
      <c r="I82" s="114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14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14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90" t="str">
        <f>E7</f>
        <v>Oprava staničních kolejí 1 - 8 a výhybek v žst. Bečov nad Teplou (1. část)</v>
      </c>
      <c r="F85" s="291"/>
      <c r="G85" s="291"/>
      <c r="H85" s="291"/>
      <c r="I85" s="114"/>
      <c r="J85" s="32"/>
      <c r="K85" s="32"/>
      <c r="L85" s="35"/>
    </row>
    <row r="86" spans="2:47" s="1" customFormat="1" ht="12" hidden="1" customHeight="1">
      <c r="B86" s="31"/>
      <c r="C86" s="26" t="s">
        <v>107</v>
      </c>
      <c r="D86" s="32"/>
      <c r="E86" s="32"/>
      <c r="F86" s="32"/>
      <c r="G86" s="32"/>
      <c r="H86" s="32"/>
      <c r="I86" s="114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8" t="str">
        <f>E9</f>
        <v>A.2 - Práce na ŽSp (Sborník SŽDC 2019)</v>
      </c>
      <c r="F87" s="292"/>
      <c r="G87" s="292"/>
      <c r="H87" s="292"/>
      <c r="I87" s="114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14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>ŽST Bečov n. Teplou</v>
      </c>
      <c r="G89" s="32"/>
      <c r="H89" s="32"/>
      <c r="I89" s="115" t="s">
        <v>22</v>
      </c>
      <c r="J89" s="58" t="str">
        <f>IF(J12="","",J12)</f>
        <v>20. 6. 2019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14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a.o.; OŘ UNL - ST K. Vary</v>
      </c>
      <c r="G91" s="32"/>
      <c r="H91" s="32"/>
      <c r="I91" s="115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15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14"/>
      <c r="J93" s="32"/>
      <c r="K93" s="32"/>
      <c r="L93" s="35"/>
    </row>
    <row r="94" spans="2:47" s="1" customFormat="1" ht="29.25" hidden="1" customHeight="1">
      <c r="B94" s="31"/>
      <c r="C94" s="149" t="s">
        <v>110</v>
      </c>
      <c r="D94" s="150"/>
      <c r="E94" s="150"/>
      <c r="F94" s="150"/>
      <c r="G94" s="150"/>
      <c r="H94" s="150"/>
      <c r="I94" s="151"/>
      <c r="J94" s="152" t="s">
        <v>111</v>
      </c>
      <c r="K94" s="150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14"/>
      <c r="J95" s="32"/>
      <c r="K95" s="32"/>
      <c r="L95" s="35"/>
    </row>
    <row r="96" spans="2:47" s="1" customFormat="1" ht="22.9" hidden="1" customHeight="1">
      <c r="B96" s="31"/>
      <c r="C96" s="153" t="s">
        <v>112</v>
      </c>
      <c r="D96" s="32"/>
      <c r="E96" s="32"/>
      <c r="F96" s="32"/>
      <c r="G96" s="32"/>
      <c r="H96" s="32"/>
      <c r="I96" s="114"/>
      <c r="J96" s="76">
        <f>J116</f>
        <v>0</v>
      </c>
      <c r="K96" s="32"/>
      <c r="L96" s="35"/>
      <c r="AU96" s="14" t="s">
        <v>113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14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45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8"/>
      <c r="J102" s="49"/>
      <c r="K102" s="49"/>
      <c r="L102" s="35"/>
    </row>
    <row r="103" spans="2:12" s="1" customFormat="1" ht="24.95" customHeight="1">
      <c r="B103" s="31"/>
      <c r="C103" s="20" t="s">
        <v>114</v>
      </c>
      <c r="D103" s="32"/>
      <c r="E103" s="32"/>
      <c r="F103" s="32"/>
      <c r="G103" s="32"/>
      <c r="H103" s="32"/>
      <c r="I103" s="114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14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14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90" t="str">
        <f>E7</f>
        <v>Oprava staničních kolejí 1 - 8 a výhybek v žst. Bečov nad Teplou (1. část)</v>
      </c>
      <c r="F106" s="291"/>
      <c r="G106" s="291"/>
      <c r="H106" s="291"/>
      <c r="I106" s="114"/>
      <c r="J106" s="32"/>
      <c r="K106" s="32"/>
      <c r="L106" s="35"/>
    </row>
    <row r="107" spans="2:12" s="1" customFormat="1" ht="12" customHeight="1">
      <c r="B107" s="31"/>
      <c r="C107" s="26" t="s">
        <v>107</v>
      </c>
      <c r="D107" s="32"/>
      <c r="E107" s="32"/>
      <c r="F107" s="32"/>
      <c r="G107" s="32"/>
      <c r="H107" s="32"/>
      <c r="I107" s="114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8" t="str">
        <f>E9</f>
        <v>A.2 - Práce na ŽSp (Sborník SŽDC 2019)</v>
      </c>
      <c r="F108" s="292"/>
      <c r="G108" s="292"/>
      <c r="H108" s="292"/>
      <c r="I108" s="114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14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>ŽST Bečov n. Teplou</v>
      </c>
      <c r="G110" s="32"/>
      <c r="H110" s="32"/>
      <c r="I110" s="115" t="s">
        <v>22</v>
      </c>
      <c r="J110" s="58" t="str">
        <f>IF(J12="","",J12)</f>
        <v>20. 6. 2019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14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a.o.; OŘ UNL - ST K. Vary</v>
      </c>
      <c r="G112" s="32"/>
      <c r="H112" s="32"/>
      <c r="I112" s="115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15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14"/>
      <c r="J114" s="32"/>
      <c r="K114" s="32"/>
      <c r="L114" s="35"/>
    </row>
    <row r="115" spans="2:65" s="8" customFormat="1" ht="29.25" customHeight="1">
      <c r="B115" s="154"/>
      <c r="C115" s="155" t="s">
        <v>115</v>
      </c>
      <c r="D115" s="156" t="s">
        <v>63</v>
      </c>
      <c r="E115" s="156" t="s">
        <v>59</v>
      </c>
      <c r="F115" s="156" t="s">
        <v>60</v>
      </c>
      <c r="G115" s="156" t="s">
        <v>116</v>
      </c>
      <c r="H115" s="156" t="s">
        <v>117</v>
      </c>
      <c r="I115" s="157" t="s">
        <v>118</v>
      </c>
      <c r="J115" s="156" t="s">
        <v>111</v>
      </c>
      <c r="K115" s="158" t="s">
        <v>119</v>
      </c>
      <c r="L115" s="159"/>
      <c r="M115" s="67" t="s">
        <v>1</v>
      </c>
      <c r="N115" s="68" t="s">
        <v>42</v>
      </c>
      <c r="O115" s="68" t="s">
        <v>120</v>
      </c>
      <c r="P115" s="68" t="s">
        <v>121</v>
      </c>
      <c r="Q115" s="68" t="s">
        <v>122</v>
      </c>
      <c r="R115" s="68" t="s">
        <v>123</v>
      </c>
      <c r="S115" s="68" t="s">
        <v>124</v>
      </c>
      <c r="T115" s="69" t="s">
        <v>125</v>
      </c>
    </row>
    <row r="116" spans="2:65" s="1" customFormat="1" ht="22.9" customHeight="1">
      <c r="B116" s="31"/>
      <c r="C116" s="74" t="s">
        <v>126</v>
      </c>
      <c r="D116" s="32"/>
      <c r="E116" s="32"/>
      <c r="F116" s="32"/>
      <c r="G116" s="32"/>
      <c r="H116" s="32"/>
      <c r="I116" s="114"/>
      <c r="J116" s="160">
        <f>BK116</f>
        <v>0</v>
      </c>
      <c r="K116" s="32"/>
      <c r="L116" s="35"/>
      <c r="M116" s="70"/>
      <c r="N116" s="71"/>
      <c r="O116" s="71"/>
      <c r="P116" s="161">
        <f>SUM(P117:P232)</f>
        <v>0</v>
      </c>
      <c r="Q116" s="71"/>
      <c r="R116" s="161">
        <f>SUM(R117:R232)</f>
        <v>89.178464999999989</v>
      </c>
      <c r="S116" s="71"/>
      <c r="T116" s="162">
        <f>SUM(T117:T232)</f>
        <v>0</v>
      </c>
      <c r="AT116" s="14" t="s">
        <v>77</v>
      </c>
      <c r="AU116" s="14" t="s">
        <v>113</v>
      </c>
      <c r="BK116" s="163">
        <f>SUM(BK117:BK232)</f>
        <v>0</v>
      </c>
    </row>
    <row r="117" spans="2:65" s="1" customFormat="1" ht="36" customHeight="1">
      <c r="B117" s="31"/>
      <c r="C117" s="164" t="s">
        <v>144</v>
      </c>
      <c r="D117" s="164" t="s">
        <v>127</v>
      </c>
      <c r="E117" s="165" t="s">
        <v>605</v>
      </c>
      <c r="F117" s="166" t="s">
        <v>606</v>
      </c>
      <c r="G117" s="167" t="s">
        <v>192</v>
      </c>
      <c r="H117" s="168">
        <v>4</v>
      </c>
      <c r="I117" s="169"/>
      <c r="J117" s="170">
        <f>ROUND(I117*H117,2)</f>
        <v>0</v>
      </c>
      <c r="K117" s="166" t="s">
        <v>131</v>
      </c>
      <c r="L117" s="35"/>
      <c r="M117" s="171" t="s">
        <v>1</v>
      </c>
      <c r="N117" s="172" t="s">
        <v>43</v>
      </c>
      <c r="O117" s="63"/>
      <c r="P117" s="173">
        <f>O117*H117</f>
        <v>0</v>
      </c>
      <c r="Q117" s="173">
        <v>0</v>
      </c>
      <c r="R117" s="173">
        <f>Q117*H117</f>
        <v>0</v>
      </c>
      <c r="S117" s="173">
        <v>0</v>
      </c>
      <c r="T117" s="174">
        <f>S117*H117</f>
        <v>0</v>
      </c>
      <c r="AR117" s="175" t="s">
        <v>132</v>
      </c>
      <c r="AT117" s="175" t="s">
        <v>127</v>
      </c>
      <c r="AU117" s="175" t="s">
        <v>78</v>
      </c>
      <c r="AY117" s="14" t="s">
        <v>133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4" t="s">
        <v>85</v>
      </c>
      <c r="BK117" s="176">
        <f>ROUND(I117*H117,2)</f>
        <v>0</v>
      </c>
      <c r="BL117" s="14" t="s">
        <v>132</v>
      </c>
      <c r="BM117" s="175" t="s">
        <v>607</v>
      </c>
    </row>
    <row r="118" spans="2:65" s="1" customFormat="1" ht="39">
      <c r="B118" s="31"/>
      <c r="C118" s="32"/>
      <c r="D118" s="177" t="s">
        <v>135</v>
      </c>
      <c r="E118" s="32"/>
      <c r="F118" s="178" t="s">
        <v>608</v>
      </c>
      <c r="G118" s="32"/>
      <c r="H118" s="32"/>
      <c r="I118" s="114"/>
      <c r="J118" s="32"/>
      <c r="K118" s="32"/>
      <c r="L118" s="35"/>
      <c r="M118" s="179"/>
      <c r="N118" s="63"/>
      <c r="O118" s="63"/>
      <c r="P118" s="63"/>
      <c r="Q118" s="63"/>
      <c r="R118" s="63"/>
      <c r="S118" s="63"/>
      <c r="T118" s="64"/>
      <c r="AT118" s="14" t="s">
        <v>135</v>
      </c>
      <c r="AU118" s="14" t="s">
        <v>78</v>
      </c>
    </row>
    <row r="119" spans="2:65" s="1" customFormat="1" ht="39">
      <c r="B119" s="31"/>
      <c r="C119" s="32"/>
      <c r="D119" s="177" t="s">
        <v>137</v>
      </c>
      <c r="E119" s="32"/>
      <c r="F119" s="180" t="s">
        <v>609</v>
      </c>
      <c r="G119" s="32"/>
      <c r="H119" s="32"/>
      <c r="I119" s="114"/>
      <c r="J119" s="32"/>
      <c r="K119" s="32"/>
      <c r="L119" s="35"/>
      <c r="M119" s="179"/>
      <c r="N119" s="63"/>
      <c r="O119" s="63"/>
      <c r="P119" s="63"/>
      <c r="Q119" s="63"/>
      <c r="R119" s="63"/>
      <c r="S119" s="63"/>
      <c r="T119" s="64"/>
      <c r="AT119" s="14" t="s">
        <v>137</v>
      </c>
      <c r="AU119" s="14" t="s">
        <v>78</v>
      </c>
    </row>
    <row r="120" spans="2:65" s="1" customFormat="1" ht="36" customHeight="1">
      <c r="B120" s="31"/>
      <c r="C120" s="164" t="s">
        <v>340</v>
      </c>
      <c r="D120" s="164" t="s">
        <v>127</v>
      </c>
      <c r="E120" s="165" t="s">
        <v>610</v>
      </c>
      <c r="F120" s="166" t="s">
        <v>611</v>
      </c>
      <c r="G120" s="167" t="s">
        <v>192</v>
      </c>
      <c r="H120" s="168">
        <v>4</v>
      </c>
      <c r="I120" s="169"/>
      <c r="J120" s="170">
        <f>ROUND(I120*H120,2)</f>
        <v>0</v>
      </c>
      <c r="K120" s="166" t="s">
        <v>131</v>
      </c>
      <c r="L120" s="35"/>
      <c r="M120" s="171" t="s">
        <v>1</v>
      </c>
      <c r="N120" s="172" t="s">
        <v>43</v>
      </c>
      <c r="O120" s="63"/>
      <c r="P120" s="173">
        <f>O120*H120</f>
        <v>0</v>
      </c>
      <c r="Q120" s="173">
        <v>0</v>
      </c>
      <c r="R120" s="173">
        <f>Q120*H120</f>
        <v>0</v>
      </c>
      <c r="S120" s="173">
        <v>0</v>
      </c>
      <c r="T120" s="174">
        <f>S120*H120</f>
        <v>0</v>
      </c>
      <c r="AR120" s="175" t="s">
        <v>132</v>
      </c>
      <c r="AT120" s="175" t="s">
        <v>127</v>
      </c>
      <c r="AU120" s="175" t="s">
        <v>78</v>
      </c>
      <c r="AY120" s="14" t="s">
        <v>133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4" t="s">
        <v>85</v>
      </c>
      <c r="BK120" s="176">
        <f>ROUND(I120*H120,2)</f>
        <v>0</v>
      </c>
      <c r="BL120" s="14" t="s">
        <v>132</v>
      </c>
      <c r="BM120" s="175" t="s">
        <v>612</v>
      </c>
    </row>
    <row r="121" spans="2:65" s="1" customFormat="1" ht="39">
      <c r="B121" s="31"/>
      <c r="C121" s="32"/>
      <c r="D121" s="177" t="s">
        <v>135</v>
      </c>
      <c r="E121" s="32"/>
      <c r="F121" s="178" t="s">
        <v>613</v>
      </c>
      <c r="G121" s="32"/>
      <c r="H121" s="32"/>
      <c r="I121" s="114"/>
      <c r="J121" s="32"/>
      <c r="K121" s="32"/>
      <c r="L121" s="35"/>
      <c r="M121" s="179"/>
      <c r="N121" s="63"/>
      <c r="O121" s="63"/>
      <c r="P121" s="63"/>
      <c r="Q121" s="63"/>
      <c r="R121" s="63"/>
      <c r="S121" s="63"/>
      <c r="T121" s="64"/>
      <c r="AT121" s="14" t="s">
        <v>135</v>
      </c>
      <c r="AU121" s="14" t="s">
        <v>78</v>
      </c>
    </row>
    <row r="122" spans="2:65" s="1" customFormat="1" ht="39">
      <c r="B122" s="31"/>
      <c r="C122" s="32"/>
      <c r="D122" s="177" t="s">
        <v>137</v>
      </c>
      <c r="E122" s="32"/>
      <c r="F122" s="180" t="s">
        <v>609</v>
      </c>
      <c r="G122" s="32"/>
      <c r="H122" s="32"/>
      <c r="I122" s="114"/>
      <c r="J122" s="32"/>
      <c r="K122" s="32"/>
      <c r="L122" s="35"/>
      <c r="M122" s="179"/>
      <c r="N122" s="63"/>
      <c r="O122" s="63"/>
      <c r="P122" s="63"/>
      <c r="Q122" s="63"/>
      <c r="R122" s="63"/>
      <c r="S122" s="63"/>
      <c r="T122" s="64"/>
      <c r="AT122" s="14" t="s">
        <v>137</v>
      </c>
      <c r="AU122" s="14" t="s">
        <v>78</v>
      </c>
    </row>
    <row r="123" spans="2:65" s="1" customFormat="1" ht="24" customHeight="1">
      <c r="B123" s="31"/>
      <c r="C123" s="164" t="s">
        <v>132</v>
      </c>
      <c r="D123" s="164" t="s">
        <v>127</v>
      </c>
      <c r="E123" s="165" t="s">
        <v>614</v>
      </c>
      <c r="F123" s="166" t="s">
        <v>615</v>
      </c>
      <c r="G123" s="167" t="s">
        <v>192</v>
      </c>
      <c r="H123" s="168">
        <v>18</v>
      </c>
      <c r="I123" s="169"/>
      <c r="J123" s="170">
        <f>ROUND(I123*H123,2)</f>
        <v>0</v>
      </c>
      <c r="K123" s="166" t="s">
        <v>131</v>
      </c>
      <c r="L123" s="35"/>
      <c r="M123" s="171" t="s">
        <v>1</v>
      </c>
      <c r="N123" s="172" t="s">
        <v>43</v>
      </c>
      <c r="O123" s="63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AR123" s="175" t="s">
        <v>132</v>
      </c>
      <c r="AT123" s="175" t="s">
        <v>127</v>
      </c>
      <c r="AU123" s="175" t="s">
        <v>78</v>
      </c>
      <c r="AY123" s="14" t="s">
        <v>133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4" t="s">
        <v>85</v>
      </c>
      <c r="BK123" s="176">
        <f>ROUND(I123*H123,2)</f>
        <v>0</v>
      </c>
      <c r="BL123" s="14" t="s">
        <v>132</v>
      </c>
      <c r="BM123" s="175" t="s">
        <v>616</v>
      </c>
    </row>
    <row r="124" spans="2:65" s="1" customFormat="1" ht="29.25">
      <c r="B124" s="31"/>
      <c r="C124" s="32"/>
      <c r="D124" s="177" t="s">
        <v>135</v>
      </c>
      <c r="E124" s="32"/>
      <c r="F124" s="178" t="s">
        <v>617</v>
      </c>
      <c r="G124" s="32"/>
      <c r="H124" s="32"/>
      <c r="I124" s="114"/>
      <c r="J124" s="32"/>
      <c r="K124" s="32"/>
      <c r="L124" s="35"/>
      <c r="M124" s="179"/>
      <c r="N124" s="63"/>
      <c r="O124" s="63"/>
      <c r="P124" s="63"/>
      <c r="Q124" s="63"/>
      <c r="R124" s="63"/>
      <c r="S124" s="63"/>
      <c r="T124" s="64"/>
      <c r="AT124" s="14" t="s">
        <v>135</v>
      </c>
      <c r="AU124" s="14" t="s">
        <v>78</v>
      </c>
    </row>
    <row r="125" spans="2:65" s="1" customFormat="1" ht="39">
      <c r="B125" s="31"/>
      <c r="C125" s="32"/>
      <c r="D125" s="177" t="s">
        <v>137</v>
      </c>
      <c r="E125" s="32"/>
      <c r="F125" s="180" t="s">
        <v>618</v>
      </c>
      <c r="G125" s="32"/>
      <c r="H125" s="32"/>
      <c r="I125" s="114"/>
      <c r="J125" s="32"/>
      <c r="K125" s="32"/>
      <c r="L125" s="35"/>
      <c r="M125" s="179"/>
      <c r="N125" s="63"/>
      <c r="O125" s="63"/>
      <c r="P125" s="63"/>
      <c r="Q125" s="63"/>
      <c r="R125" s="63"/>
      <c r="S125" s="63"/>
      <c r="T125" s="64"/>
      <c r="AT125" s="14" t="s">
        <v>137</v>
      </c>
      <c r="AU125" s="14" t="s">
        <v>78</v>
      </c>
    </row>
    <row r="126" spans="2:65" s="1" customFormat="1" ht="24" customHeight="1">
      <c r="B126" s="31"/>
      <c r="C126" s="164" t="s">
        <v>151</v>
      </c>
      <c r="D126" s="164" t="s">
        <v>127</v>
      </c>
      <c r="E126" s="165" t="s">
        <v>619</v>
      </c>
      <c r="F126" s="166" t="s">
        <v>620</v>
      </c>
      <c r="G126" s="167" t="s">
        <v>192</v>
      </c>
      <c r="H126" s="168">
        <v>12</v>
      </c>
      <c r="I126" s="169"/>
      <c r="J126" s="170">
        <f>ROUND(I126*H126,2)</f>
        <v>0</v>
      </c>
      <c r="K126" s="166" t="s">
        <v>131</v>
      </c>
      <c r="L126" s="35"/>
      <c r="M126" s="171" t="s">
        <v>1</v>
      </c>
      <c r="N126" s="172" t="s">
        <v>43</v>
      </c>
      <c r="O126" s="63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AR126" s="175" t="s">
        <v>132</v>
      </c>
      <c r="AT126" s="175" t="s">
        <v>127</v>
      </c>
      <c r="AU126" s="175" t="s">
        <v>78</v>
      </c>
      <c r="AY126" s="14" t="s">
        <v>133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4" t="s">
        <v>85</v>
      </c>
      <c r="BK126" s="176">
        <f>ROUND(I126*H126,2)</f>
        <v>0</v>
      </c>
      <c r="BL126" s="14" t="s">
        <v>132</v>
      </c>
      <c r="BM126" s="175" t="s">
        <v>621</v>
      </c>
    </row>
    <row r="127" spans="2:65" s="1" customFormat="1" ht="29.25">
      <c r="B127" s="31"/>
      <c r="C127" s="32"/>
      <c r="D127" s="177" t="s">
        <v>135</v>
      </c>
      <c r="E127" s="32"/>
      <c r="F127" s="178" t="s">
        <v>622</v>
      </c>
      <c r="G127" s="32"/>
      <c r="H127" s="32"/>
      <c r="I127" s="114"/>
      <c r="J127" s="32"/>
      <c r="K127" s="32"/>
      <c r="L127" s="35"/>
      <c r="M127" s="179"/>
      <c r="N127" s="63"/>
      <c r="O127" s="63"/>
      <c r="P127" s="63"/>
      <c r="Q127" s="63"/>
      <c r="R127" s="63"/>
      <c r="S127" s="63"/>
      <c r="T127" s="64"/>
      <c r="AT127" s="14" t="s">
        <v>135</v>
      </c>
      <c r="AU127" s="14" t="s">
        <v>78</v>
      </c>
    </row>
    <row r="128" spans="2:65" s="1" customFormat="1" ht="29.25">
      <c r="B128" s="31"/>
      <c r="C128" s="32"/>
      <c r="D128" s="177" t="s">
        <v>137</v>
      </c>
      <c r="E128" s="32"/>
      <c r="F128" s="180" t="s">
        <v>623</v>
      </c>
      <c r="G128" s="32"/>
      <c r="H128" s="32"/>
      <c r="I128" s="114"/>
      <c r="J128" s="32"/>
      <c r="K128" s="32"/>
      <c r="L128" s="35"/>
      <c r="M128" s="179"/>
      <c r="N128" s="63"/>
      <c r="O128" s="63"/>
      <c r="P128" s="63"/>
      <c r="Q128" s="63"/>
      <c r="R128" s="63"/>
      <c r="S128" s="63"/>
      <c r="T128" s="64"/>
      <c r="AT128" s="14" t="s">
        <v>137</v>
      </c>
      <c r="AU128" s="14" t="s">
        <v>78</v>
      </c>
    </row>
    <row r="129" spans="2:65" s="1" customFormat="1" ht="24" customHeight="1">
      <c r="B129" s="31"/>
      <c r="C129" s="164" t="s">
        <v>276</v>
      </c>
      <c r="D129" s="164" t="s">
        <v>127</v>
      </c>
      <c r="E129" s="165" t="s">
        <v>624</v>
      </c>
      <c r="F129" s="166" t="s">
        <v>625</v>
      </c>
      <c r="G129" s="167" t="s">
        <v>192</v>
      </c>
      <c r="H129" s="168">
        <v>18</v>
      </c>
      <c r="I129" s="169"/>
      <c r="J129" s="170">
        <f>ROUND(I129*H129,2)</f>
        <v>0</v>
      </c>
      <c r="K129" s="166" t="s">
        <v>131</v>
      </c>
      <c r="L129" s="35"/>
      <c r="M129" s="171" t="s">
        <v>1</v>
      </c>
      <c r="N129" s="172" t="s">
        <v>43</v>
      </c>
      <c r="O129" s="63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AR129" s="175" t="s">
        <v>132</v>
      </c>
      <c r="AT129" s="175" t="s">
        <v>127</v>
      </c>
      <c r="AU129" s="175" t="s">
        <v>78</v>
      </c>
      <c r="AY129" s="14" t="s">
        <v>133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4" t="s">
        <v>85</v>
      </c>
      <c r="BK129" s="176">
        <f>ROUND(I129*H129,2)</f>
        <v>0</v>
      </c>
      <c r="BL129" s="14" t="s">
        <v>132</v>
      </c>
      <c r="BM129" s="175" t="s">
        <v>626</v>
      </c>
    </row>
    <row r="130" spans="2:65" s="1" customFormat="1" ht="39">
      <c r="B130" s="31"/>
      <c r="C130" s="32"/>
      <c r="D130" s="177" t="s">
        <v>135</v>
      </c>
      <c r="E130" s="32"/>
      <c r="F130" s="178" t="s">
        <v>627</v>
      </c>
      <c r="G130" s="32"/>
      <c r="H130" s="32"/>
      <c r="I130" s="114"/>
      <c r="J130" s="32"/>
      <c r="K130" s="32"/>
      <c r="L130" s="35"/>
      <c r="M130" s="179"/>
      <c r="N130" s="63"/>
      <c r="O130" s="63"/>
      <c r="P130" s="63"/>
      <c r="Q130" s="63"/>
      <c r="R130" s="63"/>
      <c r="S130" s="63"/>
      <c r="T130" s="64"/>
      <c r="AT130" s="14" t="s">
        <v>135</v>
      </c>
      <c r="AU130" s="14" t="s">
        <v>78</v>
      </c>
    </row>
    <row r="131" spans="2:65" s="1" customFormat="1" ht="39">
      <c r="B131" s="31"/>
      <c r="C131" s="32"/>
      <c r="D131" s="177" t="s">
        <v>137</v>
      </c>
      <c r="E131" s="32"/>
      <c r="F131" s="180" t="s">
        <v>618</v>
      </c>
      <c r="G131" s="32"/>
      <c r="H131" s="32"/>
      <c r="I131" s="114"/>
      <c r="J131" s="32"/>
      <c r="K131" s="32"/>
      <c r="L131" s="35"/>
      <c r="M131" s="179"/>
      <c r="N131" s="63"/>
      <c r="O131" s="63"/>
      <c r="P131" s="63"/>
      <c r="Q131" s="63"/>
      <c r="R131" s="63"/>
      <c r="S131" s="63"/>
      <c r="T131" s="64"/>
      <c r="AT131" s="14" t="s">
        <v>137</v>
      </c>
      <c r="AU131" s="14" t="s">
        <v>78</v>
      </c>
    </row>
    <row r="132" spans="2:65" s="1" customFormat="1" ht="24" customHeight="1">
      <c r="B132" s="31"/>
      <c r="C132" s="164" t="s">
        <v>573</v>
      </c>
      <c r="D132" s="164" t="s">
        <v>127</v>
      </c>
      <c r="E132" s="165" t="s">
        <v>628</v>
      </c>
      <c r="F132" s="166" t="s">
        <v>629</v>
      </c>
      <c r="G132" s="167" t="s">
        <v>192</v>
      </c>
      <c r="H132" s="168">
        <v>6</v>
      </c>
      <c r="I132" s="169"/>
      <c r="J132" s="170">
        <f>ROUND(I132*H132,2)</f>
        <v>0</v>
      </c>
      <c r="K132" s="166" t="s">
        <v>131</v>
      </c>
      <c r="L132" s="35"/>
      <c r="M132" s="171" t="s">
        <v>1</v>
      </c>
      <c r="N132" s="172" t="s">
        <v>43</v>
      </c>
      <c r="O132" s="63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AR132" s="175" t="s">
        <v>132</v>
      </c>
      <c r="AT132" s="175" t="s">
        <v>127</v>
      </c>
      <c r="AU132" s="175" t="s">
        <v>78</v>
      </c>
      <c r="AY132" s="14" t="s">
        <v>133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4" t="s">
        <v>85</v>
      </c>
      <c r="BK132" s="176">
        <f>ROUND(I132*H132,2)</f>
        <v>0</v>
      </c>
      <c r="BL132" s="14" t="s">
        <v>132</v>
      </c>
      <c r="BM132" s="175" t="s">
        <v>630</v>
      </c>
    </row>
    <row r="133" spans="2:65" s="1" customFormat="1" ht="39">
      <c r="B133" s="31"/>
      <c r="C133" s="32"/>
      <c r="D133" s="177" t="s">
        <v>135</v>
      </c>
      <c r="E133" s="32"/>
      <c r="F133" s="178" t="s">
        <v>631</v>
      </c>
      <c r="G133" s="32"/>
      <c r="H133" s="32"/>
      <c r="I133" s="114"/>
      <c r="J133" s="32"/>
      <c r="K133" s="32"/>
      <c r="L133" s="35"/>
      <c r="M133" s="179"/>
      <c r="N133" s="63"/>
      <c r="O133" s="63"/>
      <c r="P133" s="63"/>
      <c r="Q133" s="63"/>
      <c r="R133" s="63"/>
      <c r="S133" s="63"/>
      <c r="T133" s="64"/>
      <c r="AT133" s="14" t="s">
        <v>135</v>
      </c>
      <c r="AU133" s="14" t="s">
        <v>78</v>
      </c>
    </row>
    <row r="134" spans="2:65" s="1" customFormat="1" ht="19.5">
      <c r="B134" s="31"/>
      <c r="C134" s="32"/>
      <c r="D134" s="177" t="s">
        <v>137</v>
      </c>
      <c r="E134" s="32"/>
      <c r="F134" s="180" t="s">
        <v>632</v>
      </c>
      <c r="G134" s="32"/>
      <c r="H134" s="32"/>
      <c r="I134" s="114"/>
      <c r="J134" s="32"/>
      <c r="K134" s="32"/>
      <c r="L134" s="35"/>
      <c r="M134" s="179"/>
      <c r="N134" s="63"/>
      <c r="O134" s="63"/>
      <c r="P134" s="63"/>
      <c r="Q134" s="63"/>
      <c r="R134" s="63"/>
      <c r="S134" s="63"/>
      <c r="T134" s="64"/>
      <c r="AT134" s="14" t="s">
        <v>137</v>
      </c>
      <c r="AU134" s="14" t="s">
        <v>78</v>
      </c>
    </row>
    <row r="135" spans="2:65" s="1" customFormat="1" ht="24" customHeight="1">
      <c r="B135" s="31"/>
      <c r="C135" s="164" t="s">
        <v>429</v>
      </c>
      <c r="D135" s="164" t="s">
        <v>127</v>
      </c>
      <c r="E135" s="165" t="s">
        <v>633</v>
      </c>
      <c r="F135" s="166" t="s">
        <v>634</v>
      </c>
      <c r="G135" s="167" t="s">
        <v>165</v>
      </c>
      <c r="H135" s="168">
        <v>13.5</v>
      </c>
      <c r="I135" s="169"/>
      <c r="J135" s="170">
        <f>ROUND(I135*H135,2)</f>
        <v>0</v>
      </c>
      <c r="K135" s="166" t="s">
        <v>131</v>
      </c>
      <c r="L135" s="35"/>
      <c r="M135" s="171" t="s">
        <v>1</v>
      </c>
      <c r="N135" s="172" t="s">
        <v>43</v>
      </c>
      <c r="O135" s="63"/>
      <c r="P135" s="173">
        <f>O135*H135</f>
        <v>0</v>
      </c>
      <c r="Q135" s="173">
        <v>0</v>
      </c>
      <c r="R135" s="173">
        <f>Q135*H135</f>
        <v>0</v>
      </c>
      <c r="S135" s="173">
        <v>0</v>
      </c>
      <c r="T135" s="174">
        <f>S135*H135</f>
        <v>0</v>
      </c>
      <c r="AR135" s="175" t="s">
        <v>132</v>
      </c>
      <c r="AT135" s="175" t="s">
        <v>127</v>
      </c>
      <c r="AU135" s="175" t="s">
        <v>78</v>
      </c>
      <c r="AY135" s="14" t="s">
        <v>133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4" t="s">
        <v>85</v>
      </c>
      <c r="BK135" s="176">
        <f>ROUND(I135*H135,2)</f>
        <v>0</v>
      </c>
      <c r="BL135" s="14" t="s">
        <v>132</v>
      </c>
      <c r="BM135" s="175" t="s">
        <v>635</v>
      </c>
    </row>
    <row r="136" spans="2:65" s="1" customFormat="1" ht="39">
      <c r="B136" s="31"/>
      <c r="C136" s="32"/>
      <c r="D136" s="177" t="s">
        <v>135</v>
      </c>
      <c r="E136" s="32"/>
      <c r="F136" s="178" t="s">
        <v>636</v>
      </c>
      <c r="G136" s="32"/>
      <c r="H136" s="32"/>
      <c r="I136" s="114"/>
      <c r="J136" s="32"/>
      <c r="K136" s="32"/>
      <c r="L136" s="35"/>
      <c r="M136" s="179"/>
      <c r="N136" s="63"/>
      <c r="O136" s="63"/>
      <c r="P136" s="63"/>
      <c r="Q136" s="63"/>
      <c r="R136" s="63"/>
      <c r="S136" s="63"/>
      <c r="T136" s="64"/>
      <c r="AT136" s="14" t="s">
        <v>135</v>
      </c>
      <c r="AU136" s="14" t="s">
        <v>78</v>
      </c>
    </row>
    <row r="137" spans="2:65" s="1" customFormat="1" ht="19.5">
      <c r="B137" s="31"/>
      <c r="C137" s="32"/>
      <c r="D137" s="177" t="s">
        <v>137</v>
      </c>
      <c r="E137" s="32"/>
      <c r="F137" s="180" t="s">
        <v>637</v>
      </c>
      <c r="G137" s="32"/>
      <c r="H137" s="32"/>
      <c r="I137" s="114"/>
      <c r="J137" s="32"/>
      <c r="K137" s="32"/>
      <c r="L137" s="35"/>
      <c r="M137" s="179"/>
      <c r="N137" s="63"/>
      <c r="O137" s="63"/>
      <c r="P137" s="63"/>
      <c r="Q137" s="63"/>
      <c r="R137" s="63"/>
      <c r="S137" s="63"/>
      <c r="T137" s="64"/>
      <c r="AT137" s="14" t="s">
        <v>137</v>
      </c>
      <c r="AU137" s="14" t="s">
        <v>78</v>
      </c>
    </row>
    <row r="138" spans="2:65" s="1" customFormat="1" ht="24" customHeight="1">
      <c r="B138" s="31"/>
      <c r="C138" s="164" t="s">
        <v>434</v>
      </c>
      <c r="D138" s="164" t="s">
        <v>127</v>
      </c>
      <c r="E138" s="165" t="s">
        <v>638</v>
      </c>
      <c r="F138" s="166" t="s">
        <v>639</v>
      </c>
      <c r="G138" s="167" t="s">
        <v>165</v>
      </c>
      <c r="H138" s="168">
        <v>13.5</v>
      </c>
      <c r="I138" s="169"/>
      <c r="J138" s="170">
        <f>ROUND(I138*H138,2)</f>
        <v>0</v>
      </c>
      <c r="K138" s="166" t="s">
        <v>131</v>
      </c>
      <c r="L138" s="35"/>
      <c r="M138" s="171" t="s">
        <v>1</v>
      </c>
      <c r="N138" s="172" t="s">
        <v>43</v>
      </c>
      <c r="O138" s="63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AR138" s="175" t="s">
        <v>132</v>
      </c>
      <c r="AT138" s="175" t="s">
        <v>127</v>
      </c>
      <c r="AU138" s="175" t="s">
        <v>78</v>
      </c>
      <c r="AY138" s="14" t="s">
        <v>133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4" t="s">
        <v>85</v>
      </c>
      <c r="BK138" s="176">
        <f>ROUND(I138*H138,2)</f>
        <v>0</v>
      </c>
      <c r="BL138" s="14" t="s">
        <v>132</v>
      </c>
      <c r="BM138" s="175" t="s">
        <v>640</v>
      </c>
    </row>
    <row r="139" spans="2:65" s="1" customFormat="1" ht="29.25">
      <c r="B139" s="31"/>
      <c r="C139" s="32"/>
      <c r="D139" s="177" t="s">
        <v>135</v>
      </c>
      <c r="E139" s="32"/>
      <c r="F139" s="178" t="s">
        <v>641</v>
      </c>
      <c r="G139" s="32"/>
      <c r="H139" s="32"/>
      <c r="I139" s="114"/>
      <c r="J139" s="32"/>
      <c r="K139" s="32"/>
      <c r="L139" s="35"/>
      <c r="M139" s="179"/>
      <c r="N139" s="63"/>
      <c r="O139" s="63"/>
      <c r="P139" s="63"/>
      <c r="Q139" s="63"/>
      <c r="R139" s="63"/>
      <c r="S139" s="63"/>
      <c r="T139" s="64"/>
      <c r="AT139" s="14" t="s">
        <v>135</v>
      </c>
      <c r="AU139" s="14" t="s">
        <v>78</v>
      </c>
    </row>
    <row r="140" spans="2:65" s="1" customFormat="1" ht="19.5">
      <c r="B140" s="31"/>
      <c r="C140" s="32"/>
      <c r="D140" s="177" t="s">
        <v>137</v>
      </c>
      <c r="E140" s="32"/>
      <c r="F140" s="180" t="s">
        <v>637</v>
      </c>
      <c r="G140" s="32"/>
      <c r="H140" s="32"/>
      <c r="I140" s="114"/>
      <c r="J140" s="32"/>
      <c r="K140" s="32"/>
      <c r="L140" s="35"/>
      <c r="M140" s="179"/>
      <c r="N140" s="63"/>
      <c r="O140" s="63"/>
      <c r="P140" s="63"/>
      <c r="Q140" s="63"/>
      <c r="R140" s="63"/>
      <c r="S140" s="63"/>
      <c r="T140" s="64"/>
      <c r="AT140" s="14" t="s">
        <v>137</v>
      </c>
      <c r="AU140" s="14" t="s">
        <v>78</v>
      </c>
    </row>
    <row r="141" spans="2:65" s="1" customFormat="1" ht="24" customHeight="1">
      <c r="B141" s="31"/>
      <c r="C141" s="164" t="s">
        <v>162</v>
      </c>
      <c r="D141" s="164" t="s">
        <v>127</v>
      </c>
      <c r="E141" s="165" t="s">
        <v>642</v>
      </c>
      <c r="F141" s="166" t="s">
        <v>643</v>
      </c>
      <c r="G141" s="167" t="s">
        <v>192</v>
      </c>
      <c r="H141" s="168">
        <v>247</v>
      </c>
      <c r="I141" s="169"/>
      <c r="J141" s="170">
        <f>ROUND(I141*H141,2)</f>
        <v>0</v>
      </c>
      <c r="K141" s="166" t="s">
        <v>131</v>
      </c>
      <c r="L141" s="35"/>
      <c r="M141" s="171" t="s">
        <v>1</v>
      </c>
      <c r="N141" s="172" t="s">
        <v>43</v>
      </c>
      <c r="O141" s="63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AR141" s="175" t="s">
        <v>132</v>
      </c>
      <c r="AT141" s="175" t="s">
        <v>127</v>
      </c>
      <c r="AU141" s="175" t="s">
        <v>78</v>
      </c>
      <c r="AY141" s="14" t="s">
        <v>133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4" t="s">
        <v>85</v>
      </c>
      <c r="BK141" s="176">
        <f>ROUND(I141*H141,2)</f>
        <v>0</v>
      </c>
      <c r="BL141" s="14" t="s">
        <v>132</v>
      </c>
      <c r="BM141" s="175" t="s">
        <v>644</v>
      </c>
    </row>
    <row r="142" spans="2:65" s="1" customFormat="1" ht="39">
      <c r="B142" s="31"/>
      <c r="C142" s="32"/>
      <c r="D142" s="177" t="s">
        <v>135</v>
      </c>
      <c r="E142" s="32"/>
      <c r="F142" s="178" t="s">
        <v>645</v>
      </c>
      <c r="G142" s="32"/>
      <c r="H142" s="32"/>
      <c r="I142" s="114"/>
      <c r="J142" s="32"/>
      <c r="K142" s="32"/>
      <c r="L142" s="35"/>
      <c r="M142" s="179"/>
      <c r="N142" s="63"/>
      <c r="O142" s="63"/>
      <c r="P142" s="63"/>
      <c r="Q142" s="63"/>
      <c r="R142" s="63"/>
      <c r="S142" s="63"/>
      <c r="T142" s="64"/>
      <c r="AT142" s="14" t="s">
        <v>135</v>
      </c>
      <c r="AU142" s="14" t="s">
        <v>78</v>
      </c>
    </row>
    <row r="143" spans="2:65" s="1" customFormat="1" ht="39">
      <c r="B143" s="31"/>
      <c r="C143" s="32"/>
      <c r="D143" s="177" t="s">
        <v>137</v>
      </c>
      <c r="E143" s="32"/>
      <c r="F143" s="180" t="s">
        <v>646</v>
      </c>
      <c r="G143" s="32"/>
      <c r="H143" s="32"/>
      <c r="I143" s="114"/>
      <c r="J143" s="32"/>
      <c r="K143" s="32"/>
      <c r="L143" s="35"/>
      <c r="M143" s="179"/>
      <c r="N143" s="63"/>
      <c r="O143" s="63"/>
      <c r="P143" s="63"/>
      <c r="Q143" s="63"/>
      <c r="R143" s="63"/>
      <c r="S143" s="63"/>
      <c r="T143" s="64"/>
      <c r="AT143" s="14" t="s">
        <v>137</v>
      </c>
      <c r="AU143" s="14" t="s">
        <v>78</v>
      </c>
    </row>
    <row r="144" spans="2:65" s="1" customFormat="1" ht="24" customHeight="1">
      <c r="B144" s="31"/>
      <c r="C144" s="164" t="s">
        <v>209</v>
      </c>
      <c r="D144" s="164" t="s">
        <v>127</v>
      </c>
      <c r="E144" s="165" t="s">
        <v>647</v>
      </c>
      <c r="F144" s="166" t="s">
        <v>648</v>
      </c>
      <c r="G144" s="167" t="s">
        <v>165</v>
      </c>
      <c r="H144" s="168">
        <v>501.8</v>
      </c>
      <c r="I144" s="169"/>
      <c r="J144" s="170">
        <f>ROUND(I144*H144,2)</f>
        <v>0</v>
      </c>
      <c r="K144" s="166" t="s">
        <v>131</v>
      </c>
      <c r="L144" s="35"/>
      <c r="M144" s="171" t="s">
        <v>1</v>
      </c>
      <c r="N144" s="172" t="s">
        <v>43</v>
      </c>
      <c r="O144" s="63"/>
      <c r="P144" s="173">
        <f>O144*H144</f>
        <v>0</v>
      </c>
      <c r="Q144" s="173">
        <v>0</v>
      </c>
      <c r="R144" s="173">
        <f>Q144*H144</f>
        <v>0</v>
      </c>
      <c r="S144" s="173">
        <v>0</v>
      </c>
      <c r="T144" s="174">
        <f>S144*H144</f>
        <v>0</v>
      </c>
      <c r="AR144" s="175" t="s">
        <v>132</v>
      </c>
      <c r="AT144" s="175" t="s">
        <v>127</v>
      </c>
      <c r="AU144" s="175" t="s">
        <v>78</v>
      </c>
      <c r="AY144" s="14" t="s">
        <v>133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4" t="s">
        <v>85</v>
      </c>
      <c r="BK144" s="176">
        <f>ROUND(I144*H144,2)</f>
        <v>0</v>
      </c>
      <c r="BL144" s="14" t="s">
        <v>132</v>
      </c>
      <c r="BM144" s="175" t="s">
        <v>649</v>
      </c>
    </row>
    <row r="145" spans="2:65" s="1" customFormat="1" ht="29.25">
      <c r="B145" s="31"/>
      <c r="C145" s="32"/>
      <c r="D145" s="177" t="s">
        <v>135</v>
      </c>
      <c r="E145" s="32"/>
      <c r="F145" s="178" t="s">
        <v>650</v>
      </c>
      <c r="G145" s="32"/>
      <c r="H145" s="32"/>
      <c r="I145" s="114"/>
      <c r="J145" s="32"/>
      <c r="K145" s="32"/>
      <c r="L145" s="35"/>
      <c r="M145" s="179"/>
      <c r="N145" s="63"/>
      <c r="O145" s="63"/>
      <c r="P145" s="63"/>
      <c r="Q145" s="63"/>
      <c r="R145" s="63"/>
      <c r="S145" s="63"/>
      <c r="T145" s="64"/>
      <c r="AT145" s="14" t="s">
        <v>135</v>
      </c>
      <c r="AU145" s="14" t="s">
        <v>78</v>
      </c>
    </row>
    <row r="146" spans="2:65" s="9" customFormat="1" ht="11.25">
      <c r="B146" s="181"/>
      <c r="C146" s="182"/>
      <c r="D146" s="177" t="s">
        <v>168</v>
      </c>
      <c r="E146" s="183" t="s">
        <v>1</v>
      </c>
      <c r="F146" s="184" t="s">
        <v>651</v>
      </c>
      <c r="G146" s="182"/>
      <c r="H146" s="185">
        <v>288</v>
      </c>
      <c r="I146" s="186"/>
      <c r="J146" s="182"/>
      <c r="K146" s="182"/>
      <c r="L146" s="187"/>
      <c r="M146" s="188"/>
      <c r="N146" s="189"/>
      <c r="O146" s="189"/>
      <c r="P146" s="189"/>
      <c r="Q146" s="189"/>
      <c r="R146" s="189"/>
      <c r="S146" s="189"/>
      <c r="T146" s="190"/>
      <c r="AT146" s="191" t="s">
        <v>168</v>
      </c>
      <c r="AU146" s="191" t="s">
        <v>78</v>
      </c>
      <c r="AV146" s="9" t="s">
        <v>87</v>
      </c>
      <c r="AW146" s="9" t="s">
        <v>34</v>
      </c>
      <c r="AX146" s="9" t="s">
        <v>78</v>
      </c>
      <c r="AY146" s="191" t="s">
        <v>133</v>
      </c>
    </row>
    <row r="147" spans="2:65" s="9" customFormat="1" ht="11.25">
      <c r="B147" s="181"/>
      <c r="C147" s="182"/>
      <c r="D147" s="177" t="s">
        <v>168</v>
      </c>
      <c r="E147" s="183" t="s">
        <v>1</v>
      </c>
      <c r="F147" s="184" t="s">
        <v>652</v>
      </c>
      <c r="G147" s="182"/>
      <c r="H147" s="185">
        <v>68</v>
      </c>
      <c r="I147" s="186"/>
      <c r="J147" s="182"/>
      <c r="K147" s="182"/>
      <c r="L147" s="187"/>
      <c r="M147" s="188"/>
      <c r="N147" s="189"/>
      <c r="O147" s="189"/>
      <c r="P147" s="189"/>
      <c r="Q147" s="189"/>
      <c r="R147" s="189"/>
      <c r="S147" s="189"/>
      <c r="T147" s="190"/>
      <c r="AT147" s="191" t="s">
        <v>168</v>
      </c>
      <c r="AU147" s="191" t="s">
        <v>78</v>
      </c>
      <c r="AV147" s="9" t="s">
        <v>87</v>
      </c>
      <c r="AW147" s="9" t="s">
        <v>34</v>
      </c>
      <c r="AX147" s="9" t="s">
        <v>78</v>
      </c>
      <c r="AY147" s="191" t="s">
        <v>133</v>
      </c>
    </row>
    <row r="148" spans="2:65" s="9" customFormat="1" ht="11.25">
      <c r="B148" s="181"/>
      <c r="C148" s="182"/>
      <c r="D148" s="177" t="s">
        <v>168</v>
      </c>
      <c r="E148" s="183" t="s">
        <v>1</v>
      </c>
      <c r="F148" s="184" t="s">
        <v>653</v>
      </c>
      <c r="G148" s="182"/>
      <c r="H148" s="185">
        <v>145.80000000000001</v>
      </c>
      <c r="I148" s="186"/>
      <c r="J148" s="182"/>
      <c r="K148" s="182"/>
      <c r="L148" s="187"/>
      <c r="M148" s="188"/>
      <c r="N148" s="189"/>
      <c r="O148" s="189"/>
      <c r="P148" s="189"/>
      <c r="Q148" s="189"/>
      <c r="R148" s="189"/>
      <c r="S148" s="189"/>
      <c r="T148" s="190"/>
      <c r="AT148" s="191" t="s">
        <v>168</v>
      </c>
      <c r="AU148" s="191" t="s">
        <v>78</v>
      </c>
      <c r="AV148" s="9" t="s">
        <v>87</v>
      </c>
      <c r="AW148" s="9" t="s">
        <v>34</v>
      </c>
      <c r="AX148" s="9" t="s">
        <v>78</v>
      </c>
      <c r="AY148" s="191" t="s">
        <v>133</v>
      </c>
    </row>
    <row r="149" spans="2:65" s="10" customFormat="1" ht="11.25">
      <c r="B149" s="192"/>
      <c r="C149" s="193"/>
      <c r="D149" s="177" t="s">
        <v>168</v>
      </c>
      <c r="E149" s="194" t="s">
        <v>1</v>
      </c>
      <c r="F149" s="195" t="s">
        <v>181</v>
      </c>
      <c r="G149" s="193"/>
      <c r="H149" s="196">
        <v>501.8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168</v>
      </c>
      <c r="AU149" s="202" t="s">
        <v>78</v>
      </c>
      <c r="AV149" s="10" t="s">
        <v>132</v>
      </c>
      <c r="AW149" s="10" t="s">
        <v>34</v>
      </c>
      <c r="AX149" s="10" t="s">
        <v>85</v>
      </c>
      <c r="AY149" s="202" t="s">
        <v>133</v>
      </c>
    </row>
    <row r="150" spans="2:65" s="1" customFormat="1" ht="24" customHeight="1">
      <c r="B150" s="31"/>
      <c r="C150" s="164" t="s">
        <v>221</v>
      </c>
      <c r="D150" s="164" t="s">
        <v>127</v>
      </c>
      <c r="E150" s="165" t="s">
        <v>654</v>
      </c>
      <c r="F150" s="166" t="s">
        <v>655</v>
      </c>
      <c r="G150" s="167" t="s">
        <v>192</v>
      </c>
      <c r="H150" s="168">
        <v>436</v>
      </c>
      <c r="I150" s="169"/>
      <c r="J150" s="170">
        <f>ROUND(I150*H150,2)</f>
        <v>0</v>
      </c>
      <c r="K150" s="166" t="s">
        <v>131</v>
      </c>
      <c r="L150" s="35"/>
      <c r="M150" s="171" t="s">
        <v>1</v>
      </c>
      <c r="N150" s="172" t="s">
        <v>43</v>
      </c>
      <c r="O150" s="63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AR150" s="175" t="s">
        <v>132</v>
      </c>
      <c r="AT150" s="175" t="s">
        <v>127</v>
      </c>
      <c r="AU150" s="175" t="s">
        <v>78</v>
      </c>
      <c r="AY150" s="14" t="s">
        <v>133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4" t="s">
        <v>85</v>
      </c>
      <c r="BK150" s="176">
        <f>ROUND(I150*H150,2)</f>
        <v>0</v>
      </c>
      <c r="BL150" s="14" t="s">
        <v>132</v>
      </c>
      <c r="BM150" s="175" t="s">
        <v>656</v>
      </c>
    </row>
    <row r="151" spans="2:65" s="1" customFormat="1" ht="29.25">
      <c r="B151" s="31"/>
      <c r="C151" s="32"/>
      <c r="D151" s="177" t="s">
        <v>135</v>
      </c>
      <c r="E151" s="32"/>
      <c r="F151" s="178" t="s">
        <v>657</v>
      </c>
      <c r="G151" s="32"/>
      <c r="H151" s="32"/>
      <c r="I151" s="114"/>
      <c r="J151" s="32"/>
      <c r="K151" s="32"/>
      <c r="L151" s="35"/>
      <c r="M151" s="179"/>
      <c r="N151" s="63"/>
      <c r="O151" s="63"/>
      <c r="P151" s="63"/>
      <c r="Q151" s="63"/>
      <c r="R151" s="63"/>
      <c r="S151" s="63"/>
      <c r="T151" s="64"/>
      <c r="AT151" s="14" t="s">
        <v>135</v>
      </c>
      <c r="AU151" s="14" t="s">
        <v>78</v>
      </c>
    </row>
    <row r="152" spans="2:65" s="1" customFormat="1" ht="39">
      <c r="B152" s="31"/>
      <c r="C152" s="32"/>
      <c r="D152" s="177" t="s">
        <v>137</v>
      </c>
      <c r="E152" s="32"/>
      <c r="F152" s="180" t="s">
        <v>658</v>
      </c>
      <c r="G152" s="32"/>
      <c r="H152" s="32"/>
      <c r="I152" s="114"/>
      <c r="J152" s="32"/>
      <c r="K152" s="32"/>
      <c r="L152" s="35"/>
      <c r="M152" s="179"/>
      <c r="N152" s="63"/>
      <c r="O152" s="63"/>
      <c r="P152" s="63"/>
      <c r="Q152" s="63"/>
      <c r="R152" s="63"/>
      <c r="S152" s="63"/>
      <c r="T152" s="64"/>
      <c r="AT152" s="14" t="s">
        <v>137</v>
      </c>
      <c r="AU152" s="14" t="s">
        <v>78</v>
      </c>
    </row>
    <row r="153" spans="2:65" s="1" customFormat="1" ht="24" customHeight="1">
      <c r="B153" s="31"/>
      <c r="C153" s="164" t="s">
        <v>231</v>
      </c>
      <c r="D153" s="164" t="s">
        <v>127</v>
      </c>
      <c r="E153" s="165" t="s">
        <v>659</v>
      </c>
      <c r="F153" s="166" t="s">
        <v>660</v>
      </c>
      <c r="G153" s="167" t="s">
        <v>192</v>
      </c>
      <c r="H153" s="168">
        <v>217</v>
      </c>
      <c r="I153" s="169"/>
      <c r="J153" s="170">
        <f>ROUND(I153*H153,2)</f>
        <v>0</v>
      </c>
      <c r="K153" s="166" t="s">
        <v>131</v>
      </c>
      <c r="L153" s="35"/>
      <c r="M153" s="171" t="s">
        <v>1</v>
      </c>
      <c r="N153" s="172" t="s">
        <v>43</v>
      </c>
      <c r="O153" s="63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AR153" s="175" t="s">
        <v>132</v>
      </c>
      <c r="AT153" s="175" t="s">
        <v>127</v>
      </c>
      <c r="AU153" s="175" t="s">
        <v>78</v>
      </c>
      <c r="AY153" s="14" t="s">
        <v>133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4" t="s">
        <v>85</v>
      </c>
      <c r="BK153" s="176">
        <f>ROUND(I153*H153,2)</f>
        <v>0</v>
      </c>
      <c r="BL153" s="14" t="s">
        <v>132</v>
      </c>
      <c r="BM153" s="175" t="s">
        <v>661</v>
      </c>
    </row>
    <row r="154" spans="2:65" s="1" customFormat="1" ht="39">
      <c r="B154" s="31"/>
      <c r="C154" s="32"/>
      <c r="D154" s="177" t="s">
        <v>135</v>
      </c>
      <c r="E154" s="32"/>
      <c r="F154" s="178" t="s">
        <v>662</v>
      </c>
      <c r="G154" s="32"/>
      <c r="H154" s="32"/>
      <c r="I154" s="114"/>
      <c r="J154" s="32"/>
      <c r="K154" s="32"/>
      <c r="L154" s="35"/>
      <c r="M154" s="179"/>
      <c r="N154" s="63"/>
      <c r="O154" s="63"/>
      <c r="P154" s="63"/>
      <c r="Q154" s="63"/>
      <c r="R154" s="63"/>
      <c r="S154" s="63"/>
      <c r="T154" s="64"/>
      <c r="AT154" s="14" t="s">
        <v>135</v>
      </c>
      <c r="AU154" s="14" t="s">
        <v>78</v>
      </c>
    </row>
    <row r="155" spans="2:65" s="1" customFormat="1" ht="48.75">
      <c r="B155" s="31"/>
      <c r="C155" s="32"/>
      <c r="D155" s="177" t="s">
        <v>137</v>
      </c>
      <c r="E155" s="32"/>
      <c r="F155" s="180" t="s">
        <v>663</v>
      </c>
      <c r="G155" s="32"/>
      <c r="H155" s="32"/>
      <c r="I155" s="114"/>
      <c r="J155" s="32"/>
      <c r="K155" s="32"/>
      <c r="L155" s="35"/>
      <c r="M155" s="179"/>
      <c r="N155" s="63"/>
      <c r="O155" s="63"/>
      <c r="P155" s="63"/>
      <c r="Q155" s="63"/>
      <c r="R155" s="63"/>
      <c r="S155" s="63"/>
      <c r="T155" s="64"/>
      <c r="AT155" s="14" t="s">
        <v>137</v>
      </c>
      <c r="AU155" s="14" t="s">
        <v>78</v>
      </c>
    </row>
    <row r="156" spans="2:65" s="1" customFormat="1" ht="24" customHeight="1">
      <c r="B156" s="31"/>
      <c r="C156" s="164" t="s">
        <v>182</v>
      </c>
      <c r="D156" s="164" t="s">
        <v>127</v>
      </c>
      <c r="E156" s="165" t="s">
        <v>664</v>
      </c>
      <c r="F156" s="166" t="s">
        <v>665</v>
      </c>
      <c r="G156" s="167" t="s">
        <v>192</v>
      </c>
      <c r="H156" s="168">
        <v>326</v>
      </c>
      <c r="I156" s="169"/>
      <c r="J156" s="170">
        <f>ROUND(I156*H156,2)</f>
        <v>0</v>
      </c>
      <c r="K156" s="166" t="s">
        <v>131</v>
      </c>
      <c r="L156" s="35"/>
      <c r="M156" s="171" t="s">
        <v>1</v>
      </c>
      <c r="N156" s="172" t="s">
        <v>43</v>
      </c>
      <c r="O156" s="63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AR156" s="175" t="s">
        <v>132</v>
      </c>
      <c r="AT156" s="175" t="s">
        <v>127</v>
      </c>
      <c r="AU156" s="175" t="s">
        <v>78</v>
      </c>
      <c r="AY156" s="14" t="s">
        <v>133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4" t="s">
        <v>85</v>
      </c>
      <c r="BK156" s="176">
        <f>ROUND(I156*H156,2)</f>
        <v>0</v>
      </c>
      <c r="BL156" s="14" t="s">
        <v>132</v>
      </c>
      <c r="BM156" s="175" t="s">
        <v>666</v>
      </c>
    </row>
    <row r="157" spans="2:65" s="1" customFormat="1" ht="39">
      <c r="B157" s="31"/>
      <c r="C157" s="32"/>
      <c r="D157" s="177" t="s">
        <v>135</v>
      </c>
      <c r="E157" s="32"/>
      <c r="F157" s="178" t="s">
        <v>667</v>
      </c>
      <c r="G157" s="32"/>
      <c r="H157" s="32"/>
      <c r="I157" s="114"/>
      <c r="J157" s="32"/>
      <c r="K157" s="32"/>
      <c r="L157" s="35"/>
      <c r="M157" s="179"/>
      <c r="N157" s="63"/>
      <c r="O157" s="63"/>
      <c r="P157" s="63"/>
      <c r="Q157" s="63"/>
      <c r="R157" s="63"/>
      <c r="S157" s="63"/>
      <c r="T157" s="64"/>
      <c r="AT157" s="14" t="s">
        <v>135</v>
      </c>
      <c r="AU157" s="14" t="s">
        <v>78</v>
      </c>
    </row>
    <row r="158" spans="2:65" s="1" customFormat="1" ht="78">
      <c r="B158" s="31"/>
      <c r="C158" s="32"/>
      <c r="D158" s="177" t="s">
        <v>137</v>
      </c>
      <c r="E158" s="32"/>
      <c r="F158" s="180" t="s">
        <v>668</v>
      </c>
      <c r="G158" s="32"/>
      <c r="H158" s="32"/>
      <c r="I158" s="114"/>
      <c r="J158" s="32"/>
      <c r="K158" s="32"/>
      <c r="L158" s="35"/>
      <c r="M158" s="179"/>
      <c r="N158" s="63"/>
      <c r="O158" s="63"/>
      <c r="P158" s="63"/>
      <c r="Q158" s="63"/>
      <c r="R158" s="63"/>
      <c r="S158" s="63"/>
      <c r="T158" s="64"/>
      <c r="AT158" s="14" t="s">
        <v>137</v>
      </c>
      <c r="AU158" s="14" t="s">
        <v>78</v>
      </c>
    </row>
    <row r="159" spans="2:65" s="1" customFormat="1" ht="24" customHeight="1">
      <c r="B159" s="31"/>
      <c r="C159" s="164" t="s">
        <v>196</v>
      </c>
      <c r="D159" s="164" t="s">
        <v>127</v>
      </c>
      <c r="E159" s="165" t="s">
        <v>669</v>
      </c>
      <c r="F159" s="166" t="s">
        <v>670</v>
      </c>
      <c r="G159" s="167" t="s">
        <v>165</v>
      </c>
      <c r="H159" s="168">
        <v>5</v>
      </c>
      <c r="I159" s="169"/>
      <c r="J159" s="170">
        <f>ROUND(I159*H159,2)</f>
        <v>0</v>
      </c>
      <c r="K159" s="166" t="s">
        <v>131</v>
      </c>
      <c r="L159" s="35"/>
      <c r="M159" s="171" t="s">
        <v>1</v>
      </c>
      <c r="N159" s="172" t="s">
        <v>43</v>
      </c>
      <c r="O159" s="63"/>
      <c r="P159" s="173">
        <f>O159*H159</f>
        <v>0</v>
      </c>
      <c r="Q159" s="173">
        <v>0</v>
      </c>
      <c r="R159" s="173">
        <f>Q159*H159</f>
        <v>0</v>
      </c>
      <c r="S159" s="173">
        <v>0</v>
      </c>
      <c r="T159" s="174">
        <f>S159*H159</f>
        <v>0</v>
      </c>
      <c r="AR159" s="175" t="s">
        <v>132</v>
      </c>
      <c r="AT159" s="175" t="s">
        <v>127</v>
      </c>
      <c r="AU159" s="175" t="s">
        <v>78</v>
      </c>
      <c r="AY159" s="14" t="s">
        <v>133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4" t="s">
        <v>85</v>
      </c>
      <c r="BK159" s="176">
        <f>ROUND(I159*H159,2)</f>
        <v>0</v>
      </c>
      <c r="BL159" s="14" t="s">
        <v>132</v>
      </c>
      <c r="BM159" s="175" t="s">
        <v>671</v>
      </c>
    </row>
    <row r="160" spans="2:65" s="1" customFormat="1" ht="29.25">
      <c r="B160" s="31"/>
      <c r="C160" s="32"/>
      <c r="D160" s="177" t="s">
        <v>135</v>
      </c>
      <c r="E160" s="32"/>
      <c r="F160" s="178" t="s">
        <v>672</v>
      </c>
      <c r="G160" s="32"/>
      <c r="H160" s="32"/>
      <c r="I160" s="114"/>
      <c r="J160" s="32"/>
      <c r="K160" s="32"/>
      <c r="L160" s="35"/>
      <c r="M160" s="179"/>
      <c r="N160" s="63"/>
      <c r="O160" s="63"/>
      <c r="P160" s="63"/>
      <c r="Q160" s="63"/>
      <c r="R160" s="63"/>
      <c r="S160" s="63"/>
      <c r="T160" s="64"/>
      <c r="AT160" s="14" t="s">
        <v>135</v>
      </c>
      <c r="AU160" s="14" t="s">
        <v>78</v>
      </c>
    </row>
    <row r="161" spans="2:65" s="9" customFormat="1" ht="11.25">
      <c r="B161" s="181"/>
      <c r="C161" s="182"/>
      <c r="D161" s="177" t="s">
        <v>168</v>
      </c>
      <c r="E161" s="183" t="s">
        <v>1</v>
      </c>
      <c r="F161" s="184" t="s">
        <v>673</v>
      </c>
      <c r="G161" s="182"/>
      <c r="H161" s="185">
        <v>5</v>
      </c>
      <c r="I161" s="186"/>
      <c r="J161" s="182"/>
      <c r="K161" s="182"/>
      <c r="L161" s="187"/>
      <c r="M161" s="188"/>
      <c r="N161" s="189"/>
      <c r="O161" s="189"/>
      <c r="P161" s="189"/>
      <c r="Q161" s="189"/>
      <c r="R161" s="189"/>
      <c r="S161" s="189"/>
      <c r="T161" s="190"/>
      <c r="AT161" s="191" t="s">
        <v>168</v>
      </c>
      <c r="AU161" s="191" t="s">
        <v>78</v>
      </c>
      <c r="AV161" s="9" t="s">
        <v>87</v>
      </c>
      <c r="AW161" s="9" t="s">
        <v>34</v>
      </c>
      <c r="AX161" s="9" t="s">
        <v>85</v>
      </c>
      <c r="AY161" s="191" t="s">
        <v>133</v>
      </c>
    </row>
    <row r="162" spans="2:65" s="1" customFormat="1" ht="24" customHeight="1">
      <c r="B162" s="31"/>
      <c r="C162" s="164" t="s">
        <v>189</v>
      </c>
      <c r="D162" s="164" t="s">
        <v>127</v>
      </c>
      <c r="E162" s="165" t="s">
        <v>674</v>
      </c>
      <c r="F162" s="166" t="s">
        <v>675</v>
      </c>
      <c r="G162" s="167" t="s">
        <v>173</v>
      </c>
      <c r="H162" s="168">
        <v>76.58</v>
      </c>
      <c r="I162" s="169"/>
      <c r="J162" s="170">
        <f>ROUND(I162*H162,2)</f>
        <v>0</v>
      </c>
      <c r="K162" s="166" t="s">
        <v>131</v>
      </c>
      <c r="L162" s="35"/>
      <c r="M162" s="171" t="s">
        <v>1</v>
      </c>
      <c r="N162" s="172" t="s">
        <v>43</v>
      </c>
      <c r="O162" s="63"/>
      <c r="P162" s="173">
        <f>O162*H162</f>
        <v>0</v>
      </c>
      <c r="Q162" s="173">
        <v>0</v>
      </c>
      <c r="R162" s="173">
        <f>Q162*H162</f>
        <v>0</v>
      </c>
      <c r="S162" s="173">
        <v>0</v>
      </c>
      <c r="T162" s="174">
        <f>S162*H162</f>
        <v>0</v>
      </c>
      <c r="AR162" s="175" t="s">
        <v>132</v>
      </c>
      <c r="AT162" s="175" t="s">
        <v>127</v>
      </c>
      <c r="AU162" s="175" t="s">
        <v>78</v>
      </c>
      <c r="AY162" s="14" t="s">
        <v>133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4" t="s">
        <v>85</v>
      </c>
      <c r="BK162" s="176">
        <f>ROUND(I162*H162,2)</f>
        <v>0</v>
      </c>
      <c r="BL162" s="14" t="s">
        <v>132</v>
      </c>
      <c r="BM162" s="175" t="s">
        <v>676</v>
      </c>
    </row>
    <row r="163" spans="2:65" s="1" customFormat="1" ht="29.25">
      <c r="B163" s="31"/>
      <c r="C163" s="32"/>
      <c r="D163" s="177" t="s">
        <v>135</v>
      </c>
      <c r="E163" s="32"/>
      <c r="F163" s="178" t="s">
        <v>677</v>
      </c>
      <c r="G163" s="32"/>
      <c r="H163" s="32"/>
      <c r="I163" s="114"/>
      <c r="J163" s="32"/>
      <c r="K163" s="32"/>
      <c r="L163" s="35"/>
      <c r="M163" s="179"/>
      <c r="N163" s="63"/>
      <c r="O163" s="63"/>
      <c r="P163" s="63"/>
      <c r="Q163" s="63"/>
      <c r="R163" s="63"/>
      <c r="S163" s="63"/>
      <c r="T163" s="64"/>
      <c r="AT163" s="14" t="s">
        <v>135</v>
      </c>
      <c r="AU163" s="14" t="s">
        <v>78</v>
      </c>
    </row>
    <row r="164" spans="2:65" s="11" customFormat="1" ht="11.25">
      <c r="B164" s="203"/>
      <c r="C164" s="204"/>
      <c r="D164" s="177" t="s">
        <v>168</v>
      </c>
      <c r="E164" s="205" t="s">
        <v>1</v>
      </c>
      <c r="F164" s="206" t="s">
        <v>678</v>
      </c>
      <c r="G164" s="204"/>
      <c r="H164" s="205" t="s">
        <v>1</v>
      </c>
      <c r="I164" s="207"/>
      <c r="J164" s="204"/>
      <c r="K164" s="204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168</v>
      </c>
      <c r="AU164" s="212" t="s">
        <v>78</v>
      </c>
      <c r="AV164" s="11" t="s">
        <v>85</v>
      </c>
      <c r="AW164" s="11" t="s">
        <v>34</v>
      </c>
      <c r="AX164" s="11" t="s">
        <v>78</v>
      </c>
      <c r="AY164" s="212" t="s">
        <v>133</v>
      </c>
    </row>
    <row r="165" spans="2:65" s="9" customFormat="1" ht="11.25">
      <c r="B165" s="181"/>
      <c r="C165" s="182"/>
      <c r="D165" s="177" t="s">
        <v>168</v>
      </c>
      <c r="E165" s="183" t="s">
        <v>1</v>
      </c>
      <c r="F165" s="184" t="s">
        <v>679</v>
      </c>
      <c r="G165" s="182"/>
      <c r="H165" s="185">
        <v>25.55</v>
      </c>
      <c r="I165" s="186"/>
      <c r="J165" s="182"/>
      <c r="K165" s="182"/>
      <c r="L165" s="187"/>
      <c r="M165" s="188"/>
      <c r="N165" s="189"/>
      <c r="O165" s="189"/>
      <c r="P165" s="189"/>
      <c r="Q165" s="189"/>
      <c r="R165" s="189"/>
      <c r="S165" s="189"/>
      <c r="T165" s="190"/>
      <c r="AT165" s="191" t="s">
        <v>168</v>
      </c>
      <c r="AU165" s="191" t="s">
        <v>78</v>
      </c>
      <c r="AV165" s="9" t="s">
        <v>87</v>
      </c>
      <c r="AW165" s="9" t="s">
        <v>34</v>
      </c>
      <c r="AX165" s="9" t="s">
        <v>78</v>
      </c>
      <c r="AY165" s="191" t="s">
        <v>133</v>
      </c>
    </row>
    <row r="166" spans="2:65" s="9" customFormat="1" ht="11.25">
      <c r="B166" s="181"/>
      <c r="C166" s="182"/>
      <c r="D166" s="177" t="s">
        <v>168</v>
      </c>
      <c r="E166" s="183" t="s">
        <v>1</v>
      </c>
      <c r="F166" s="184" t="s">
        <v>680</v>
      </c>
      <c r="G166" s="182"/>
      <c r="H166" s="185">
        <v>51.03</v>
      </c>
      <c r="I166" s="186"/>
      <c r="J166" s="182"/>
      <c r="K166" s="182"/>
      <c r="L166" s="187"/>
      <c r="M166" s="188"/>
      <c r="N166" s="189"/>
      <c r="O166" s="189"/>
      <c r="P166" s="189"/>
      <c r="Q166" s="189"/>
      <c r="R166" s="189"/>
      <c r="S166" s="189"/>
      <c r="T166" s="190"/>
      <c r="AT166" s="191" t="s">
        <v>168</v>
      </c>
      <c r="AU166" s="191" t="s">
        <v>78</v>
      </c>
      <c r="AV166" s="9" t="s">
        <v>87</v>
      </c>
      <c r="AW166" s="9" t="s">
        <v>34</v>
      </c>
      <c r="AX166" s="9" t="s">
        <v>78</v>
      </c>
      <c r="AY166" s="191" t="s">
        <v>133</v>
      </c>
    </row>
    <row r="167" spans="2:65" s="10" customFormat="1" ht="11.25">
      <c r="B167" s="192"/>
      <c r="C167" s="193"/>
      <c r="D167" s="177" t="s">
        <v>168</v>
      </c>
      <c r="E167" s="194" t="s">
        <v>1</v>
      </c>
      <c r="F167" s="195" t="s">
        <v>181</v>
      </c>
      <c r="G167" s="193"/>
      <c r="H167" s="196">
        <v>76.58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168</v>
      </c>
      <c r="AU167" s="202" t="s">
        <v>78</v>
      </c>
      <c r="AV167" s="10" t="s">
        <v>132</v>
      </c>
      <c r="AW167" s="10" t="s">
        <v>34</v>
      </c>
      <c r="AX167" s="10" t="s">
        <v>85</v>
      </c>
      <c r="AY167" s="202" t="s">
        <v>133</v>
      </c>
    </row>
    <row r="168" spans="2:65" s="1" customFormat="1" ht="24" customHeight="1">
      <c r="B168" s="31"/>
      <c r="C168" s="164" t="s">
        <v>202</v>
      </c>
      <c r="D168" s="164" t="s">
        <v>127</v>
      </c>
      <c r="E168" s="165" t="s">
        <v>232</v>
      </c>
      <c r="F168" s="166" t="s">
        <v>233</v>
      </c>
      <c r="G168" s="167" t="s">
        <v>212</v>
      </c>
      <c r="H168" s="168">
        <v>155.50200000000001</v>
      </c>
      <c r="I168" s="169"/>
      <c r="J168" s="170">
        <f>ROUND(I168*H168,2)</f>
        <v>0</v>
      </c>
      <c r="K168" s="166" t="s">
        <v>131</v>
      </c>
      <c r="L168" s="35"/>
      <c r="M168" s="171" t="s">
        <v>1</v>
      </c>
      <c r="N168" s="172" t="s">
        <v>43</v>
      </c>
      <c r="O168" s="63"/>
      <c r="P168" s="173">
        <f>O168*H168</f>
        <v>0</v>
      </c>
      <c r="Q168" s="173">
        <v>0</v>
      </c>
      <c r="R168" s="173">
        <f>Q168*H168</f>
        <v>0</v>
      </c>
      <c r="S168" s="173">
        <v>0</v>
      </c>
      <c r="T168" s="174">
        <f>S168*H168</f>
        <v>0</v>
      </c>
      <c r="AR168" s="175" t="s">
        <v>213</v>
      </c>
      <c r="AT168" s="175" t="s">
        <v>127</v>
      </c>
      <c r="AU168" s="175" t="s">
        <v>78</v>
      </c>
      <c r="AY168" s="14" t="s">
        <v>133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4" t="s">
        <v>85</v>
      </c>
      <c r="BK168" s="176">
        <f>ROUND(I168*H168,2)</f>
        <v>0</v>
      </c>
      <c r="BL168" s="14" t="s">
        <v>213</v>
      </c>
      <c r="BM168" s="175" t="s">
        <v>681</v>
      </c>
    </row>
    <row r="169" spans="2:65" s="1" customFormat="1" ht="58.5">
      <c r="B169" s="31"/>
      <c r="C169" s="32"/>
      <c r="D169" s="177" t="s">
        <v>135</v>
      </c>
      <c r="E169" s="32"/>
      <c r="F169" s="178" t="s">
        <v>235</v>
      </c>
      <c r="G169" s="32"/>
      <c r="H169" s="32"/>
      <c r="I169" s="114"/>
      <c r="J169" s="32"/>
      <c r="K169" s="32"/>
      <c r="L169" s="35"/>
      <c r="M169" s="179"/>
      <c r="N169" s="63"/>
      <c r="O169" s="63"/>
      <c r="P169" s="63"/>
      <c r="Q169" s="63"/>
      <c r="R169" s="63"/>
      <c r="S169" s="63"/>
      <c r="T169" s="64"/>
      <c r="AT169" s="14" t="s">
        <v>135</v>
      </c>
      <c r="AU169" s="14" t="s">
        <v>78</v>
      </c>
    </row>
    <row r="170" spans="2:65" s="9" customFormat="1" ht="11.25">
      <c r="B170" s="181"/>
      <c r="C170" s="182"/>
      <c r="D170" s="177" t="s">
        <v>168</v>
      </c>
      <c r="E170" s="183" t="s">
        <v>1</v>
      </c>
      <c r="F170" s="184" t="s">
        <v>682</v>
      </c>
      <c r="G170" s="182"/>
      <c r="H170" s="185">
        <v>137.84399999999999</v>
      </c>
      <c r="I170" s="186"/>
      <c r="J170" s="182"/>
      <c r="K170" s="182"/>
      <c r="L170" s="187"/>
      <c r="M170" s="188"/>
      <c r="N170" s="189"/>
      <c r="O170" s="189"/>
      <c r="P170" s="189"/>
      <c r="Q170" s="189"/>
      <c r="R170" s="189"/>
      <c r="S170" s="189"/>
      <c r="T170" s="190"/>
      <c r="AT170" s="191" t="s">
        <v>168</v>
      </c>
      <c r="AU170" s="191" t="s">
        <v>78</v>
      </c>
      <c r="AV170" s="9" t="s">
        <v>87</v>
      </c>
      <c r="AW170" s="9" t="s">
        <v>34</v>
      </c>
      <c r="AX170" s="9" t="s">
        <v>78</v>
      </c>
      <c r="AY170" s="191" t="s">
        <v>133</v>
      </c>
    </row>
    <row r="171" spans="2:65" s="9" customFormat="1" ht="11.25">
      <c r="B171" s="181"/>
      <c r="C171" s="182"/>
      <c r="D171" s="177" t="s">
        <v>168</v>
      </c>
      <c r="E171" s="183" t="s">
        <v>1</v>
      </c>
      <c r="F171" s="184" t="s">
        <v>683</v>
      </c>
      <c r="G171" s="182"/>
      <c r="H171" s="185">
        <v>17.658000000000001</v>
      </c>
      <c r="I171" s="186"/>
      <c r="J171" s="182"/>
      <c r="K171" s="182"/>
      <c r="L171" s="187"/>
      <c r="M171" s="188"/>
      <c r="N171" s="189"/>
      <c r="O171" s="189"/>
      <c r="P171" s="189"/>
      <c r="Q171" s="189"/>
      <c r="R171" s="189"/>
      <c r="S171" s="189"/>
      <c r="T171" s="190"/>
      <c r="AT171" s="191" t="s">
        <v>168</v>
      </c>
      <c r="AU171" s="191" t="s">
        <v>78</v>
      </c>
      <c r="AV171" s="9" t="s">
        <v>87</v>
      </c>
      <c r="AW171" s="9" t="s">
        <v>34</v>
      </c>
      <c r="AX171" s="9" t="s">
        <v>78</v>
      </c>
      <c r="AY171" s="191" t="s">
        <v>133</v>
      </c>
    </row>
    <row r="172" spans="2:65" s="10" customFormat="1" ht="11.25">
      <c r="B172" s="192"/>
      <c r="C172" s="193"/>
      <c r="D172" s="177" t="s">
        <v>168</v>
      </c>
      <c r="E172" s="194" t="s">
        <v>1</v>
      </c>
      <c r="F172" s="195" t="s">
        <v>181</v>
      </c>
      <c r="G172" s="193"/>
      <c r="H172" s="196">
        <v>155.50200000000001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168</v>
      </c>
      <c r="AU172" s="202" t="s">
        <v>78</v>
      </c>
      <c r="AV172" s="10" t="s">
        <v>132</v>
      </c>
      <c r="AW172" s="10" t="s">
        <v>34</v>
      </c>
      <c r="AX172" s="10" t="s">
        <v>85</v>
      </c>
      <c r="AY172" s="202" t="s">
        <v>133</v>
      </c>
    </row>
    <row r="173" spans="2:65" s="1" customFormat="1" ht="24" customHeight="1">
      <c r="B173" s="31"/>
      <c r="C173" s="164" t="s">
        <v>8</v>
      </c>
      <c r="D173" s="164" t="s">
        <v>127</v>
      </c>
      <c r="E173" s="165" t="s">
        <v>684</v>
      </c>
      <c r="F173" s="166" t="s">
        <v>685</v>
      </c>
      <c r="G173" s="167" t="s">
        <v>212</v>
      </c>
      <c r="H173" s="168">
        <v>60.216000000000001</v>
      </c>
      <c r="I173" s="169"/>
      <c r="J173" s="170">
        <f>ROUND(I173*H173,2)</f>
        <v>0</v>
      </c>
      <c r="K173" s="166" t="s">
        <v>131</v>
      </c>
      <c r="L173" s="35"/>
      <c r="M173" s="171" t="s">
        <v>1</v>
      </c>
      <c r="N173" s="172" t="s">
        <v>43</v>
      </c>
      <c r="O173" s="63"/>
      <c r="P173" s="173">
        <f>O173*H173</f>
        <v>0</v>
      </c>
      <c r="Q173" s="173">
        <v>0</v>
      </c>
      <c r="R173" s="173">
        <f>Q173*H173</f>
        <v>0</v>
      </c>
      <c r="S173" s="173">
        <v>0</v>
      </c>
      <c r="T173" s="174">
        <f>S173*H173</f>
        <v>0</v>
      </c>
      <c r="AR173" s="175" t="s">
        <v>213</v>
      </c>
      <c r="AT173" s="175" t="s">
        <v>127</v>
      </c>
      <c r="AU173" s="175" t="s">
        <v>78</v>
      </c>
      <c r="AY173" s="14" t="s">
        <v>133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4" t="s">
        <v>85</v>
      </c>
      <c r="BK173" s="176">
        <f>ROUND(I173*H173,2)</f>
        <v>0</v>
      </c>
      <c r="BL173" s="14" t="s">
        <v>213</v>
      </c>
      <c r="BM173" s="175" t="s">
        <v>686</v>
      </c>
    </row>
    <row r="174" spans="2:65" s="1" customFormat="1" ht="58.5">
      <c r="B174" s="31"/>
      <c r="C174" s="32"/>
      <c r="D174" s="177" t="s">
        <v>135</v>
      </c>
      <c r="E174" s="32"/>
      <c r="F174" s="178" t="s">
        <v>687</v>
      </c>
      <c r="G174" s="32"/>
      <c r="H174" s="32"/>
      <c r="I174" s="114"/>
      <c r="J174" s="32"/>
      <c r="K174" s="32"/>
      <c r="L174" s="35"/>
      <c r="M174" s="179"/>
      <c r="N174" s="63"/>
      <c r="O174" s="63"/>
      <c r="P174" s="63"/>
      <c r="Q174" s="63"/>
      <c r="R174" s="63"/>
      <c r="S174" s="63"/>
      <c r="T174" s="64"/>
      <c r="AT174" s="14" t="s">
        <v>135</v>
      </c>
      <c r="AU174" s="14" t="s">
        <v>78</v>
      </c>
    </row>
    <row r="175" spans="2:65" s="11" customFormat="1" ht="11.25">
      <c r="B175" s="203"/>
      <c r="C175" s="204"/>
      <c r="D175" s="177" t="s">
        <v>168</v>
      </c>
      <c r="E175" s="205" t="s">
        <v>1</v>
      </c>
      <c r="F175" s="206" t="s">
        <v>688</v>
      </c>
      <c r="G175" s="204"/>
      <c r="H175" s="205" t="s">
        <v>1</v>
      </c>
      <c r="I175" s="207"/>
      <c r="J175" s="204"/>
      <c r="K175" s="204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168</v>
      </c>
      <c r="AU175" s="212" t="s">
        <v>78</v>
      </c>
      <c r="AV175" s="11" t="s">
        <v>85</v>
      </c>
      <c r="AW175" s="11" t="s">
        <v>34</v>
      </c>
      <c r="AX175" s="11" t="s">
        <v>78</v>
      </c>
      <c r="AY175" s="212" t="s">
        <v>133</v>
      </c>
    </row>
    <row r="176" spans="2:65" s="9" customFormat="1" ht="11.25">
      <c r="B176" s="181"/>
      <c r="C176" s="182"/>
      <c r="D176" s="177" t="s">
        <v>168</v>
      </c>
      <c r="E176" s="183" t="s">
        <v>1</v>
      </c>
      <c r="F176" s="184" t="s">
        <v>689</v>
      </c>
      <c r="G176" s="182"/>
      <c r="H176" s="185">
        <v>34.56</v>
      </c>
      <c r="I176" s="186"/>
      <c r="J176" s="182"/>
      <c r="K176" s="182"/>
      <c r="L176" s="187"/>
      <c r="M176" s="188"/>
      <c r="N176" s="189"/>
      <c r="O176" s="189"/>
      <c r="P176" s="189"/>
      <c r="Q176" s="189"/>
      <c r="R176" s="189"/>
      <c r="S176" s="189"/>
      <c r="T176" s="190"/>
      <c r="AT176" s="191" t="s">
        <v>168</v>
      </c>
      <c r="AU176" s="191" t="s">
        <v>78</v>
      </c>
      <c r="AV176" s="9" t="s">
        <v>87</v>
      </c>
      <c r="AW176" s="9" t="s">
        <v>34</v>
      </c>
      <c r="AX176" s="9" t="s">
        <v>78</v>
      </c>
      <c r="AY176" s="191" t="s">
        <v>133</v>
      </c>
    </row>
    <row r="177" spans="2:65" s="9" customFormat="1" ht="11.25">
      <c r="B177" s="181"/>
      <c r="C177" s="182"/>
      <c r="D177" s="177" t="s">
        <v>168</v>
      </c>
      <c r="E177" s="183" t="s">
        <v>1</v>
      </c>
      <c r="F177" s="184" t="s">
        <v>690</v>
      </c>
      <c r="G177" s="182"/>
      <c r="H177" s="185">
        <v>8.16</v>
      </c>
      <c r="I177" s="186"/>
      <c r="J177" s="182"/>
      <c r="K177" s="182"/>
      <c r="L177" s="187"/>
      <c r="M177" s="188"/>
      <c r="N177" s="189"/>
      <c r="O177" s="189"/>
      <c r="P177" s="189"/>
      <c r="Q177" s="189"/>
      <c r="R177" s="189"/>
      <c r="S177" s="189"/>
      <c r="T177" s="190"/>
      <c r="AT177" s="191" t="s">
        <v>168</v>
      </c>
      <c r="AU177" s="191" t="s">
        <v>78</v>
      </c>
      <c r="AV177" s="9" t="s">
        <v>87</v>
      </c>
      <c r="AW177" s="9" t="s">
        <v>34</v>
      </c>
      <c r="AX177" s="9" t="s">
        <v>78</v>
      </c>
      <c r="AY177" s="191" t="s">
        <v>133</v>
      </c>
    </row>
    <row r="178" spans="2:65" s="9" customFormat="1" ht="11.25">
      <c r="B178" s="181"/>
      <c r="C178" s="182"/>
      <c r="D178" s="177" t="s">
        <v>168</v>
      </c>
      <c r="E178" s="183" t="s">
        <v>1</v>
      </c>
      <c r="F178" s="184" t="s">
        <v>691</v>
      </c>
      <c r="G178" s="182"/>
      <c r="H178" s="185">
        <v>17.495999999999999</v>
      </c>
      <c r="I178" s="186"/>
      <c r="J178" s="182"/>
      <c r="K178" s="182"/>
      <c r="L178" s="187"/>
      <c r="M178" s="188"/>
      <c r="N178" s="189"/>
      <c r="O178" s="189"/>
      <c r="P178" s="189"/>
      <c r="Q178" s="189"/>
      <c r="R178" s="189"/>
      <c r="S178" s="189"/>
      <c r="T178" s="190"/>
      <c r="AT178" s="191" t="s">
        <v>168</v>
      </c>
      <c r="AU178" s="191" t="s">
        <v>78</v>
      </c>
      <c r="AV178" s="9" t="s">
        <v>87</v>
      </c>
      <c r="AW178" s="9" t="s">
        <v>34</v>
      </c>
      <c r="AX178" s="9" t="s">
        <v>78</v>
      </c>
      <c r="AY178" s="191" t="s">
        <v>133</v>
      </c>
    </row>
    <row r="179" spans="2:65" s="10" customFormat="1" ht="11.25">
      <c r="B179" s="192"/>
      <c r="C179" s="193"/>
      <c r="D179" s="177" t="s">
        <v>168</v>
      </c>
      <c r="E179" s="194" t="s">
        <v>1</v>
      </c>
      <c r="F179" s="195" t="s">
        <v>181</v>
      </c>
      <c r="G179" s="193"/>
      <c r="H179" s="196">
        <v>60.215999999999994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168</v>
      </c>
      <c r="AU179" s="202" t="s">
        <v>78</v>
      </c>
      <c r="AV179" s="10" t="s">
        <v>132</v>
      </c>
      <c r="AW179" s="10" t="s">
        <v>34</v>
      </c>
      <c r="AX179" s="10" t="s">
        <v>85</v>
      </c>
      <c r="AY179" s="202" t="s">
        <v>133</v>
      </c>
    </row>
    <row r="180" spans="2:65" s="1" customFormat="1" ht="24" customHeight="1">
      <c r="B180" s="31"/>
      <c r="C180" s="164" t="s">
        <v>264</v>
      </c>
      <c r="D180" s="164" t="s">
        <v>127</v>
      </c>
      <c r="E180" s="165" t="s">
        <v>692</v>
      </c>
      <c r="F180" s="166" t="s">
        <v>693</v>
      </c>
      <c r="G180" s="167" t="s">
        <v>212</v>
      </c>
      <c r="H180" s="168">
        <v>104.664</v>
      </c>
      <c r="I180" s="169"/>
      <c r="J180" s="170">
        <f>ROUND(I180*H180,2)</f>
        <v>0</v>
      </c>
      <c r="K180" s="166" t="s">
        <v>131</v>
      </c>
      <c r="L180" s="35"/>
      <c r="M180" s="171" t="s">
        <v>1</v>
      </c>
      <c r="N180" s="172" t="s">
        <v>43</v>
      </c>
      <c r="O180" s="63"/>
      <c r="P180" s="173">
        <f>O180*H180</f>
        <v>0</v>
      </c>
      <c r="Q180" s="173">
        <v>0</v>
      </c>
      <c r="R180" s="173">
        <f>Q180*H180</f>
        <v>0</v>
      </c>
      <c r="S180" s="173">
        <v>0</v>
      </c>
      <c r="T180" s="174">
        <f>S180*H180</f>
        <v>0</v>
      </c>
      <c r="AR180" s="175" t="s">
        <v>213</v>
      </c>
      <c r="AT180" s="175" t="s">
        <v>127</v>
      </c>
      <c r="AU180" s="175" t="s">
        <v>78</v>
      </c>
      <c r="AY180" s="14" t="s">
        <v>133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4" t="s">
        <v>85</v>
      </c>
      <c r="BK180" s="176">
        <f>ROUND(I180*H180,2)</f>
        <v>0</v>
      </c>
      <c r="BL180" s="14" t="s">
        <v>213</v>
      </c>
      <c r="BM180" s="175" t="s">
        <v>694</v>
      </c>
    </row>
    <row r="181" spans="2:65" s="1" customFormat="1" ht="58.5">
      <c r="B181" s="31"/>
      <c r="C181" s="32"/>
      <c r="D181" s="177" t="s">
        <v>135</v>
      </c>
      <c r="E181" s="32"/>
      <c r="F181" s="178" t="s">
        <v>695</v>
      </c>
      <c r="G181" s="32"/>
      <c r="H181" s="32"/>
      <c r="I181" s="114"/>
      <c r="J181" s="32"/>
      <c r="K181" s="32"/>
      <c r="L181" s="35"/>
      <c r="M181" s="179"/>
      <c r="N181" s="63"/>
      <c r="O181" s="63"/>
      <c r="P181" s="63"/>
      <c r="Q181" s="63"/>
      <c r="R181" s="63"/>
      <c r="S181" s="63"/>
      <c r="T181" s="64"/>
      <c r="AT181" s="14" t="s">
        <v>135</v>
      </c>
      <c r="AU181" s="14" t="s">
        <v>78</v>
      </c>
    </row>
    <row r="182" spans="2:65" s="1" customFormat="1" ht="24" customHeight="1">
      <c r="B182" s="31"/>
      <c r="C182" s="164" t="s">
        <v>305</v>
      </c>
      <c r="D182" s="164" t="s">
        <v>127</v>
      </c>
      <c r="E182" s="165" t="s">
        <v>696</v>
      </c>
      <c r="F182" s="166" t="s">
        <v>697</v>
      </c>
      <c r="G182" s="167" t="s">
        <v>192</v>
      </c>
      <c r="H182" s="168">
        <v>136</v>
      </c>
      <c r="I182" s="169"/>
      <c r="J182" s="170">
        <f>ROUND(I182*H182,2)</f>
        <v>0</v>
      </c>
      <c r="K182" s="166" t="s">
        <v>131</v>
      </c>
      <c r="L182" s="35"/>
      <c r="M182" s="171" t="s">
        <v>1</v>
      </c>
      <c r="N182" s="172" t="s">
        <v>43</v>
      </c>
      <c r="O182" s="63"/>
      <c r="P182" s="173">
        <f>O182*H182</f>
        <v>0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AR182" s="175" t="s">
        <v>132</v>
      </c>
      <c r="AT182" s="175" t="s">
        <v>127</v>
      </c>
      <c r="AU182" s="175" t="s">
        <v>78</v>
      </c>
      <c r="AY182" s="14" t="s">
        <v>133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4" t="s">
        <v>85</v>
      </c>
      <c r="BK182" s="176">
        <f>ROUND(I182*H182,2)</f>
        <v>0</v>
      </c>
      <c r="BL182" s="14" t="s">
        <v>132</v>
      </c>
      <c r="BM182" s="175" t="s">
        <v>698</v>
      </c>
    </row>
    <row r="183" spans="2:65" s="1" customFormat="1" ht="39">
      <c r="B183" s="31"/>
      <c r="C183" s="32"/>
      <c r="D183" s="177" t="s">
        <v>135</v>
      </c>
      <c r="E183" s="32"/>
      <c r="F183" s="178" t="s">
        <v>699</v>
      </c>
      <c r="G183" s="32"/>
      <c r="H183" s="32"/>
      <c r="I183" s="114"/>
      <c r="J183" s="32"/>
      <c r="K183" s="32"/>
      <c r="L183" s="35"/>
      <c r="M183" s="179"/>
      <c r="N183" s="63"/>
      <c r="O183" s="63"/>
      <c r="P183" s="63"/>
      <c r="Q183" s="63"/>
      <c r="R183" s="63"/>
      <c r="S183" s="63"/>
      <c r="T183" s="64"/>
      <c r="AT183" s="14" t="s">
        <v>135</v>
      </c>
      <c r="AU183" s="14" t="s">
        <v>78</v>
      </c>
    </row>
    <row r="184" spans="2:65" s="1" customFormat="1" ht="58.5">
      <c r="B184" s="31"/>
      <c r="C184" s="32"/>
      <c r="D184" s="177" t="s">
        <v>137</v>
      </c>
      <c r="E184" s="32"/>
      <c r="F184" s="180" t="s">
        <v>700</v>
      </c>
      <c r="G184" s="32"/>
      <c r="H184" s="32"/>
      <c r="I184" s="114"/>
      <c r="J184" s="32"/>
      <c r="K184" s="32"/>
      <c r="L184" s="35"/>
      <c r="M184" s="179"/>
      <c r="N184" s="63"/>
      <c r="O184" s="63"/>
      <c r="P184" s="63"/>
      <c r="Q184" s="63"/>
      <c r="R184" s="63"/>
      <c r="S184" s="63"/>
      <c r="T184" s="64"/>
      <c r="AT184" s="14" t="s">
        <v>137</v>
      </c>
      <c r="AU184" s="14" t="s">
        <v>78</v>
      </c>
    </row>
    <row r="185" spans="2:65" s="1" customFormat="1" ht="24" customHeight="1">
      <c r="B185" s="31"/>
      <c r="C185" s="164" t="s">
        <v>460</v>
      </c>
      <c r="D185" s="164" t="s">
        <v>127</v>
      </c>
      <c r="E185" s="165" t="s">
        <v>701</v>
      </c>
      <c r="F185" s="166" t="s">
        <v>702</v>
      </c>
      <c r="G185" s="167" t="s">
        <v>192</v>
      </c>
      <c r="H185" s="168">
        <v>136</v>
      </c>
      <c r="I185" s="169"/>
      <c r="J185" s="170">
        <f>ROUND(I185*H185,2)</f>
        <v>0</v>
      </c>
      <c r="K185" s="166" t="s">
        <v>131</v>
      </c>
      <c r="L185" s="35"/>
      <c r="M185" s="171" t="s">
        <v>1</v>
      </c>
      <c r="N185" s="172" t="s">
        <v>43</v>
      </c>
      <c r="O185" s="63"/>
      <c r="P185" s="173">
        <f>O185*H185</f>
        <v>0</v>
      </c>
      <c r="Q185" s="173">
        <v>0</v>
      </c>
      <c r="R185" s="173">
        <f>Q185*H185</f>
        <v>0</v>
      </c>
      <c r="S185" s="173">
        <v>0</v>
      </c>
      <c r="T185" s="174">
        <f>S185*H185</f>
        <v>0</v>
      </c>
      <c r="AR185" s="175" t="s">
        <v>132</v>
      </c>
      <c r="AT185" s="175" t="s">
        <v>127</v>
      </c>
      <c r="AU185" s="175" t="s">
        <v>78</v>
      </c>
      <c r="AY185" s="14" t="s">
        <v>133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4" t="s">
        <v>85</v>
      </c>
      <c r="BK185" s="176">
        <f>ROUND(I185*H185,2)</f>
        <v>0</v>
      </c>
      <c r="BL185" s="14" t="s">
        <v>132</v>
      </c>
      <c r="BM185" s="175" t="s">
        <v>703</v>
      </c>
    </row>
    <row r="186" spans="2:65" s="1" customFormat="1" ht="39">
      <c r="B186" s="31"/>
      <c r="C186" s="32"/>
      <c r="D186" s="177" t="s">
        <v>135</v>
      </c>
      <c r="E186" s="32"/>
      <c r="F186" s="178" t="s">
        <v>704</v>
      </c>
      <c r="G186" s="32"/>
      <c r="H186" s="32"/>
      <c r="I186" s="114"/>
      <c r="J186" s="32"/>
      <c r="K186" s="32"/>
      <c r="L186" s="35"/>
      <c r="M186" s="179"/>
      <c r="N186" s="63"/>
      <c r="O186" s="63"/>
      <c r="P186" s="63"/>
      <c r="Q186" s="63"/>
      <c r="R186" s="63"/>
      <c r="S186" s="63"/>
      <c r="T186" s="64"/>
      <c r="AT186" s="14" t="s">
        <v>135</v>
      </c>
      <c r="AU186" s="14" t="s">
        <v>78</v>
      </c>
    </row>
    <row r="187" spans="2:65" s="1" customFormat="1" ht="48.75">
      <c r="B187" s="31"/>
      <c r="C187" s="32"/>
      <c r="D187" s="177" t="s">
        <v>137</v>
      </c>
      <c r="E187" s="32"/>
      <c r="F187" s="180" t="s">
        <v>705</v>
      </c>
      <c r="G187" s="32"/>
      <c r="H187" s="32"/>
      <c r="I187" s="114"/>
      <c r="J187" s="32"/>
      <c r="K187" s="32"/>
      <c r="L187" s="35"/>
      <c r="M187" s="179"/>
      <c r="N187" s="63"/>
      <c r="O187" s="63"/>
      <c r="P187" s="63"/>
      <c r="Q187" s="63"/>
      <c r="R187" s="63"/>
      <c r="S187" s="63"/>
      <c r="T187" s="64"/>
      <c r="AT187" s="14" t="s">
        <v>137</v>
      </c>
      <c r="AU187" s="14" t="s">
        <v>78</v>
      </c>
    </row>
    <row r="188" spans="2:65" s="1" customFormat="1" ht="24" customHeight="1">
      <c r="B188" s="31"/>
      <c r="C188" s="164" t="s">
        <v>282</v>
      </c>
      <c r="D188" s="164" t="s">
        <v>127</v>
      </c>
      <c r="E188" s="165" t="s">
        <v>706</v>
      </c>
      <c r="F188" s="166" t="s">
        <v>707</v>
      </c>
      <c r="G188" s="167" t="s">
        <v>192</v>
      </c>
      <c r="H188" s="168">
        <v>109</v>
      </c>
      <c r="I188" s="169"/>
      <c r="J188" s="170">
        <f>ROUND(I188*H188,2)</f>
        <v>0</v>
      </c>
      <c r="K188" s="166" t="s">
        <v>131</v>
      </c>
      <c r="L188" s="35"/>
      <c r="M188" s="171" t="s">
        <v>1</v>
      </c>
      <c r="N188" s="172" t="s">
        <v>43</v>
      </c>
      <c r="O188" s="63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AR188" s="175" t="s">
        <v>132</v>
      </c>
      <c r="AT188" s="175" t="s">
        <v>127</v>
      </c>
      <c r="AU188" s="175" t="s">
        <v>78</v>
      </c>
      <c r="AY188" s="14" t="s">
        <v>133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4" t="s">
        <v>85</v>
      </c>
      <c r="BK188" s="176">
        <f>ROUND(I188*H188,2)</f>
        <v>0</v>
      </c>
      <c r="BL188" s="14" t="s">
        <v>132</v>
      </c>
      <c r="BM188" s="175" t="s">
        <v>708</v>
      </c>
    </row>
    <row r="189" spans="2:65" s="1" customFormat="1" ht="29.25">
      <c r="B189" s="31"/>
      <c r="C189" s="32"/>
      <c r="D189" s="177" t="s">
        <v>135</v>
      </c>
      <c r="E189" s="32"/>
      <c r="F189" s="178" t="s">
        <v>709</v>
      </c>
      <c r="G189" s="32"/>
      <c r="H189" s="32"/>
      <c r="I189" s="114"/>
      <c r="J189" s="32"/>
      <c r="K189" s="32"/>
      <c r="L189" s="35"/>
      <c r="M189" s="179"/>
      <c r="N189" s="63"/>
      <c r="O189" s="63"/>
      <c r="P189" s="63"/>
      <c r="Q189" s="63"/>
      <c r="R189" s="63"/>
      <c r="S189" s="63"/>
      <c r="T189" s="64"/>
      <c r="AT189" s="14" t="s">
        <v>135</v>
      </c>
      <c r="AU189" s="14" t="s">
        <v>78</v>
      </c>
    </row>
    <row r="190" spans="2:65" s="1" customFormat="1" ht="29.25">
      <c r="B190" s="31"/>
      <c r="C190" s="32"/>
      <c r="D190" s="177" t="s">
        <v>137</v>
      </c>
      <c r="E190" s="32"/>
      <c r="F190" s="180" t="s">
        <v>710</v>
      </c>
      <c r="G190" s="32"/>
      <c r="H190" s="32"/>
      <c r="I190" s="114"/>
      <c r="J190" s="32"/>
      <c r="K190" s="32"/>
      <c r="L190" s="35"/>
      <c r="M190" s="179"/>
      <c r="N190" s="63"/>
      <c r="O190" s="63"/>
      <c r="P190" s="63"/>
      <c r="Q190" s="63"/>
      <c r="R190" s="63"/>
      <c r="S190" s="63"/>
      <c r="T190" s="64"/>
      <c r="AT190" s="14" t="s">
        <v>137</v>
      </c>
      <c r="AU190" s="14" t="s">
        <v>78</v>
      </c>
    </row>
    <row r="191" spans="2:65" s="1" customFormat="1" ht="24" customHeight="1">
      <c r="B191" s="31"/>
      <c r="C191" s="164" t="s">
        <v>270</v>
      </c>
      <c r="D191" s="164" t="s">
        <v>127</v>
      </c>
      <c r="E191" s="165" t="s">
        <v>711</v>
      </c>
      <c r="F191" s="166" t="s">
        <v>712</v>
      </c>
      <c r="G191" s="167" t="s">
        <v>173</v>
      </c>
      <c r="H191" s="168">
        <v>9.81</v>
      </c>
      <c r="I191" s="169"/>
      <c r="J191" s="170">
        <f>ROUND(I191*H191,2)</f>
        <v>0</v>
      </c>
      <c r="K191" s="166" t="s">
        <v>131</v>
      </c>
      <c r="L191" s="35"/>
      <c r="M191" s="171" t="s">
        <v>1</v>
      </c>
      <c r="N191" s="172" t="s">
        <v>43</v>
      </c>
      <c r="O191" s="63"/>
      <c r="P191" s="173">
        <f>O191*H191</f>
        <v>0</v>
      </c>
      <c r="Q191" s="173">
        <v>0</v>
      </c>
      <c r="R191" s="173">
        <f>Q191*H191</f>
        <v>0</v>
      </c>
      <c r="S191" s="173">
        <v>0</v>
      </c>
      <c r="T191" s="174">
        <f>S191*H191</f>
        <v>0</v>
      </c>
      <c r="AR191" s="175" t="s">
        <v>132</v>
      </c>
      <c r="AT191" s="175" t="s">
        <v>127</v>
      </c>
      <c r="AU191" s="175" t="s">
        <v>78</v>
      </c>
      <c r="AY191" s="14" t="s">
        <v>133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4" t="s">
        <v>85</v>
      </c>
      <c r="BK191" s="176">
        <f>ROUND(I191*H191,2)</f>
        <v>0</v>
      </c>
      <c r="BL191" s="14" t="s">
        <v>132</v>
      </c>
      <c r="BM191" s="175" t="s">
        <v>713</v>
      </c>
    </row>
    <row r="192" spans="2:65" s="1" customFormat="1" ht="29.25">
      <c r="B192" s="31"/>
      <c r="C192" s="32"/>
      <c r="D192" s="177" t="s">
        <v>135</v>
      </c>
      <c r="E192" s="32"/>
      <c r="F192" s="178" t="s">
        <v>714</v>
      </c>
      <c r="G192" s="32"/>
      <c r="H192" s="32"/>
      <c r="I192" s="114"/>
      <c r="J192" s="32"/>
      <c r="K192" s="32"/>
      <c r="L192" s="35"/>
      <c r="M192" s="179"/>
      <c r="N192" s="63"/>
      <c r="O192" s="63"/>
      <c r="P192" s="63"/>
      <c r="Q192" s="63"/>
      <c r="R192" s="63"/>
      <c r="S192" s="63"/>
      <c r="T192" s="64"/>
      <c r="AT192" s="14" t="s">
        <v>135</v>
      </c>
      <c r="AU192" s="14" t="s">
        <v>78</v>
      </c>
    </row>
    <row r="193" spans="2:65" s="11" customFormat="1" ht="11.25">
      <c r="B193" s="203"/>
      <c r="C193" s="204"/>
      <c r="D193" s="177" t="s">
        <v>168</v>
      </c>
      <c r="E193" s="205" t="s">
        <v>1</v>
      </c>
      <c r="F193" s="206" t="s">
        <v>715</v>
      </c>
      <c r="G193" s="204"/>
      <c r="H193" s="205" t="s">
        <v>1</v>
      </c>
      <c r="I193" s="207"/>
      <c r="J193" s="204"/>
      <c r="K193" s="204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168</v>
      </c>
      <c r="AU193" s="212" t="s">
        <v>78</v>
      </c>
      <c r="AV193" s="11" t="s">
        <v>85</v>
      </c>
      <c r="AW193" s="11" t="s">
        <v>34</v>
      </c>
      <c r="AX193" s="11" t="s">
        <v>78</v>
      </c>
      <c r="AY193" s="212" t="s">
        <v>133</v>
      </c>
    </row>
    <row r="194" spans="2:65" s="9" customFormat="1" ht="11.25">
      <c r="B194" s="181"/>
      <c r="C194" s="182"/>
      <c r="D194" s="177" t="s">
        <v>168</v>
      </c>
      <c r="E194" s="183" t="s">
        <v>1</v>
      </c>
      <c r="F194" s="184" t="s">
        <v>716</v>
      </c>
      <c r="G194" s="182"/>
      <c r="H194" s="185">
        <v>6.57</v>
      </c>
      <c r="I194" s="186"/>
      <c r="J194" s="182"/>
      <c r="K194" s="182"/>
      <c r="L194" s="187"/>
      <c r="M194" s="188"/>
      <c r="N194" s="189"/>
      <c r="O194" s="189"/>
      <c r="P194" s="189"/>
      <c r="Q194" s="189"/>
      <c r="R194" s="189"/>
      <c r="S194" s="189"/>
      <c r="T194" s="190"/>
      <c r="AT194" s="191" t="s">
        <v>168</v>
      </c>
      <c r="AU194" s="191" t="s">
        <v>78</v>
      </c>
      <c r="AV194" s="9" t="s">
        <v>87</v>
      </c>
      <c r="AW194" s="9" t="s">
        <v>34</v>
      </c>
      <c r="AX194" s="9" t="s">
        <v>78</v>
      </c>
      <c r="AY194" s="191" t="s">
        <v>133</v>
      </c>
    </row>
    <row r="195" spans="2:65" s="9" customFormat="1" ht="11.25">
      <c r="B195" s="181"/>
      <c r="C195" s="182"/>
      <c r="D195" s="177" t="s">
        <v>168</v>
      </c>
      <c r="E195" s="183" t="s">
        <v>1</v>
      </c>
      <c r="F195" s="184" t="s">
        <v>717</v>
      </c>
      <c r="G195" s="182"/>
      <c r="H195" s="185">
        <v>3.24</v>
      </c>
      <c r="I195" s="186"/>
      <c r="J195" s="182"/>
      <c r="K195" s="182"/>
      <c r="L195" s="187"/>
      <c r="M195" s="188"/>
      <c r="N195" s="189"/>
      <c r="O195" s="189"/>
      <c r="P195" s="189"/>
      <c r="Q195" s="189"/>
      <c r="R195" s="189"/>
      <c r="S195" s="189"/>
      <c r="T195" s="190"/>
      <c r="AT195" s="191" t="s">
        <v>168</v>
      </c>
      <c r="AU195" s="191" t="s">
        <v>78</v>
      </c>
      <c r="AV195" s="9" t="s">
        <v>87</v>
      </c>
      <c r="AW195" s="9" t="s">
        <v>34</v>
      </c>
      <c r="AX195" s="9" t="s">
        <v>78</v>
      </c>
      <c r="AY195" s="191" t="s">
        <v>133</v>
      </c>
    </row>
    <row r="196" spans="2:65" s="10" customFormat="1" ht="11.25">
      <c r="B196" s="192"/>
      <c r="C196" s="193"/>
      <c r="D196" s="177" t="s">
        <v>168</v>
      </c>
      <c r="E196" s="194" t="s">
        <v>1</v>
      </c>
      <c r="F196" s="195" t="s">
        <v>181</v>
      </c>
      <c r="G196" s="193"/>
      <c r="H196" s="196">
        <v>9.81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168</v>
      </c>
      <c r="AU196" s="202" t="s">
        <v>78</v>
      </c>
      <c r="AV196" s="10" t="s">
        <v>132</v>
      </c>
      <c r="AW196" s="10" t="s">
        <v>34</v>
      </c>
      <c r="AX196" s="10" t="s">
        <v>85</v>
      </c>
      <c r="AY196" s="202" t="s">
        <v>133</v>
      </c>
    </row>
    <row r="197" spans="2:65" s="1" customFormat="1" ht="24" customHeight="1">
      <c r="B197" s="31"/>
      <c r="C197" s="164" t="s">
        <v>288</v>
      </c>
      <c r="D197" s="164" t="s">
        <v>127</v>
      </c>
      <c r="E197" s="165" t="s">
        <v>718</v>
      </c>
      <c r="F197" s="166" t="s">
        <v>719</v>
      </c>
      <c r="G197" s="167" t="s">
        <v>173</v>
      </c>
      <c r="H197" s="168">
        <v>32.549999999999997</v>
      </c>
      <c r="I197" s="169"/>
      <c r="J197" s="170">
        <f>ROUND(I197*H197,2)</f>
        <v>0</v>
      </c>
      <c r="K197" s="166" t="s">
        <v>131</v>
      </c>
      <c r="L197" s="35"/>
      <c r="M197" s="171" t="s">
        <v>1</v>
      </c>
      <c r="N197" s="172" t="s">
        <v>43</v>
      </c>
      <c r="O197" s="63"/>
      <c r="P197" s="173">
        <f>O197*H197</f>
        <v>0</v>
      </c>
      <c r="Q197" s="173">
        <v>0</v>
      </c>
      <c r="R197" s="173">
        <f>Q197*H197</f>
        <v>0</v>
      </c>
      <c r="S197" s="173">
        <v>0</v>
      </c>
      <c r="T197" s="174">
        <f>S197*H197</f>
        <v>0</v>
      </c>
      <c r="AR197" s="175" t="s">
        <v>132</v>
      </c>
      <c r="AT197" s="175" t="s">
        <v>127</v>
      </c>
      <c r="AU197" s="175" t="s">
        <v>78</v>
      </c>
      <c r="AY197" s="14" t="s">
        <v>133</v>
      </c>
      <c r="BE197" s="176">
        <f>IF(N197="základní",J197,0)</f>
        <v>0</v>
      </c>
      <c r="BF197" s="176">
        <f>IF(N197="snížená",J197,0)</f>
        <v>0</v>
      </c>
      <c r="BG197" s="176">
        <f>IF(N197="zákl. přenesená",J197,0)</f>
        <v>0</v>
      </c>
      <c r="BH197" s="176">
        <f>IF(N197="sníž. přenesená",J197,0)</f>
        <v>0</v>
      </c>
      <c r="BI197" s="176">
        <f>IF(N197="nulová",J197,0)</f>
        <v>0</v>
      </c>
      <c r="BJ197" s="14" t="s">
        <v>85</v>
      </c>
      <c r="BK197" s="176">
        <f>ROUND(I197*H197,2)</f>
        <v>0</v>
      </c>
      <c r="BL197" s="14" t="s">
        <v>132</v>
      </c>
      <c r="BM197" s="175" t="s">
        <v>720</v>
      </c>
    </row>
    <row r="198" spans="2:65" s="1" customFormat="1" ht="48.75">
      <c r="B198" s="31"/>
      <c r="C198" s="32"/>
      <c r="D198" s="177" t="s">
        <v>135</v>
      </c>
      <c r="E198" s="32"/>
      <c r="F198" s="178" t="s">
        <v>721</v>
      </c>
      <c r="G198" s="32"/>
      <c r="H198" s="32"/>
      <c r="I198" s="114"/>
      <c r="J198" s="32"/>
      <c r="K198" s="32"/>
      <c r="L198" s="35"/>
      <c r="M198" s="179"/>
      <c r="N198" s="63"/>
      <c r="O198" s="63"/>
      <c r="P198" s="63"/>
      <c r="Q198" s="63"/>
      <c r="R198" s="63"/>
      <c r="S198" s="63"/>
      <c r="T198" s="64"/>
      <c r="AT198" s="14" t="s">
        <v>135</v>
      </c>
      <c r="AU198" s="14" t="s">
        <v>78</v>
      </c>
    </row>
    <row r="199" spans="2:65" s="1" customFormat="1" ht="19.5">
      <c r="B199" s="31"/>
      <c r="C199" s="32"/>
      <c r="D199" s="177" t="s">
        <v>137</v>
      </c>
      <c r="E199" s="32"/>
      <c r="F199" s="180" t="s">
        <v>722</v>
      </c>
      <c r="G199" s="32"/>
      <c r="H199" s="32"/>
      <c r="I199" s="114"/>
      <c r="J199" s="32"/>
      <c r="K199" s="32"/>
      <c r="L199" s="35"/>
      <c r="M199" s="179"/>
      <c r="N199" s="63"/>
      <c r="O199" s="63"/>
      <c r="P199" s="63"/>
      <c r="Q199" s="63"/>
      <c r="R199" s="63"/>
      <c r="S199" s="63"/>
      <c r="T199" s="64"/>
      <c r="AT199" s="14" t="s">
        <v>137</v>
      </c>
      <c r="AU199" s="14" t="s">
        <v>78</v>
      </c>
    </row>
    <row r="200" spans="2:65" s="9" customFormat="1" ht="11.25">
      <c r="B200" s="181"/>
      <c r="C200" s="182"/>
      <c r="D200" s="177" t="s">
        <v>168</v>
      </c>
      <c r="E200" s="183" t="s">
        <v>1</v>
      </c>
      <c r="F200" s="184" t="s">
        <v>723</v>
      </c>
      <c r="G200" s="182"/>
      <c r="H200" s="185">
        <v>10.95</v>
      </c>
      <c r="I200" s="186"/>
      <c r="J200" s="182"/>
      <c r="K200" s="182"/>
      <c r="L200" s="187"/>
      <c r="M200" s="188"/>
      <c r="N200" s="189"/>
      <c r="O200" s="189"/>
      <c r="P200" s="189"/>
      <c r="Q200" s="189"/>
      <c r="R200" s="189"/>
      <c r="S200" s="189"/>
      <c r="T200" s="190"/>
      <c r="AT200" s="191" t="s">
        <v>168</v>
      </c>
      <c r="AU200" s="191" t="s">
        <v>78</v>
      </c>
      <c r="AV200" s="9" t="s">
        <v>87</v>
      </c>
      <c r="AW200" s="9" t="s">
        <v>34</v>
      </c>
      <c r="AX200" s="9" t="s">
        <v>78</v>
      </c>
      <c r="AY200" s="191" t="s">
        <v>133</v>
      </c>
    </row>
    <row r="201" spans="2:65" s="9" customFormat="1" ht="11.25">
      <c r="B201" s="181"/>
      <c r="C201" s="182"/>
      <c r="D201" s="177" t="s">
        <v>168</v>
      </c>
      <c r="E201" s="183" t="s">
        <v>1</v>
      </c>
      <c r="F201" s="184" t="s">
        <v>724</v>
      </c>
      <c r="G201" s="182"/>
      <c r="H201" s="185">
        <v>21.6</v>
      </c>
      <c r="I201" s="186"/>
      <c r="J201" s="182"/>
      <c r="K201" s="182"/>
      <c r="L201" s="187"/>
      <c r="M201" s="188"/>
      <c r="N201" s="189"/>
      <c r="O201" s="189"/>
      <c r="P201" s="189"/>
      <c r="Q201" s="189"/>
      <c r="R201" s="189"/>
      <c r="S201" s="189"/>
      <c r="T201" s="190"/>
      <c r="AT201" s="191" t="s">
        <v>168</v>
      </c>
      <c r="AU201" s="191" t="s">
        <v>78</v>
      </c>
      <c r="AV201" s="9" t="s">
        <v>87</v>
      </c>
      <c r="AW201" s="9" t="s">
        <v>34</v>
      </c>
      <c r="AX201" s="9" t="s">
        <v>78</v>
      </c>
      <c r="AY201" s="191" t="s">
        <v>133</v>
      </c>
    </row>
    <row r="202" spans="2:65" s="10" customFormat="1" ht="11.25">
      <c r="B202" s="192"/>
      <c r="C202" s="193"/>
      <c r="D202" s="177" t="s">
        <v>168</v>
      </c>
      <c r="E202" s="194" t="s">
        <v>1</v>
      </c>
      <c r="F202" s="195" t="s">
        <v>181</v>
      </c>
      <c r="G202" s="193"/>
      <c r="H202" s="196">
        <v>32.549999999999997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168</v>
      </c>
      <c r="AU202" s="202" t="s">
        <v>78</v>
      </c>
      <c r="AV202" s="10" t="s">
        <v>132</v>
      </c>
      <c r="AW202" s="10" t="s">
        <v>34</v>
      </c>
      <c r="AX202" s="10" t="s">
        <v>85</v>
      </c>
      <c r="AY202" s="202" t="s">
        <v>133</v>
      </c>
    </row>
    <row r="203" spans="2:65" s="1" customFormat="1" ht="24" customHeight="1">
      <c r="B203" s="31"/>
      <c r="C203" s="164" t="s">
        <v>7</v>
      </c>
      <c r="D203" s="164" t="s">
        <v>127</v>
      </c>
      <c r="E203" s="165" t="s">
        <v>725</v>
      </c>
      <c r="F203" s="166" t="s">
        <v>726</v>
      </c>
      <c r="G203" s="167" t="s">
        <v>165</v>
      </c>
      <c r="H203" s="168">
        <v>72</v>
      </c>
      <c r="I203" s="169"/>
      <c r="J203" s="170">
        <f>ROUND(I203*H203,2)</f>
        <v>0</v>
      </c>
      <c r="K203" s="166" t="s">
        <v>131</v>
      </c>
      <c r="L203" s="35"/>
      <c r="M203" s="171" t="s">
        <v>1</v>
      </c>
      <c r="N203" s="172" t="s">
        <v>43</v>
      </c>
      <c r="O203" s="63"/>
      <c r="P203" s="173">
        <f>O203*H203</f>
        <v>0</v>
      </c>
      <c r="Q203" s="173">
        <v>0</v>
      </c>
      <c r="R203" s="173">
        <f>Q203*H203</f>
        <v>0</v>
      </c>
      <c r="S203" s="173">
        <v>0</v>
      </c>
      <c r="T203" s="174">
        <f>S203*H203</f>
        <v>0</v>
      </c>
      <c r="AR203" s="175" t="s">
        <v>132</v>
      </c>
      <c r="AT203" s="175" t="s">
        <v>127</v>
      </c>
      <c r="AU203" s="175" t="s">
        <v>78</v>
      </c>
      <c r="AY203" s="14" t="s">
        <v>133</v>
      </c>
      <c r="BE203" s="176">
        <f>IF(N203="základní",J203,0)</f>
        <v>0</v>
      </c>
      <c r="BF203" s="176">
        <f>IF(N203="snížená",J203,0)</f>
        <v>0</v>
      </c>
      <c r="BG203" s="176">
        <f>IF(N203="zákl. přenesená",J203,0)</f>
        <v>0</v>
      </c>
      <c r="BH203" s="176">
        <f>IF(N203="sníž. přenesená",J203,0)</f>
        <v>0</v>
      </c>
      <c r="BI203" s="176">
        <f>IF(N203="nulová",J203,0)</f>
        <v>0</v>
      </c>
      <c r="BJ203" s="14" t="s">
        <v>85</v>
      </c>
      <c r="BK203" s="176">
        <f>ROUND(I203*H203,2)</f>
        <v>0</v>
      </c>
      <c r="BL203" s="14" t="s">
        <v>132</v>
      </c>
      <c r="BM203" s="175" t="s">
        <v>727</v>
      </c>
    </row>
    <row r="204" spans="2:65" s="1" customFormat="1" ht="39">
      <c r="B204" s="31"/>
      <c r="C204" s="32"/>
      <c r="D204" s="177" t="s">
        <v>135</v>
      </c>
      <c r="E204" s="32"/>
      <c r="F204" s="178" t="s">
        <v>728</v>
      </c>
      <c r="G204" s="32"/>
      <c r="H204" s="32"/>
      <c r="I204" s="114"/>
      <c r="J204" s="32"/>
      <c r="K204" s="32"/>
      <c r="L204" s="35"/>
      <c r="M204" s="179"/>
      <c r="N204" s="63"/>
      <c r="O204" s="63"/>
      <c r="P204" s="63"/>
      <c r="Q204" s="63"/>
      <c r="R204" s="63"/>
      <c r="S204" s="63"/>
      <c r="T204" s="64"/>
      <c r="AT204" s="14" t="s">
        <v>135</v>
      </c>
      <c r="AU204" s="14" t="s">
        <v>78</v>
      </c>
    </row>
    <row r="205" spans="2:65" s="11" customFormat="1" ht="11.25">
      <c r="B205" s="203"/>
      <c r="C205" s="204"/>
      <c r="D205" s="177" t="s">
        <v>168</v>
      </c>
      <c r="E205" s="205" t="s">
        <v>1</v>
      </c>
      <c r="F205" s="206" t="s">
        <v>729</v>
      </c>
      <c r="G205" s="204"/>
      <c r="H205" s="205" t="s">
        <v>1</v>
      </c>
      <c r="I205" s="207"/>
      <c r="J205" s="204"/>
      <c r="K205" s="204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168</v>
      </c>
      <c r="AU205" s="212" t="s">
        <v>78</v>
      </c>
      <c r="AV205" s="11" t="s">
        <v>85</v>
      </c>
      <c r="AW205" s="11" t="s">
        <v>34</v>
      </c>
      <c r="AX205" s="11" t="s">
        <v>78</v>
      </c>
      <c r="AY205" s="212" t="s">
        <v>133</v>
      </c>
    </row>
    <row r="206" spans="2:65" s="9" customFormat="1" ht="11.25">
      <c r="B206" s="181"/>
      <c r="C206" s="182"/>
      <c r="D206" s="177" t="s">
        <v>168</v>
      </c>
      <c r="E206" s="183" t="s">
        <v>1</v>
      </c>
      <c r="F206" s="184" t="s">
        <v>730</v>
      </c>
      <c r="G206" s="182"/>
      <c r="H206" s="185">
        <v>72</v>
      </c>
      <c r="I206" s="186"/>
      <c r="J206" s="182"/>
      <c r="K206" s="182"/>
      <c r="L206" s="187"/>
      <c r="M206" s="188"/>
      <c r="N206" s="189"/>
      <c r="O206" s="189"/>
      <c r="P206" s="189"/>
      <c r="Q206" s="189"/>
      <c r="R206" s="189"/>
      <c r="S206" s="189"/>
      <c r="T206" s="190"/>
      <c r="AT206" s="191" t="s">
        <v>168</v>
      </c>
      <c r="AU206" s="191" t="s">
        <v>78</v>
      </c>
      <c r="AV206" s="9" t="s">
        <v>87</v>
      </c>
      <c r="AW206" s="9" t="s">
        <v>34</v>
      </c>
      <c r="AX206" s="9" t="s">
        <v>85</v>
      </c>
      <c r="AY206" s="191" t="s">
        <v>133</v>
      </c>
    </row>
    <row r="207" spans="2:65" s="1" customFormat="1" ht="24" customHeight="1">
      <c r="B207" s="31"/>
      <c r="C207" s="164" t="s">
        <v>352</v>
      </c>
      <c r="D207" s="164" t="s">
        <v>127</v>
      </c>
      <c r="E207" s="165" t="s">
        <v>731</v>
      </c>
      <c r="F207" s="166" t="s">
        <v>732</v>
      </c>
      <c r="G207" s="167" t="s">
        <v>165</v>
      </c>
      <c r="H207" s="168">
        <v>36.5</v>
      </c>
      <c r="I207" s="169"/>
      <c r="J207" s="170">
        <f>ROUND(I207*H207,2)</f>
        <v>0</v>
      </c>
      <c r="K207" s="166" t="s">
        <v>131</v>
      </c>
      <c r="L207" s="35"/>
      <c r="M207" s="171" t="s">
        <v>1</v>
      </c>
      <c r="N207" s="172" t="s">
        <v>43</v>
      </c>
      <c r="O207" s="63"/>
      <c r="P207" s="173">
        <f>O207*H207</f>
        <v>0</v>
      </c>
      <c r="Q207" s="173">
        <v>0</v>
      </c>
      <c r="R207" s="173">
        <f>Q207*H207</f>
        <v>0</v>
      </c>
      <c r="S207" s="173">
        <v>0</v>
      </c>
      <c r="T207" s="174">
        <f>S207*H207</f>
        <v>0</v>
      </c>
      <c r="AR207" s="175" t="s">
        <v>132</v>
      </c>
      <c r="AT207" s="175" t="s">
        <v>127</v>
      </c>
      <c r="AU207" s="175" t="s">
        <v>78</v>
      </c>
      <c r="AY207" s="14" t="s">
        <v>133</v>
      </c>
      <c r="BE207" s="176">
        <f>IF(N207="základní",J207,0)</f>
        <v>0</v>
      </c>
      <c r="BF207" s="176">
        <f>IF(N207="snížená",J207,0)</f>
        <v>0</v>
      </c>
      <c r="BG207" s="176">
        <f>IF(N207="zákl. přenesená",J207,0)</f>
        <v>0</v>
      </c>
      <c r="BH207" s="176">
        <f>IF(N207="sníž. přenesená",J207,0)</f>
        <v>0</v>
      </c>
      <c r="BI207" s="176">
        <f>IF(N207="nulová",J207,0)</f>
        <v>0</v>
      </c>
      <c r="BJ207" s="14" t="s">
        <v>85</v>
      </c>
      <c r="BK207" s="176">
        <f>ROUND(I207*H207,2)</f>
        <v>0</v>
      </c>
      <c r="BL207" s="14" t="s">
        <v>132</v>
      </c>
      <c r="BM207" s="175" t="s">
        <v>733</v>
      </c>
    </row>
    <row r="208" spans="2:65" s="1" customFormat="1" ht="48.75">
      <c r="B208" s="31"/>
      <c r="C208" s="32"/>
      <c r="D208" s="177" t="s">
        <v>135</v>
      </c>
      <c r="E208" s="32"/>
      <c r="F208" s="178" t="s">
        <v>734</v>
      </c>
      <c r="G208" s="32"/>
      <c r="H208" s="32"/>
      <c r="I208" s="114"/>
      <c r="J208" s="32"/>
      <c r="K208" s="32"/>
      <c r="L208" s="35"/>
      <c r="M208" s="179"/>
      <c r="N208" s="63"/>
      <c r="O208" s="63"/>
      <c r="P208" s="63"/>
      <c r="Q208" s="63"/>
      <c r="R208" s="63"/>
      <c r="S208" s="63"/>
      <c r="T208" s="64"/>
      <c r="AT208" s="14" t="s">
        <v>135</v>
      </c>
      <c r="AU208" s="14" t="s">
        <v>78</v>
      </c>
    </row>
    <row r="209" spans="2:65" s="11" customFormat="1" ht="11.25">
      <c r="B209" s="203"/>
      <c r="C209" s="204"/>
      <c r="D209" s="177" t="s">
        <v>168</v>
      </c>
      <c r="E209" s="205" t="s">
        <v>1</v>
      </c>
      <c r="F209" s="206" t="s">
        <v>735</v>
      </c>
      <c r="G209" s="204"/>
      <c r="H209" s="205" t="s">
        <v>1</v>
      </c>
      <c r="I209" s="207"/>
      <c r="J209" s="204"/>
      <c r="K209" s="204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168</v>
      </c>
      <c r="AU209" s="212" t="s">
        <v>78</v>
      </c>
      <c r="AV209" s="11" t="s">
        <v>85</v>
      </c>
      <c r="AW209" s="11" t="s">
        <v>34</v>
      </c>
      <c r="AX209" s="11" t="s">
        <v>78</v>
      </c>
      <c r="AY209" s="212" t="s">
        <v>133</v>
      </c>
    </row>
    <row r="210" spans="2:65" s="9" customFormat="1" ht="11.25">
      <c r="B210" s="181"/>
      <c r="C210" s="182"/>
      <c r="D210" s="177" t="s">
        <v>168</v>
      </c>
      <c r="E210" s="183" t="s">
        <v>1</v>
      </c>
      <c r="F210" s="184" t="s">
        <v>736</v>
      </c>
      <c r="G210" s="182"/>
      <c r="H210" s="185">
        <v>36.5</v>
      </c>
      <c r="I210" s="186"/>
      <c r="J210" s="182"/>
      <c r="K210" s="182"/>
      <c r="L210" s="187"/>
      <c r="M210" s="188"/>
      <c r="N210" s="189"/>
      <c r="O210" s="189"/>
      <c r="P210" s="189"/>
      <c r="Q210" s="189"/>
      <c r="R210" s="189"/>
      <c r="S210" s="189"/>
      <c r="T210" s="190"/>
      <c r="AT210" s="191" t="s">
        <v>168</v>
      </c>
      <c r="AU210" s="191" t="s">
        <v>78</v>
      </c>
      <c r="AV210" s="9" t="s">
        <v>87</v>
      </c>
      <c r="AW210" s="9" t="s">
        <v>34</v>
      </c>
      <c r="AX210" s="9" t="s">
        <v>85</v>
      </c>
      <c r="AY210" s="191" t="s">
        <v>133</v>
      </c>
    </row>
    <row r="211" spans="2:65" s="1" customFormat="1" ht="24" customHeight="1">
      <c r="B211" s="31"/>
      <c r="C211" s="164" t="s">
        <v>358</v>
      </c>
      <c r="D211" s="164" t="s">
        <v>127</v>
      </c>
      <c r="E211" s="165" t="s">
        <v>451</v>
      </c>
      <c r="F211" s="166" t="s">
        <v>452</v>
      </c>
      <c r="G211" s="167" t="s">
        <v>165</v>
      </c>
      <c r="H211" s="168">
        <v>444.1</v>
      </c>
      <c r="I211" s="169"/>
      <c r="J211" s="170">
        <f>ROUND(I211*H211,2)</f>
        <v>0</v>
      </c>
      <c r="K211" s="166" t="s">
        <v>131</v>
      </c>
      <c r="L211" s="35"/>
      <c r="M211" s="171" t="s">
        <v>1</v>
      </c>
      <c r="N211" s="172" t="s">
        <v>43</v>
      </c>
      <c r="O211" s="63"/>
      <c r="P211" s="173">
        <f>O211*H211</f>
        <v>0</v>
      </c>
      <c r="Q211" s="173">
        <v>0</v>
      </c>
      <c r="R211" s="173">
        <f>Q211*H211</f>
        <v>0</v>
      </c>
      <c r="S211" s="173">
        <v>0</v>
      </c>
      <c r="T211" s="174">
        <f>S211*H211</f>
        <v>0</v>
      </c>
      <c r="AR211" s="175" t="s">
        <v>132</v>
      </c>
      <c r="AT211" s="175" t="s">
        <v>127</v>
      </c>
      <c r="AU211" s="175" t="s">
        <v>78</v>
      </c>
      <c r="AY211" s="14" t="s">
        <v>133</v>
      </c>
      <c r="BE211" s="176">
        <f>IF(N211="základní",J211,0)</f>
        <v>0</v>
      </c>
      <c r="BF211" s="176">
        <f>IF(N211="snížená",J211,0)</f>
        <v>0</v>
      </c>
      <c r="BG211" s="176">
        <f>IF(N211="zákl. přenesená",J211,0)</f>
        <v>0</v>
      </c>
      <c r="BH211" s="176">
        <f>IF(N211="sníž. přenesená",J211,0)</f>
        <v>0</v>
      </c>
      <c r="BI211" s="176">
        <f>IF(N211="nulová",J211,0)</f>
        <v>0</v>
      </c>
      <c r="BJ211" s="14" t="s">
        <v>85</v>
      </c>
      <c r="BK211" s="176">
        <f>ROUND(I211*H211,2)</f>
        <v>0</v>
      </c>
      <c r="BL211" s="14" t="s">
        <v>132</v>
      </c>
      <c r="BM211" s="175" t="s">
        <v>737</v>
      </c>
    </row>
    <row r="212" spans="2:65" s="1" customFormat="1" ht="29.25">
      <c r="B212" s="31"/>
      <c r="C212" s="32"/>
      <c r="D212" s="177" t="s">
        <v>135</v>
      </c>
      <c r="E212" s="32"/>
      <c r="F212" s="178" t="s">
        <v>454</v>
      </c>
      <c r="G212" s="32"/>
      <c r="H212" s="32"/>
      <c r="I212" s="114"/>
      <c r="J212" s="32"/>
      <c r="K212" s="32"/>
      <c r="L212" s="35"/>
      <c r="M212" s="179"/>
      <c r="N212" s="63"/>
      <c r="O212" s="63"/>
      <c r="P212" s="63"/>
      <c r="Q212" s="63"/>
      <c r="R212" s="63"/>
      <c r="S212" s="63"/>
      <c r="T212" s="64"/>
      <c r="AT212" s="14" t="s">
        <v>135</v>
      </c>
      <c r="AU212" s="14" t="s">
        <v>78</v>
      </c>
    </row>
    <row r="213" spans="2:65" s="11" customFormat="1" ht="11.25">
      <c r="B213" s="203"/>
      <c r="C213" s="204"/>
      <c r="D213" s="177" t="s">
        <v>168</v>
      </c>
      <c r="E213" s="205" t="s">
        <v>1</v>
      </c>
      <c r="F213" s="206" t="s">
        <v>738</v>
      </c>
      <c r="G213" s="204"/>
      <c r="H213" s="205" t="s">
        <v>1</v>
      </c>
      <c r="I213" s="207"/>
      <c r="J213" s="204"/>
      <c r="K213" s="204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168</v>
      </c>
      <c r="AU213" s="212" t="s">
        <v>78</v>
      </c>
      <c r="AV213" s="11" t="s">
        <v>85</v>
      </c>
      <c r="AW213" s="11" t="s">
        <v>34</v>
      </c>
      <c r="AX213" s="11" t="s">
        <v>78</v>
      </c>
      <c r="AY213" s="212" t="s">
        <v>133</v>
      </c>
    </row>
    <row r="214" spans="2:65" s="9" customFormat="1" ht="11.25">
      <c r="B214" s="181"/>
      <c r="C214" s="182"/>
      <c r="D214" s="177" t="s">
        <v>168</v>
      </c>
      <c r="E214" s="183" t="s">
        <v>1</v>
      </c>
      <c r="F214" s="184" t="s">
        <v>739</v>
      </c>
      <c r="G214" s="182"/>
      <c r="H214" s="185">
        <v>51.1</v>
      </c>
      <c r="I214" s="186"/>
      <c r="J214" s="182"/>
      <c r="K214" s="182"/>
      <c r="L214" s="187"/>
      <c r="M214" s="188"/>
      <c r="N214" s="189"/>
      <c r="O214" s="189"/>
      <c r="P214" s="189"/>
      <c r="Q214" s="189"/>
      <c r="R214" s="189"/>
      <c r="S214" s="189"/>
      <c r="T214" s="190"/>
      <c r="AT214" s="191" t="s">
        <v>168</v>
      </c>
      <c r="AU214" s="191" t="s">
        <v>78</v>
      </c>
      <c r="AV214" s="9" t="s">
        <v>87</v>
      </c>
      <c r="AW214" s="9" t="s">
        <v>34</v>
      </c>
      <c r="AX214" s="9" t="s">
        <v>78</v>
      </c>
      <c r="AY214" s="191" t="s">
        <v>133</v>
      </c>
    </row>
    <row r="215" spans="2:65" s="9" customFormat="1" ht="11.25">
      <c r="B215" s="181"/>
      <c r="C215" s="182"/>
      <c r="D215" s="177" t="s">
        <v>168</v>
      </c>
      <c r="E215" s="183" t="s">
        <v>1</v>
      </c>
      <c r="F215" s="184" t="s">
        <v>740</v>
      </c>
      <c r="G215" s="182"/>
      <c r="H215" s="185">
        <v>153</v>
      </c>
      <c r="I215" s="186"/>
      <c r="J215" s="182"/>
      <c r="K215" s="182"/>
      <c r="L215" s="187"/>
      <c r="M215" s="188"/>
      <c r="N215" s="189"/>
      <c r="O215" s="189"/>
      <c r="P215" s="189"/>
      <c r="Q215" s="189"/>
      <c r="R215" s="189"/>
      <c r="S215" s="189"/>
      <c r="T215" s="190"/>
      <c r="AT215" s="191" t="s">
        <v>168</v>
      </c>
      <c r="AU215" s="191" t="s">
        <v>78</v>
      </c>
      <c r="AV215" s="9" t="s">
        <v>87</v>
      </c>
      <c r="AW215" s="9" t="s">
        <v>34</v>
      </c>
      <c r="AX215" s="9" t="s">
        <v>78</v>
      </c>
      <c r="AY215" s="191" t="s">
        <v>133</v>
      </c>
    </row>
    <row r="216" spans="2:65" s="9" customFormat="1" ht="11.25">
      <c r="B216" s="181"/>
      <c r="C216" s="182"/>
      <c r="D216" s="177" t="s">
        <v>168</v>
      </c>
      <c r="E216" s="183" t="s">
        <v>1</v>
      </c>
      <c r="F216" s="184" t="s">
        <v>741</v>
      </c>
      <c r="G216" s="182"/>
      <c r="H216" s="185">
        <v>240</v>
      </c>
      <c r="I216" s="186"/>
      <c r="J216" s="182"/>
      <c r="K216" s="182"/>
      <c r="L216" s="187"/>
      <c r="M216" s="188"/>
      <c r="N216" s="189"/>
      <c r="O216" s="189"/>
      <c r="P216" s="189"/>
      <c r="Q216" s="189"/>
      <c r="R216" s="189"/>
      <c r="S216" s="189"/>
      <c r="T216" s="190"/>
      <c r="AT216" s="191" t="s">
        <v>168</v>
      </c>
      <c r="AU216" s="191" t="s">
        <v>78</v>
      </c>
      <c r="AV216" s="9" t="s">
        <v>87</v>
      </c>
      <c r="AW216" s="9" t="s">
        <v>34</v>
      </c>
      <c r="AX216" s="9" t="s">
        <v>78</v>
      </c>
      <c r="AY216" s="191" t="s">
        <v>133</v>
      </c>
    </row>
    <row r="217" spans="2:65" s="10" customFormat="1" ht="11.25">
      <c r="B217" s="192"/>
      <c r="C217" s="193"/>
      <c r="D217" s="177" t="s">
        <v>168</v>
      </c>
      <c r="E217" s="194" t="s">
        <v>1</v>
      </c>
      <c r="F217" s="195" t="s">
        <v>181</v>
      </c>
      <c r="G217" s="193"/>
      <c r="H217" s="196">
        <v>444.1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168</v>
      </c>
      <c r="AU217" s="202" t="s">
        <v>78</v>
      </c>
      <c r="AV217" s="10" t="s">
        <v>132</v>
      </c>
      <c r="AW217" s="10" t="s">
        <v>34</v>
      </c>
      <c r="AX217" s="10" t="s">
        <v>85</v>
      </c>
      <c r="AY217" s="202" t="s">
        <v>133</v>
      </c>
    </row>
    <row r="218" spans="2:65" s="1" customFormat="1" ht="24" customHeight="1">
      <c r="B218" s="31"/>
      <c r="C218" s="224" t="s">
        <v>387</v>
      </c>
      <c r="D218" s="224" t="s">
        <v>473</v>
      </c>
      <c r="E218" s="225" t="s">
        <v>742</v>
      </c>
      <c r="F218" s="226" t="s">
        <v>743</v>
      </c>
      <c r="G218" s="227" t="s">
        <v>173</v>
      </c>
      <c r="H218" s="228">
        <v>30.484999999999999</v>
      </c>
      <c r="I218" s="229"/>
      <c r="J218" s="230">
        <f>ROUND(I218*H218,2)</f>
        <v>0</v>
      </c>
      <c r="K218" s="226" t="s">
        <v>131</v>
      </c>
      <c r="L218" s="231"/>
      <c r="M218" s="232" t="s">
        <v>1</v>
      </c>
      <c r="N218" s="233" t="s">
        <v>43</v>
      </c>
      <c r="O218" s="63"/>
      <c r="P218" s="173">
        <f>O218*H218</f>
        <v>0</v>
      </c>
      <c r="Q218" s="173">
        <v>2.4289999999999998</v>
      </c>
      <c r="R218" s="173">
        <f>Q218*H218</f>
        <v>74.048064999999994</v>
      </c>
      <c r="S218" s="173">
        <v>0</v>
      </c>
      <c r="T218" s="174">
        <f>S218*H218</f>
        <v>0</v>
      </c>
      <c r="AR218" s="175" t="s">
        <v>213</v>
      </c>
      <c r="AT218" s="175" t="s">
        <v>473</v>
      </c>
      <c r="AU218" s="175" t="s">
        <v>78</v>
      </c>
      <c r="AY218" s="14" t="s">
        <v>133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4" t="s">
        <v>85</v>
      </c>
      <c r="BK218" s="176">
        <f>ROUND(I218*H218,2)</f>
        <v>0</v>
      </c>
      <c r="BL218" s="14" t="s">
        <v>213</v>
      </c>
      <c r="BM218" s="175" t="s">
        <v>744</v>
      </c>
    </row>
    <row r="219" spans="2:65" s="1" customFormat="1" ht="11.25">
      <c r="B219" s="31"/>
      <c r="C219" s="32"/>
      <c r="D219" s="177" t="s">
        <v>135</v>
      </c>
      <c r="E219" s="32"/>
      <c r="F219" s="178" t="s">
        <v>743</v>
      </c>
      <c r="G219" s="32"/>
      <c r="H219" s="32"/>
      <c r="I219" s="114"/>
      <c r="J219" s="32"/>
      <c r="K219" s="32"/>
      <c r="L219" s="35"/>
      <c r="M219" s="179"/>
      <c r="N219" s="63"/>
      <c r="O219" s="63"/>
      <c r="P219" s="63"/>
      <c r="Q219" s="63"/>
      <c r="R219" s="63"/>
      <c r="S219" s="63"/>
      <c r="T219" s="64"/>
      <c r="AT219" s="14" t="s">
        <v>135</v>
      </c>
      <c r="AU219" s="14" t="s">
        <v>78</v>
      </c>
    </row>
    <row r="220" spans="2:65" s="1" customFormat="1" ht="19.5">
      <c r="B220" s="31"/>
      <c r="C220" s="32"/>
      <c r="D220" s="177" t="s">
        <v>137</v>
      </c>
      <c r="E220" s="32"/>
      <c r="F220" s="180" t="s">
        <v>745</v>
      </c>
      <c r="G220" s="32"/>
      <c r="H220" s="32"/>
      <c r="I220" s="114"/>
      <c r="J220" s="32"/>
      <c r="K220" s="32"/>
      <c r="L220" s="35"/>
      <c r="M220" s="179"/>
      <c r="N220" s="63"/>
      <c r="O220" s="63"/>
      <c r="P220" s="63"/>
      <c r="Q220" s="63"/>
      <c r="R220" s="63"/>
      <c r="S220" s="63"/>
      <c r="T220" s="64"/>
      <c r="AT220" s="14" t="s">
        <v>137</v>
      </c>
      <c r="AU220" s="14" t="s">
        <v>78</v>
      </c>
    </row>
    <row r="221" spans="2:65" s="1" customFormat="1" ht="24" customHeight="1">
      <c r="B221" s="31"/>
      <c r="C221" s="224" t="s">
        <v>399</v>
      </c>
      <c r="D221" s="224" t="s">
        <v>473</v>
      </c>
      <c r="E221" s="225" t="s">
        <v>746</v>
      </c>
      <c r="F221" s="226" t="s">
        <v>747</v>
      </c>
      <c r="G221" s="227" t="s">
        <v>185</v>
      </c>
      <c r="H221" s="228">
        <v>109</v>
      </c>
      <c r="I221" s="229"/>
      <c r="J221" s="230">
        <f>ROUND(I221*H221,2)</f>
        <v>0</v>
      </c>
      <c r="K221" s="226" t="s">
        <v>131</v>
      </c>
      <c r="L221" s="231"/>
      <c r="M221" s="232" t="s">
        <v>1</v>
      </c>
      <c r="N221" s="233" t="s">
        <v>43</v>
      </c>
      <c r="O221" s="63"/>
      <c r="P221" s="173">
        <f>O221*H221</f>
        <v>0</v>
      </c>
      <c r="Q221" s="173">
        <v>6.8599999999999994E-2</v>
      </c>
      <c r="R221" s="173">
        <f>Q221*H221</f>
        <v>7.4773999999999994</v>
      </c>
      <c r="S221" s="173">
        <v>0</v>
      </c>
      <c r="T221" s="174">
        <f>S221*H221</f>
        <v>0</v>
      </c>
      <c r="AR221" s="175" t="s">
        <v>213</v>
      </c>
      <c r="AT221" s="175" t="s">
        <v>473</v>
      </c>
      <c r="AU221" s="175" t="s">
        <v>78</v>
      </c>
      <c r="AY221" s="14" t="s">
        <v>133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14" t="s">
        <v>85</v>
      </c>
      <c r="BK221" s="176">
        <f>ROUND(I221*H221,2)</f>
        <v>0</v>
      </c>
      <c r="BL221" s="14" t="s">
        <v>213</v>
      </c>
      <c r="BM221" s="175" t="s">
        <v>748</v>
      </c>
    </row>
    <row r="222" spans="2:65" s="1" customFormat="1" ht="11.25">
      <c r="B222" s="31"/>
      <c r="C222" s="32"/>
      <c r="D222" s="177" t="s">
        <v>135</v>
      </c>
      <c r="E222" s="32"/>
      <c r="F222" s="178" t="s">
        <v>747</v>
      </c>
      <c r="G222" s="32"/>
      <c r="H222" s="32"/>
      <c r="I222" s="114"/>
      <c r="J222" s="32"/>
      <c r="K222" s="32"/>
      <c r="L222" s="35"/>
      <c r="M222" s="179"/>
      <c r="N222" s="63"/>
      <c r="O222" s="63"/>
      <c r="P222" s="63"/>
      <c r="Q222" s="63"/>
      <c r="R222" s="63"/>
      <c r="S222" s="63"/>
      <c r="T222" s="64"/>
      <c r="AT222" s="14" t="s">
        <v>135</v>
      </c>
      <c r="AU222" s="14" t="s">
        <v>78</v>
      </c>
    </row>
    <row r="223" spans="2:65" s="1" customFormat="1" ht="24" customHeight="1">
      <c r="B223" s="31"/>
      <c r="C223" s="224" t="s">
        <v>405</v>
      </c>
      <c r="D223" s="224" t="s">
        <v>473</v>
      </c>
      <c r="E223" s="225" t="s">
        <v>749</v>
      </c>
      <c r="F223" s="226" t="s">
        <v>750</v>
      </c>
      <c r="G223" s="227" t="s">
        <v>212</v>
      </c>
      <c r="H223" s="228">
        <v>4.38</v>
      </c>
      <c r="I223" s="229"/>
      <c r="J223" s="230">
        <f>ROUND(I223*H223,2)</f>
        <v>0</v>
      </c>
      <c r="K223" s="226" t="s">
        <v>131</v>
      </c>
      <c r="L223" s="231"/>
      <c r="M223" s="232" t="s">
        <v>1</v>
      </c>
      <c r="N223" s="233" t="s">
        <v>43</v>
      </c>
      <c r="O223" s="63"/>
      <c r="P223" s="173">
        <f>O223*H223</f>
        <v>0</v>
      </c>
      <c r="Q223" s="173">
        <v>1</v>
      </c>
      <c r="R223" s="173">
        <f>Q223*H223</f>
        <v>4.38</v>
      </c>
      <c r="S223" s="173">
        <v>0</v>
      </c>
      <c r="T223" s="174">
        <f>S223*H223</f>
        <v>0</v>
      </c>
      <c r="AR223" s="175" t="s">
        <v>213</v>
      </c>
      <c r="AT223" s="175" t="s">
        <v>473</v>
      </c>
      <c r="AU223" s="175" t="s">
        <v>78</v>
      </c>
      <c r="AY223" s="14" t="s">
        <v>133</v>
      </c>
      <c r="BE223" s="176">
        <f>IF(N223="základní",J223,0)</f>
        <v>0</v>
      </c>
      <c r="BF223" s="176">
        <f>IF(N223="snížená",J223,0)</f>
        <v>0</v>
      </c>
      <c r="BG223" s="176">
        <f>IF(N223="zákl. přenesená",J223,0)</f>
        <v>0</v>
      </c>
      <c r="BH223" s="176">
        <f>IF(N223="sníž. přenesená",J223,0)</f>
        <v>0</v>
      </c>
      <c r="BI223" s="176">
        <f>IF(N223="nulová",J223,0)</f>
        <v>0</v>
      </c>
      <c r="BJ223" s="14" t="s">
        <v>85</v>
      </c>
      <c r="BK223" s="176">
        <f>ROUND(I223*H223,2)</f>
        <v>0</v>
      </c>
      <c r="BL223" s="14" t="s">
        <v>213</v>
      </c>
      <c r="BM223" s="175" t="s">
        <v>751</v>
      </c>
    </row>
    <row r="224" spans="2:65" s="1" customFormat="1" ht="11.25">
      <c r="B224" s="31"/>
      <c r="C224" s="32"/>
      <c r="D224" s="177" t="s">
        <v>135</v>
      </c>
      <c r="E224" s="32"/>
      <c r="F224" s="178" t="s">
        <v>750</v>
      </c>
      <c r="G224" s="32"/>
      <c r="H224" s="32"/>
      <c r="I224" s="114"/>
      <c r="J224" s="32"/>
      <c r="K224" s="32"/>
      <c r="L224" s="35"/>
      <c r="M224" s="179"/>
      <c r="N224" s="63"/>
      <c r="O224" s="63"/>
      <c r="P224" s="63"/>
      <c r="Q224" s="63"/>
      <c r="R224" s="63"/>
      <c r="S224" s="63"/>
      <c r="T224" s="64"/>
      <c r="AT224" s="14" t="s">
        <v>135</v>
      </c>
      <c r="AU224" s="14" t="s">
        <v>78</v>
      </c>
    </row>
    <row r="225" spans="2:65" s="1" customFormat="1" ht="24" customHeight="1">
      <c r="B225" s="31"/>
      <c r="C225" s="224" t="s">
        <v>752</v>
      </c>
      <c r="D225" s="224" t="s">
        <v>473</v>
      </c>
      <c r="E225" s="225" t="s">
        <v>753</v>
      </c>
      <c r="F225" s="226" t="s">
        <v>754</v>
      </c>
      <c r="G225" s="227" t="s">
        <v>212</v>
      </c>
      <c r="H225" s="228">
        <v>2.448</v>
      </c>
      <c r="I225" s="229"/>
      <c r="J225" s="230">
        <f>ROUND(I225*H225,2)</f>
        <v>0</v>
      </c>
      <c r="K225" s="226" t="s">
        <v>131</v>
      </c>
      <c r="L225" s="231"/>
      <c r="M225" s="232" t="s">
        <v>1</v>
      </c>
      <c r="N225" s="233" t="s">
        <v>43</v>
      </c>
      <c r="O225" s="63"/>
      <c r="P225" s="173">
        <f>O225*H225</f>
        <v>0</v>
      </c>
      <c r="Q225" s="173">
        <v>1</v>
      </c>
      <c r="R225" s="173">
        <f>Q225*H225</f>
        <v>2.448</v>
      </c>
      <c r="S225" s="173">
        <v>0</v>
      </c>
      <c r="T225" s="174">
        <f>S225*H225</f>
        <v>0</v>
      </c>
      <c r="AR225" s="175" t="s">
        <v>213</v>
      </c>
      <c r="AT225" s="175" t="s">
        <v>473</v>
      </c>
      <c r="AU225" s="175" t="s">
        <v>78</v>
      </c>
      <c r="AY225" s="14" t="s">
        <v>133</v>
      </c>
      <c r="BE225" s="176">
        <f>IF(N225="základní",J225,0)</f>
        <v>0</v>
      </c>
      <c r="BF225" s="176">
        <f>IF(N225="snížená",J225,0)</f>
        <v>0</v>
      </c>
      <c r="BG225" s="176">
        <f>IF(N225="zákl. přenesená",J225,0)</f>
        <v>0</v>
      </c>
      <c r="BH225" s="176">
        <f>IF(N225="sníž. přenesená",J225,0)</f>
        <v>0</v>
      </c>
      <c r="BI225" s="176">
        <f>IF(N225="nulová",J225,0)</f>
        <v>0</v>
      </c>
      <c r="BJ225" s="14" t="s">
        <v>85</v>
      </c>
      <c r="BK225" s="176">
        <f>ROUND(I225*H225,2)</f>
        <v>0</v>
      </c>
      <c r="BL225" s="14" t="s">
        <v>213</v>
      </c>
      <c r="BM225" s="175" t="s">
        <v>755</v>
      </c>
    </row>
    <row r="226" spans="2:65" s="1" customFormat="1" ht="11.25">
      <c r="B226" s="31"/>
      <c r="C226" s="32"/>
      <c r="D226" s="177" t="s">
        <v>135</v>
      </c>
      <c r="E226" s="32"/>
      <c r="F226" s="178" t="s">
        <v>754</v>
      </c>
      <c r="G226" s="32"/>
      <c r="H226" s="32"/>
      <c r="I226" s="114"/>
      <c r="J226" s="32"/>
      <c r="K226" s="32"/>
      <c r="L226" s="35"/>
      <c r="M226" s="179"/>
      <c r="N226" s="63"/>
      <c r="O226" s="63"/>
      <c r="P226" s="63"/>
      <c r="Q226" s="63"/>
      <c r="R226" s="63"/>
      <c r="S226" s="63"/>
      <c r="T226" s="64"/>
      <c r="AT226" s="14" t="s">
        <v>135</v>
      </c>
      <c r="AU226" s="14" t="s">
        <v>78</v>
      </c>
    </row>
    <row r="227" spans="2:65" s="1" customFormat="1" ht="24" customHeight="1">
      <c r="B227" s="31"/>
      <c r="C227" s="224" t="s">
        <v>423</v>
      </c>
      <c r="D227" s="224" t="s">
        <v>473</v>
      </c>
      <c r="E227" s="225" t="s">
        <v>756</v>
      </c>
      <c r="F227" s="226" t="s">
        <v>757</v>
      </c>
      <c r="G227" s="227" t="s">
        <v>165</v>
      </c>
      <c r="H227" s="228">
        <v>72</v>
      </c>
      <c r="I227" s="229"/>
      <c r="J227" s="230">
        <f>ROUND(I227*H227,2)</f>
        <v>0</v>
      </c>
      <c r="K227" s="226" t="s">
        <v>131</v>
      </c>
      <c r="L227" s="231"/>
      <c r="M227" s="232" t="s">
        <v>1</v>
      </c>
      <c r="N227" s="233" t="s">
        <v>43</v>
      </c>
      <c r="O227" s="63"/>
      <c r="P227" s="173">
        <f>O227*H227</f>
        <v>0</v>
      </c>
      <c r="Q227" s="173">
        <v>0</v>
      </c>
      <c r="R227" s="173">
        <f>Q227*H227</f>
        <v>0</v>
      </c>
      <c r="S227" s="173">
        <v>0</v>
      </c>
      <c r="T227" s="174">
        <f>S227*H227</f>
        <v>0</v>
      </c>
      <c r="AR227" s="175" t="s">
        <v>213</v>
      </c>
      <c r="AT227" s="175" t="s">
        <v>473</v>
      </c>
      <c r="AU227" s="175" t="s">
        <v>78</v>
      </c>
      <c r="AY227" s="14" t="s">
        <v>133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14" t="s">
        <v>85</v>
      </c>
      <c r="BK227" s="176">
        <f>ROUND(I227*H227,2)</f>
        <v>0</v>
      </c>
      <c r="BL227" s="14" t="s">
        <v>213</v>
      </c>
      <c r="BM227" s="175" t="s">
        <v>758</v>
      </c>
    </row>
    <row r="228" spans="2:65" s="1" customFormat="1" ht="11.25">
      <c r="B228" s="31"/>
      <c r="C228" s="32"/>
      <c r="D228" s="177" t="s">
        <v>135</v>
      </c>
      <c r="E228" s="32"/>
      <c r="F228" s="178" t="s">
        <v>757</v>
      </c>
      <c r="G228" s="32"/>
      <c r="H228" s="32"/>
      <c r="I228" s="114"/>
      <c r="J228" s="32"/>
      <c r="K228" s="32"/>
      <c r="L228" s="35"/>
      <c r="M228" s="179"/>
      <c r="N228" s="63"/>
      <c r="O228" s="63"/>
      <c r="P228" s="63"/>
      <c r="Q228" s="63"/>
      <c r="R228" s="63"/>
      <c r="S228" s="63"/>
      <c r="T228" s="64"/>
      <c r="AT228" s="14" t="s">
        <v>135</v>
      </c>
      <c r="AU228" s="14" t="s">
        <v>78</v>
      </c>
    </row>
    <row r="229" spans="2:65" s="1" customFormat="1" ht="24" customHeight="1">
      <c r="B229" s="31"/>
      <c r="C229" s="224" t="s">
        <v>440</v>
      </c>
      <c r="D229" s="224" t="s">
        <v>473</v>
      </c>
      <c r="E229" s="225" t="s">
        <v>759</v>
      </c>
      <c r="F229" s="226" t="s">
        <v>760</v>
      </c>
      <c r="G229" s="227" t="s">
        <v>173</v>
      </c>
      <c r="H229" s="228">
        <v>0.5</v>
      </c>
      <c r="I229" s="229"/>
      <c r="J229" s="230">
        <f>ROUND(I229*H229,2)</f>
        <v>0</v>
      </c>
      <c r="K229" s="226" t="s">
        <v>131</v>
      </c>
      <c r="L229" s="231"/>
      <c r="M229" s="232" t="s">
        <v>1</v>
      </c>
      <c r="N229" s="233" t="s">
        <v>43</v>
      </c>
      <c r="O229" s="63"/>
      <c r="P229" s="173">
        <f>O229*H229</f>
        <v>0</v>
      </c>
      <c r="Q229" s="173">
        <v>0.55000000000000004</v>
      </c>
      <c r="R229" s="173">
        <f>Q229*H229</f>
        <v>0.27500000000000002</v>
      </c>
      <c r="S229" s="173">
        <v>0</v>
      </c>
      <c r="T229" s="174">
        <f>S229*H229</f>
        <v>0</v>
      </c>
      <c r="AR229" s="175" t="s">
        <v>213</v>
      </c>
      <c r="AT229" s="175" t="s">
        <v>473</v>
      </c>
      <c r="AU229" s="175" t="s">
        <v>78</v>
      </c>
      <c r="AY229" s="14" t="s">
        <v>133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14" t="s">
        <v>85</v>
      </c>
      <c r="BK229" s="176">
        <f>ROUND(I229*H229,2)</f>
        <v>0</v>
      </c>
      <c r="BL229" s="14" t="s">
        <v>213</v>
      </c>
      <c r="BM229" s="175" t="s">
        <v>761</v>
      </c>
    </row>
    <row r="230" spans="2:65" s="1" customFormat="1" ht="11.25">
      <c r="B230" s="31"/>
      <c r="C230" s="32"/>
      <c r="D230" s="177" t="s">
        <v>135</v>
      </c>
      <c r="E230" s="32"/>
      <c r="F230" s="178" t="s">
        <v>760</v>
      </c>
      <c r="G230" s="32"/>
      <c r="H230" s="32"/>
      <c r="I230" s="114"/>
      <c r="J230" s="32"/>
      <c r="K230" s="32"/>
      <c r="L230" s="35"/>
      <c r="M230" s="179"/>
      <c r="N230" s="63"/>
      <c r="O230" s="63"/>
      <c r="P230" s="63"/>
      <c r="Q230" s="63"/>
      <c r="R230" s="63"/>
      <c r="S230" s="63"/>
      <c r="T230" s="64"/>
      <c r="AT230" s="14" t="s">
        <v>135</v>
      </c>
      <c r="AU230" s="14" t="s">
        <v>78</v>
      </c>
    </row>
    <row r="231" spans="2:65" s="1" customFormat="1" ht="24" customHeight="1">
      <c r="B231" s="31"/>
      <c r="C231" s="224" t="s">
        <v>445</v>
      </c>
      <c r="D231" s="224" t="s">
        <v>473</v>
      </c>
      <c r="E231" s="225" t="s">
        <v>762</v>
      </c>
      <c r="F231" s="226" t="s">
        <v>763</v>
      </c>
      <c r="G231" s="227" t="s">
        <v>173</v>
      </c>
      <c r="H231" s="228">
        <v>1</v>
      </c>
      <c r="I231" s="229"/>
      <c r="J231" s="230">
        <f>ROUND(I231*H231,2)</f>
        <v>0</v>
      </c>
      <c r="K231" s="226" t="s">
        <v>131</v>
      </c>
      <c r="L231" s="231"/>
      <c r="M231" s="232" t="s">
        <v>1</v>
      </c>
      <c r="N231" s="233" t="s">
        <v>43</v>
      </c>
      <c r="O231" s="63"/>
      <c r="P231" s="173">
        <f>O231*H231</f>
        <v>0</v>
      </c>
      <c r="Q231" s="173">
        <v>0.55000000000000004</v>
      </c>
      <c r="R231" s="173">
        <f>Q231*H231</f>
        <v>0.55000000000000004</v>
      </c>
      <c r="S231" s="173">
        <v>0</v>
      </c>
      <c r="T231" s="174">
        <f>S231*H231</f>
        <v>0</v>
      </c>
      <c r="AR231" s="175" t="s">
        <v>213</v>
      </c>
      <c r="AT231" s="175" t="s">
        <v>473</v>
      </c>
      <c r="AU231" s="175" t="s">
        <v>78</v>
      </c>
      <c r="AY231" s="14" t="s">
        <v>133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14" t="s">
        <v>85</v>
      </c>
      <c r="BK231" s="176">
        <f>ROUND(I231*H231,2)</f>
        <v>0</v>
      </c>
      <c r="BL231" s="14" t="s">
        <v>213</v>
      </c>
      <c r="BM231" s="175" t="s">
        <v>764</v>
      </c>
    </row>
    <row r="232" spans="2:65" s="1" customFormat="1" ht="11.25">
      <c r="B232" s="31"/>
      <c r="C232" s="32"/>
      <c r="D232" s="177" t="s">
        <v>135</v>
      </c>
      <c r="E232" s="32"/>
      <c r="F232" s="178" t="s">
        <v>763</v>
      </c>
      <c r="G232" s="32"/>
      <c r="H232" s="32"/>
      <c r="I232" s="114"/>
      <c r="J232" s="32"/>
      <c r="K232" s="32"/>
      <c r="L232" s="35"/>
      <c r="M232" s="234"/>
      <c r="N232" s="235"/>
      <c r="O232" s="235"/>
      <c r="P232" s="235"/>
      <c r="Q232" s="235"/>
      <c r="R232" s="235"/>
      <c r="S232" s="235"/>
      <c r="T232" s="236"/>
      <c r="AT232" s="14" t="s">
        <v>135</v>
      </c>
      <c r="AU232" s="14" t="s">
        <v>78</v>
      </c>
    </row>
    <row r="233" spans="2:65" s="1" customFormat="1" ht="6.95" customHeight="1">
      <c r="B233" s="46"/>
      <c r="C233" s="47"/>
      <c r="D233" s="47"/>
      <c r="E233" s="47"/>
      <c r="F233" s="47"/>
      <c r="G233" s="47"/>
      <c r="H233" s="47"/>
      <c r="I233" s="145"/>
      <c r="J233" s="47"/>
      <c r="K233" s="47"/>
      <c r="L233" s="35"/>
    </row>
  </sheetData>
  <sheetProtection algorithmName="SHA-512" hashValue="VVWPbJ+9hyl4y7IZ+RYQppsUYVVALk7KgGwyWTYhIL/8va9WV/5TCmWAccAwTVPqHjSccu/PeXQs3NEiL31ZDg==" saltValue="xGif2qj569LtpXE4EHkmXTxVBVPt7FPga+RmETnobbdxOxnBRcZhKV7N8u6grQMDuKqqH/gqIRCcLDTTck3kzg==" spinCount="100000" sheet="1" objects="1" scenarios="1" formatColumns="0" formatRows="0" autoFilter="0"/>
  <autoFilter ref="C115:K232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99</v>
      </c>
    </row>
    <row r="3" spans="2:46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7"/>
      <c r="AT3" s="14" t="s">
        <v>87</v>
      </c>
    </row>
    <row r="4" spans="2:46" ht="24.95" hidden="1" customHeight="1">
      <c r="B4" s="17"/>
      <c r="D4" s="111" t="s">
        <v>106</v>
      </c>
      <c r="L4" s="17"/>
      <c r="M4" s="112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13" t="s">
        <v>16</v>
      </c>
      <c r="L6" s="17"/>
    </row>
    <row r="7" spans="2:46" ht="16.5" hidden="1" customHeight="1">
      <c r="B7" s="17"/>
      <c r="E7" s="283" t="str">
        <f>'Rekapitulace stavby'!K6</f>
        <v>Oprava staničních kolejí 1 - 8 a výhybek v žst. Bečov nad Teplou (1. část)</v>
      </c>
      <c r="F7" s="284"/>
      <c r="G7" s="284"/>
      <c r="H7" s="284"/>
      <c r="L7" s="17"/>
    </row>
    <row r="8" spans="2:46" s="1" customFormat="1" ht="12" hidden="1" customHeight="1">
      <c r="B8" s="35"/>
      <c r="D8" s="113" t="s">
        <v>107</v>
      </c>
      <c r="I8" s="114"/>
      <c r="L8" s="35"/>
    </row>
    <row r="9" spans="2:46" s="1" customFormat="1" ht="36.950000000000003" hidden="1" customHeight="1">
      <c r="B9" s="35"/>
      <c r="E9" s="285" t="s">
        <v>765</v>
      </c>
      <c r="F9" s="286"/>
      <c r="G9" s="286"/>
      <c r="H9" s="286"/>
      <c r="I9" s="114"/>
      <c r="L9" s="35"/>
    </row>
    <row r="10" spans="2:46" s="1" customFormat="1" ht="11.25" hidden="1">
      <c r="B10" s="35"/>
      <c r="I10" s="114"/>
      <c r="L10" s="35"/>
    </row>
    <row r="11" spans="2:46" s="1" customFormat="1" ht="12" hidden="1" customHeight="1">
      <c r="B11" s="35"/>
      <c r="D11" s="113" t="s">
        <v>18</v>
      </c>
      <c r="F11" s="102" t="s">
        <v>1</v>
      </c>
      <c r="I11" s="115" t="s">
        <v>19</v>
      </c>
      <c r="J11" s="102" t="s">
        <v>1</v>
      </c>
      <c r="L11" s="35"/>
    </row>
    <row r="12" spans="2:46" s="1" customFormat="1" ht="12" hidden="1" customHeight="1">
      <c r="B12" s="35"/>
      <c r="D12" s="113" t="s">
        <v>20</v>
      </c>
      <c r="F12" s="102" t="s">
        <v>21</v>
      </c>
      <c r="I12" s="115" t="s">
        <v>22</v>
      </c>
      <c r="J12" s="116" t="str">
        <f>'Rekapitulace stavby'!AN8</f>
        <v>20. 6. 2019</v>
      </c>
      <c r="L12" s="35"/>
    </row>
    <row r="13" spans="2:46" s="1" customFormat="1" ht="10.9" hidden="1" customHeight="1">
      <c r="B13" s="35"/>
      <c r="I13" s="114"/>
      <c r="L13" s="35"/>
    </row>
    <row r="14" spans="2:46" s="1" customFormat="1" ht="12" hidden="1" customHeight="1">
      <c r="B14" s="35"/>
      <c r="D14" s="113" t="s">
        <v>24</v>
      </c>
      <c r="I14" s="115" t="s">
        <v>25</v>
      </c>
      <c r="J14" s="102" t="s">
        <v>26</v>
      </c>
      <c r="L14" s="35"/>
    </row>
    <row r="15" spans="2:46" s="1" customFormat="1" ht="18" hidden="1" customHeight="1">
      <c r="B15" s="35"/>
      <c r="E15" s="102" t="s">
        <v>27</v>
      </c>
      <c r="I15" s="115" t="s">
        <v>28</v>
      </c>
      <c r="J15" s="102" t="s">
        <v>29</v>
      </c>
      <c r="L15" s="35"/>
    </row>
    <row r="16" spans="2:46" s="1" customFormat="1" ht="6.95" hidden="1" customHeight="1">
      <c r="B16" s="35"/>
      <c r="I16" s="114"/>
      <c r="L16" s="35"/>
    </row>
    <row r="17" spans="2:12" s="1" customFormat="1" ht="12" hidden="1" customHeight="1">
      <c r="B17" s="35"/>
      <c r="D17" s="113" t="s">
        <v>30</v>
      </c>
      <c r="I17" s="115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87" t="str">
        <f>'Rekapitulace stavby'!E14</f>
        <v>Vyplň údaj</v>
      </c>
      <c r="F18" s="288"/>
      <c r="G18" s="288"/>
      <c r="H18" s="288"/>
      <c r="I18" s="115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14"/>
      <c r="L19" s="35"/>
    </row>
    <row r="20" spans="2:12" s="1" customFormat="1" ht="12" hidden="1" customHeight="1">
      <c r="B20" s="35"/>
      <c r="D20" s="113" t="s">
        <v>32</v>
      </c>
      <c r="I20" s="115" t="s">
        <v>25</v>
      </c>
      <c r="J20" s="102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2" t="str">
        <f>IF('Rekapitulace stavby'!E17="","",'Rekapitulace stavby'!E17)</f>
        <v xml:space="preserve"> </v>
      </c>
      <c r="I21" s="115" t="s">
        <v>28</v>
      </c>
      <c r="J21" s="102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14"/>
      <c r="L22" s="35"/>
    </row>
    <row r="23" spans="2:12" s="1" customFormat="1" ht="12" hidden="1" customHeight="1">
      <c r="B23" s="35"/>
      <c r="D23" s="113" t="s">
        <v>35</v>
      </c>
      <c r="I23" s="115" t="s">
        <v>25</v>
      </c>
      <c r="J23" s="102" t="s">
        <v>1</v>
      </c>
      <c r="L23" s="35"/>
    </row>
    <row r="24" spans="2:12" s="1" customFormat="1" ht="18" hidden="1" customHeight="1">
      <c r="B24" s="35"/>
      <c r="E24" s="102" t="s">
        <v>36</v>
      </c>
      <c r="I24" s="115" t="s">
        <v>28</v>
      </c>
      <c r="J24" s="102" t="s">
        <v>1</v>
      </c>
      <c r="L24" s="35"/>
    </row>
    <row r="25" spans="2:12" s="1" customFormat="1" ht="6.95" hidden="1" customHeight="1">
      <c r="B25" s="35"/>
      <c r="I25" s="114"/>
      <c r="L25" s="35"/>
    </row>
    <row r="26" spans="2:12" s="1" customFormat="1" ht="12" hidden="1" customHeight="1">
      <c r="B26" s="35"/>
      <c r="D26" s="113" t="s">
        <v>37</v>
      </c>
      <c r="I26" s="114"/>
      <c r="L26" s="35"/>
    </row>
    <row r="27" spans="2:12" s="7" customFormat="1" ht="16.5" hidden="1" customHeight="1">
      <c r="B27" s="117"/>
      <c r="E27" s="289" t="s">
        <v>1</v>
      </c>
      <c r="F27" s="289"/>
      <c r="G27" s="289"/>
      <c r="H27" s="289"/>
      <c r="I27" s="118"/>
      <c r="L27" s="117"/>
    </row>
    <row r="28" spans="2:12" s="1" customFormat="1" ht="6.95" hidden="1" customHeight="1">
      <c r="B28" s="35"/>
      <c r="I28" s="114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9"/>
      <c r="J29" s="59"/>
      <c r="K29" s="59"/>
      <c r="L29" s="35"/>
    </row>
    <row r="30" spans="2:12" s="1" customFormat="1" ht="25.35" hidden="1" customHeight="1">
      <c r="B30" s="35"/>
      <c r="D30" s="120" t="s">
        <v>38</v>
      </c>
      <c r="I30" s="114"/>
      <c r="J30" s="121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9"/>
      <c r="J31" s="59"/>
      <c r="K31" s="59"/>
      <c r="L31" s="35"/>
    </row>
    <row r="32" spans="2:12" s="1" customFormat="1" ht="14.45" hidden="1" customHeight="1">
      <c r="B32" s="35"/>
      <c r="F32" s="122" t="s">
        <v>40</v>
      </c>
      <c r="I32" s="123" t="s">
        <v>39</v>
      </c>
      <c r="J32" s="122" t="s">
        <v>41</v>
      </c>
      <c r="L32" s="35"/>
    </row>
    <row r="33" spans="2:12" s="1" customFormat="1" ht="14.45" hidden="1" customHeight="1">
      <c r="B33" s="35"/>
      <c r="D33" s="124" t="s">
        <v>42</v>
      </c>
      <c r="E33" s="113" t="s">
        <v>43</v>
      </c>
      <c r="F33" s="125">
        <f>ROUND((SUM(BE116:BE129)),  2)</f>
        <v>0</v>
      </c>
      <c r="I33" s="126">
        <v>0.21</v>
      </c>
      <c r="J33" s="125">
        <f>ROUND(((SUM(BE116:BE129))*I33),  2)</f>
        <v>0</v>
      </c>
      <c r="L33" s="35"/>
    </row>
    <row r="34" spans="2:12" s="1" customFormat="1" ht="14.45" hidden="1" customHeight="1">
      <c r="B34" s="35"/>
      <c r="E34" s="113" t="s">
        <v>44</v>
      </c>
      <c r="F34" s="125">
        <f>ROUND((SUM(BF116:BF129)),  2)</f>
        <v>0</v>
      </c>
      <c r="I34" s="126">
        <v>0.15</v>
      </c>
      <c r="J34" s="125">
        <f>ROUND(((SUM(BF116:BF129))*I34),  2)</f>
        <v>0</v>
      </c>
      <c r="L34" s="35"/>
    </row>
    <row r="35" spans="2:12" s="1" customFormat="1" ht="14.45" hidden="1" customHeight="1">
      <c r="B35" s="35"/>
      <c r="E35" s="113" t="s">
        <v>45</v>
      </c>
      <c r="F35" s="125">
        <f>ROUND((SUM(BG116:BG129)),  2)</f>
        <v>0</v>
      </c>
      <c r="I35" s="126">
        <v>0.21</v>
      </c>
      <c r="J35" s="125">
        <f>0</f>
        <v>0</v>
      </c>
      <c r="L35" s="35"/>
    </row>
    <row r="36" spans="2:12" s="1" customFormat="1" ht="14.45" hidden="1" customHeight="1">
      <c r="B36" s="35"/>
      <c r="E36" s="113" t="s">
        <v>46</v>
      </c>
      <c r="F36" s="125">
        <f>ROUND((SUM(BH116:BH129)),  2)</f>
        <v>0</v>
      </c>
      <c r="I36" s="126">
        <v>0.15</v>
      </c>
      <c r="J36" s="125">
        <f>0</f>
        <v>0</v>
      </c>
      <c r="L36" s="35"/>
    </row>
    <row r="37" spans="2:12" s="1" customFormat="1" ht="14.45" hidden="1" customHeight="1">
      <c r="B37" s="35"/>
      <c r="E37" s="113" t="s">
        <v>47</v>
      </c>
      <c r="F37" s="125">
        <f>ROUND((SUM(BI116:BI129)),  2)</f>
        <v>0</v>
      </c>
      <c r="I37" s="126">
        <v>0</v>
      </c>
      <c r="J37" s="125">
        <f>0</f>
        <v>0</v>
      </c>
      <c r="L37" s="35"/>
    </row>
    <row r="38" spans="2:12" s="1" customFormat="1" ht="6.95" hidden="1" customHeight="1">
      <c r="B38" s="35"/>
      <c r="I38" s="114"/>
      <c r="L38" s="35"/>
    </row>
    <row r="39" spans="2:12" s="1" customFormat="1" ht="25.35" hidden="1" customHeight="1">
      <c r="B39" s="35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32"/>
      <c r="J39" s="133">
        <f>SUM(J30:J37)</f>
        <v>0</v>
      </c>
      <c r="K39" s="134"/>
      <c r="L39" s="35"/>
    </row>
    <row r="40" spans="2:12" s="1" customFormat="1" ht="14.45" hidden="1" customHeight="1">
      <c r="B40" s="35"/>
      <c r="I40" s="114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35" t="s">
        <v>51</v>
      </c>
      <c r="E50" s="136"/>
      <c r="F50" s="136"/>
      <c r="G50" s="135" t="s">
        <v>52</v>
      </c>
      <c r="H50" s="136"/>
      <c r="I50" s="137"/>
      <c r="J50" s="136"/>
      <c r="K50" s="136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8" t="s">
        <v>53</v>
      </c>
      <c r="E61" s="139"/>
      <c r="F61" s="140" t="s">
        <v>54</v>
      </c>
      <c r="G61" s="138" t="s">
        <v>53</v>
      </c>
      <c r="H61" s="139"/>
      <c r="I61" s="141"/>
      <c r="J61" s="142" t="s">
        <v>54</v>
      </c>
      <c r="K61" s="139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35" t="s">
        <v>55</v>
      </c>
      <c r="E65" s="136"/>
      <c r="F65" s="136"/>
      <c r="G65" s="135" t="s">
        <v>56</v>
      </c>
      <c r="H65" s="136"/>
      <c r="I65" s="137"/>
      <c r="J65" s="136"/>
      <c r="K65" s="136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8" t="s">
        <v>53</v>
      </c>
      <c r="E76" s="139"/>
      <c r="F76" s="140" t="s">
        <v>54</v>
      </c>
      <c r="G76" s="138" t="s">
        <v>53</v>
      </c>
      <c r="H76" s="139"/>
      <c r="I76" s="141"/>
      <c r="J76" s="142" t="s">
        <v>54</v>
      </c>
      <c r="K76" s="139"/>
      <c r="L76" s="35"/>
    </row>
    <row r="77" spans="2:12" s="1" customFormat="1" ht="14.45" hidden="1" customHeight="1"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35"/>
    </row>
    <row r="82" spans="2:47" s="1" customFormat="1" ht="24.95" hidden="1" customHeight="1">
      <c r="B82" s="31"/>
      <c r="C82" s="20" t="s">
        <v>109</v>
      </c>
      <c r="D82" s="32"/>
      <c r="E82" s="32"/>
      <c r="F82" s="32"/>
      <c r="G82" s="32"/>
      <c r="H82" s="32"/>
      <c r="I82" s="114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14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14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90" t="str">
        <f>E7</f>
        <v>Oprava staničních kolejí 1 - 8 a výhybek v žst. Bečov nad Teplou (1. část)</v>
      </c>
      <c r="F85" s="291"/>
      <c r="G85" s="291"/>
      <c r="H85" s="291"/>
      <c r="I85" s="114"/>
      <c r="J85" s="32"/>
      <c r="K85" s="32"/>
      <c r="L85" s="35"/>
    </row>
    <row r="86" spans="2:47" s="1" customFormat="1" ht="12" hidden="1" customHeight="1">
      <c r="B86" s="31"/>
      <c r="C86" s="26" t="s">
        <v>107</v>
      </c>
      <c r="D86" s="32"/>
      <c r="E86" s="32"/>
      <c r="F86" s="32"/>
      <c r="G86" s="32"/>
      <c r="H86" s="32"/>
      <c r="I86" s="114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8" t="str">
        <f>E9</f>
        <v>A.3 - Práce SSZT (Sborník SŽDC 2019)</v>
      </c>
      <c r="F87" s="292"/>
      <c r="G87" s="292"/>
      <c r="H87" s="292"/>
      <c r="I87" s="114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14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>ŽST Bečov n. Teplou</v>
      </c>
      <c r="G89" s="32"/>
      <c r="H89" s="32"/>
      <c r="I89" s="115" t="s">
        <v>22</v>
      </c>
      <c r="J89" s="58" t="str">
        <f>IF(J12="","",J12)</f>
        <v>20. 6. 2019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14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a.o.; OŘ UNL - ST K. Vary</v>
      </c>
      <c r="G91" s="32"/>
      <c r="H91" s="32"/>
      <c r="I91" s="115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15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14"/>
      <c r="J93" s="32"/>
      <c r="K93" s="32"/>
      <c r="L93" s="35"/>
    </row>
    <row r="94" spans="2:47" s="1" customFormat="1" ht="29.25" hidden="1" customHeight="1">
      <c r="B94" s="31"/>
      <c r="C94" s="149" t="s">
        <v>110</v>
      </c>
      <c r="D94" s="150"/>
      <c r="E94" s="150"/>
      <c r="F94" s="150"/>
      <c r="G94" s="150"/>
      <c r="H94" s="150"/>
      <c r="I94" s="151"/>
      <c r="J94" s="152" t="s">
        <v>111</v>
      </c>
      <c r="K94" s="150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14"/>
      <c r="J95" s="32"/>
      <c r="K95" s="32"/>
      <c r="L95" s="35"/>
    </row>
    <row r="96" spans="2:47" s="1" customFormat="1" ht="22.9" hidden="1" customHeight="1">
      <c r="B96" s="31"/>
      <c r="C96" s="153" t="s">
        <v>112</v>
      </c>
      <c r="D96" s="32"/>
      <c r="E96" s="32"/>
      <c r="F96" s="32"/>
      <c r="G96" s="32"/>
      <c r="H96" s="32"/>
      <c r="I96" s="114"/>
      <c r="J96" s="76">
        <f>J116</f>
        <v>0</v>
      </c>
      <c r="K96" s="32"/>
      <c r="L96" s="35"/>
      <c r="AU96" s="14" t="s">
        <v>113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14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45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8"/>
      <c r="J102" s="49"/>
      <c r="K102" s="49"/>
      <c r="L102" s="35"/>
    </row>
    <row r="103" spans="2:12" s="1" customFormat="1" ht="24.95" customHeight="1">
      <c r="B103" s="31"/>
      <c r="C103" s="20" t="s">
        <v>114</v>
      </c>
      <c r="D103" s="32"/>
      <c r="E103" s="32"/>
      <c r="F103" s="32"/>
      <c r="G103" s="32"/>
      <c r="H103" s="32"/>
      <c r="I103" s="114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14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14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90" t="str">
        <f>E7</f>
        <v>Oprava staničních kolejí 1 - 8 a výhybek v žst. Bečov nad Teplou (1. část)</v>
      </c>
      <c r="F106" s="291"/>
      <c r="G106" s="291"/>
      <c r="H106" s="291"/>
      <c r="I106" s="114"/>
      <c r="J106" s="32"/>
      <c r="K106" s="32"/>
      <c r="L106" s="35"/>
    </row>
    <row r="107" spans="2:12" s="1" customFormat="1" ht="12" customHeight="1">
      <c r="B107" s="31"/>
      <c r="C107" s="26" t="s">
        <v>107</v>
      </c>
      <c r="D107" s="32"/>
      <c r="E107" s="32"/>
      <c r="F107" s="32"/>
      <c r="G107" s="32"/>
      <c r="H107" s="32"/>
      <c r="I107" s="114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8" t="str">
        <f>E9</f>
        <v>A.3 - Práce SSZT (Sborník SŽDC 2019)</v>
      </c>
      <c r="F108" s="292"/>
      <c r="G108" s="292"/>
      <c r="H108" s="292"/>
      <c r="I108" s="114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14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>ŽST Bečov n. Teplou</v>
      </c>
      <c r="G110" s="32"/>
      <c r="H110" s="32"/>
      <c r="I110" s="115" t="s">
        <v>22</v>
      </c>
      <c r="J110" s="58" t="str">
        <f>IF(J12="","",J12)</f>
        <v>20. 6. 2019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14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a.o.; OŘ UNL - ST K. Vary</v>
      </c>
      <c r="G112" s="32"/>
      <c r="H112" s="32"/>
      <c r="I112" s="115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15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14"/>
      <c r="J114" s="32"/>
      <c r="K114" s="32"/>
      <c r="L114" s="35"/>
    </row>
    <row r="115" spans="2:65" s="8" customFormat="1" ht="29.25" customHeight="1">
      <c r="B115" s="154"/>
      <c r="C115" s="155" t="s">
        <v>115</v>
      </c>
      <c r="D115" s="156" t="s">
        <v>63</v>
      </c>
      <c r="E115" s="156" t="s">
        <v>59</v>
      </c>
      <c r="F115" s="156" t="s">
        <v>60</v>
      </c>
      <c r="G115" s="156" t="s">
        <v>116</v>
      </c>
      <c r="H115" s="156" t="s">
        <v>117</v>
      </c>
      <c r="I115" s="157" t="s">
        <v>118</v>
      </c>
      <c r="J115" s="156" t="s">
        <v>111</v>
      </c>
      <c r="K115" s="158" t="s">
        <v>119</v>
      </c>
      <c r="L115" s="159"/>
      <c r="M115" s="67" t="s">
        <v>1</v>
      </c>
      <c r="N115" s="68" t="s">
        <v>42</v>
      </c>
      <c r="O115" s="68" t="s">
        <v>120</v>
      </c>
      <c r="P115" s="68" t="s">
        <v>121</v>
      </c>
      <c r="Q115" s="68" t="s">
        <v>122</v>
      </c>
      <c r="R115" s="68" t="s">
        <v>123</v>
      </c>
      <c r="S115" s="68" t="s">
        <v>124</v>
      </c>
      <c r="T115" s="69" t="s">
        <v>125</v>
      </c>
    </row>
    <row r="116" spans="2:65" s="1" customFormat="1" ht="22.9" customHeight="1">
      <c r="B116" s="31"/>
      <c r="C116" s="74" t="s">
        <v>126</v>
      </c>
      <c r="D116" s="32"/>
      <c r="E116" s="32"/>
      <c r="F116" s="32"/>
      <c r="G116" s="32"/>
      <c r="H116" s="32"/>
      <c r="I116" s="114"/>
      <c r="J116" s="160">
        <f>BK116</f>
        <v>0</v>
      </c>
      <c r="K116" s="32"/>
      <c r="L116" s="35"/>
      <c r="M116" s="70"/>
      <c r="N116" s="71"/>
      <c r="O116" s="71"/>
      <c r="P116" s="161">
        <f>SUM(P117:P129)</f>
        <v>0</v>
      </c>
      <c r="Q116" s="71"/>
      <c r="R116" s="161">
        <f>SUM(R117:R129)</f>
        <v>0</v>
      </c>
      <c r="S116" s="71"/>
      <c r="T116" s="162">
        <f>SUM(T117:T129)</f>
        <v>0</v>
      </c>
      <c r="AT116" s="14" t="s">
        <v>77</v>
      </c>
      <c r="AU116" s="14" t="s">
        <v>113</v>
      </c>
      <c r="BK116" s="163">
        <f>SUM(BK117:BK129)</f>
        <v>0</v>
      </c>
    </row>
    <row r="117" spans="2:65" s="1" customFormat="1" ht="24" customHeight="1">
      <c r="B117" s="31"/>
      <c r="C117" s="164" t="s">
        <v>85</v>
      </c>
      <c r="D117" s="164" t="s">
        <v>127</v>
      </c>
      <c r="E117" s="165" t="s">
        <v>766</v>
      </c>
      <c r="F117" s="166" t="s">
        <v>767</v>
      </c>
      <c r="G117" s="167" t="s">
        <v>185</v>
      </c>
      <c r="H117" s="168">
        <v>8</v>
      </c>
      <c r="I117" s="169"/>
      <c r="J117" s="170">
        <f>ROUND(I117*H117,2)</f>
        <v>0</v>
      </c>
      <c r="K117" s="166" t="s">
        <v>131</v>
      </c>
      <c r="L117" s="35"/>
      <c r="M117" s="171" t="s">
        <v>1</v>
      </c>
      <c r="N117" s="172" t="s">
        <v>43</v>
      </c>
      <c r="O117" s="63"/>
      <c r="P117" s="173">
        <f>O117*H117</f>
        <v>0</v>
      </c>
      <c r="Q117" s="173">
        <v>0</v>
      </c>
      <c r="R117" s="173">
        <f>Q117*H117</f>
        <v>0</v>
      </c>
      <c r="S117" s="173">
        <v>0</v>
      </c>
      <c r="T117" s="174">
        <f>S117*H117</f>
        <v>0</v>
      </c>
      <c r="AR117" s="175" t="s">
        <v>213</v>
      </c>
      <c r="AT117" s="175" t="s">
        <v>127</v>
      </c>
      <c r="AU117" s="175" t="s">
        <v>78</v>
      </c>
      <c r="AY117" s="14" t="s">
        <v>133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4" t="s">
        <v>85</v>
      </c>
      <c r="BK117" s="176">
        <f>ROUND(I117*H117,2)</f>
        <v>0</v>
      </c>
      <c r="BL117" s="14" t="s">
        <v>213</v>
      </c>
      <c r="BM117" s="175" t="s">
        <v>768</v>
      </c>
    </row>
    <row r="118" spans="2:65" s="1" customFormat="1" ht="19.5">
      <c r="B118" s="31"/>
      <c r="C118" s="32"/>
      <c r="D118" s="177" t="s">
        <v>135</v>
      </c>
      <c r="E118" s="32"/>
      <c r="F118" s="178" t="s">
        <v>769</v>
      </c>
      <c r="G118" s="32"/>
      <c r="H118" s="32"/>
      <c r="I118" s="114"/>
      <c r="J118" s="32"/>
      <c r="K118" s="32"/>
      <c r="L118" s="35"/>
      <c r="M118" s="179"/>
      <c r="N118" s="63"/>
      <c r="O118" s="63"/>
      <c r="P118" s="63"/>
      <c r="Q118" s="63"/>
      <c r="R118" s="63"/>
      <c r="S118" s="63"/>
      <c r="T118" s="64"/>
      <c r="AT118" s="14" t="s">
        <v>135</v>
      </c>
      <c r="AU118" s="14" t="s">
        <v>78</v>
      </c>
    </row>
    <row r="119" spans="2:65" s="1" customFormat="1" ht="19.5">
      <c r="B119" s="31"/>
      <c r="C119" s="32"/>
      <c r="D119" s="177" t="s">
        <v>137</v>
      </c>
      <c r="E119" s="32"/>
      <c r="F119" s="180" t="s">
        <v>770</v>
      </c>
      <c r="G119" s="32"/>
      <c r="H119" s="32"/>
      <c r="I119" s="114"/>
      <c r="J119" s="32"/>
      <c r="K119" s="32"/>
      <c r="L119" s="35"/>
      <c r="M119" s="179"/>
      <c r="N119" s="63"/>
      <c r="O119" s="63"/>
      <c r="P119" s="63"/>
      <c r="Q119" s="63"/>
      <c r="R119" s="63"/>
      <c r="S119" s="63"/>
      <c r="T119" s="64"/>
      <c r="AT119" s="14" t="s">
        <v>137</v>
      </c>
      <c r="AU119" s="14" t="s">
        <v>78</v>
      </c>
    </row>
    <row r="120" spans="2:65" s="1" customFormat="1" ht="24" customHeight="1">
      <c r="B120" s="31"/>
      <c r="C120" s="164" t="s">
        <v>87</v>
      </c>
      <c r="D120" s="164" t="s">
        <v>127</v>
      </c>
      <c r="E120" s="165" t="s">
        <v>771</v>
      </c>
      <c r="F120" s="166" t="s">
        <v>772</v>
      </c>
      <c r="G120" s="167" t="s">
        <v>185</v>
      </c>
      <c r="H120" s="168">
        <v>8</v>
      </c>
      <c r="I120" s="169"/>
      <c r="J120" s="170">
        <f>ROUND(I120*H120,2)</f>
        <v>0</v>
      </c>
      <c r="K120" s="166" t="s">
        <v>131</v>
      </c>
      <c r="L120" s="35"/>
      <c r="M120" s="171" t="s">
        <v>1</v>
      </c>
      <c r="N120" s="172" t="s">
        <v>43</v>
      </c>
      <c r="O120" s="63"/>
      <c r="P120" s="173">
        <f>O120*H120</f>
        <v>0</v>
      </c>
      <c r="Q120" s="173">
        <v>0</v>
      </c>
      <c r="R120" s="173">
        <f>Q120*H120</f>
        <v>0</v>
      </c>
      <c r="S120" s="173">
        <v>0</v>
      </c>
      <c r="T120" s="174">
        <f>S120*H120</f>
        <v>0</v>
      </c>
      <c r="AR120" s="175" t="s">
        <v>213</v>
      </c>
      <c r="AT120" s="175" t="s">
        <v>127</v>
      </c>
      <c r="AU120" s="175" t="s">
        <v>78</v>
      </c>
      <c r="AY120" s="14" t="s">
        <v>133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4" t="s">
        <v>85</v>
      </c>
      <c r="BK120" s="176">
        <f>ROUND(I120*H120,2)</f>
        <v>0</v>
      </c>
      <c r="BL120" s="14" t="s">
        <v>213</v>
      </c>
      <c r="BM120" s="175" t="s">
        <v>773</v>
      </c>
    </row>
    <row r="121" spans="2:65" s="1" customFormat="1" ht="11.25">
      <c r="B121" s="31"/>
      <c r="C121" s="32"/>
      <c r="D121" s="177" t="s">
        <v>135</v>
      </c>
      <c r="E121" s="32"/>
      <c r="F121" s="178" t="s">
        <v>772</v>
      </c>
      <c r="G121" s="32"/>
      <c r="H121" s="32"/>
      <c r="I121" s="114"/>
      <c r="J121" s="32"/>
      <c r="K121" s="32"/>
      <c r="L121" s="35"/>
      <c r="M121" s="179"/>
      <c r="N121" s="63"/>
      <c r="O121" s="63"/>
      <c r="P121" s="63"/>
      <c r="Q121" s="63"/>
      <c r="R121" s="63"/>
      <c r="S121" s="63"/>
      <c r="T121" s="64"/>
      <c r="AT121" s="14" t="s">
        <v>135</v>
      </c>
      <c r="AU121" s="14" t="s">
        <v>78</v>
      </c>
    </row>
    <row r="122" spans="2:65" s="1" customFormat="1" ht="19.5">
      <c r="B122" s="31"/>
      <c r="C122" s="32"/>
      <c r="D122" s="177" t="s">
        <v>137</v>
      </c>
      <c r="E122" s="32"/>
      <c r="F122" s="180" t="s">
        <v>770</v>
      </c>
      <c r="G122" s="32"/>
      <c r="H122" s="32"/>
      <c r="I122" s="114"/>
      <c r="J122" s="32"/>
      <c r="K122" s="32"/>
      <c r="L122" s="35"/>
      <c r="M122" s="179"/>
      <c r="N122" s="63"/>
      <c r="O122" s="63"/>
      <c r="P122" s="63"/>
      <c r="Q122" s="63"/>
      <c r="R122" s="63"/>
      <c r="S122" s="63"/>
      <c r="T122" s="64"/>
      <c r="AT122" s="14" t="s">
        <v>137</v>
      </c>
      <c r="AU122" s="14" t="s">
        <v>78</v>
      </c>
    </row>
    <row r="123" spans="2:65" s="1" customFormat="1" ht="24" customHeight="1">
      <c r="B123" s="31"/>
      <c r="C123" s="164" t="s">
        <v>151</v>
      </c>
      <c r="D123" s="164" t="s">
        <v>127</v>
      </c>
      <c r="E123" s="165" t="s">
        <v>774</v>
      </c>
      <c r="F123" s="166" t="s">
        <v>775</v>
      </c>
      <c r="G123" s="167" t="s">
        <v>776</v>
      </c>
      <c r="H123" s="168">
        <v>6</v>
      </c>
      <c r="I123" s="169"/>
      <c r="J123" s="170">
        <f>ROUND(I123*H123,2)</f>
        <v>0</v>
      </c>
      <c r="K123" s="166" t="s">
        <v>131</v>
      </c>
      <c r="L123" s="35"/>
      <c r="M123" s="171" t="s">
        <v>1</v>
      </c>
      <c r="N123" s="172" t="s">
        <v>43</v>
      </c>
      <c r="O123" s="63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AR123" s="175" t="s">
        <v>213</v>
      </c>
      <c r="AT123" s="175" t="s">
        <v>127</v>
      </c>
      <c r="AU123" s="175" t="s">
        <v>78</v>
      </c>
      <c r="AY123" s="14" t="s">
        <v>133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4" t="s">
        <v>85</v>
      </c>
      <c r="BK123" s="176">
        <f>ROUND(I123*H123,2)</f>
        <v>0</v>
      </c>
      <c r="BL123" s="14" t="s">
        <v>213</v>
      </c>
      <c r="BM123" s="175" t="s">
        <v>777</v>
      </c>
    </row>
    <row r="124" spans="2:65" s="1" customFormat="1" ht="11.25">
      <c r="B124" s="31"/>
      <c r="C124" s="32"/>
      <c r="D124" s="177" t="s">
        <v>135</v>
      </c>
      <c r="E124" s="32"/>
      <c r="F124" s="178" t="s">
        <v>775</v>
      </c>
      <c r="G124" s="32"/>
      <c r="H124" s="32"/>
      <c r="I124" s="114"/>
      <c r="J124" s="32"/>
      <c r="K124" s="32"/>
      <c r="L124" s="35"/>
      <c r="M124" s="179"/>
      <c r="N124" s="63"/>
      <c r="O124" s="63"/>
      <c r="P124" s="63"/>
      <c r="Q124" s="63"/>
      <c r="R124" s="63"/>
      <c r="S124" s="63"/>
      <c r="T124" s="64"/>
      <c r="AT124" s="14" t="s">
        <v>135</v>
      </c>
      <c r="AU124" s="14" t="s">
        <v>78</v>
      </c>
    </row>
    <row r="125" spans="2:65" s="1" customFormat="1" ht="48.75">
      <c r="B125" s="31"/>
      <c r="C125" s="32"/>
      <c r="D125" s="177" t="s">
        <v>137</v>
      </c>
      <c r="E125" s="32"/>
      <c r="F125" s="180" t="s">
        <v>778</v>
      </c>
      <c r="G125" s="32"/>
      <c r="H125" s="32"/>
      <c r="I125" s="114"/>
      <c r="J125" s="32"/>
      <c r="K125" s="32"/>
      <c r="L125" s="35"/>
      <c r="M125" s="179"/>
      <c r="N125" s="63"/>
      <c r="O125" s="63"/>
      <c r="P125" s="63"/>
      <c r="Q125" s="63"/>
      <c r="R125" s="63"/>
      <c r="S125" s="63"/>
      <c r="T125" s="64"/>
      <c r="AT125" s="14" t="s">
        <v>137</v>
      </c>
      <c r="AU125" s="14" t="s">
        <v>78</v>
      </c>
    </row>
    <row r="126" spans="2:65" s="1" customFormat="1" ht="24" customHeight="1">
      <c r="B126" s="31"/>
      <c r="C126" s="164" t="s">
        <v>144</v>
      </c>
      <c r="D126" s="164" t="s">
        <v>127</v>
      </c>
      <c r="E126" s="165" t="s">
        <v>779</v>
      </c>
      <c r="F126" s="166" t="s">
        <v>780</v>
      </c>
      <c r="G126" s="167" t="s">
        <v>185</v>
      </c>
      <c r="H126" s="168">
        <v>1</v>
      </c>
      <c r="I126" s="169"/>
      <c r="J126" s="170">
        <f>ROUND(I126*H126,2)</f>
        <v>0</v>
      </c>
      <c r="K126" s="166" t="s">
        <v>131</v>
      </c>
      <c r="L126" s="35"/>
      <c r="M126" s="171" t="s">
        <v>1</v>
      </c>
      <c r="N126" s="172" t="s">
        <v>43</v>
      </c>
      <c r="O126" s="63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AR126" s="175" t="s">
        <v>213</v>
      </c>
      <c r="AT126" s="175" t="s">
        <v>127</v>
      </c>
      <c r="AU126" s="175" t="s">
        <v>78</v>
      </c>
      <c r="AY126" s="14" t="s">
        <v>133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4" t="s">
        <v>85</v>
      </c>
      <c r="BK126" s="176">
        <f>ROUND(I126*H126,2)</f>
        <v>0</v>
      </c>
      <c r="BL126" s="14" t="s">
        <v>213</v>
      </c>
      <c r="BM126" s="175" t="s">
        <v>781</v>
      </c>
    </row>
    <row r="127" spans="2:65" s="1" customFormat="1" ht="48.75">
      <c r="B127" s="31"/>
      <c r="C127" s="32"/>
      <c r="D127" s="177" t="s">
        <v>135</v>
      </c>
      <c r="E127" s="32"/>
      <c r="F127" s="178" t="s">
        <v>782</v>
      </c>
      <c r="G127" s="32"/>
      <c r="H127" s="32"/>
      <c r="I127" s="114"/>
      <c r="J127" s="32"/>
      <c r="K127" s="32"/>
      <c r="L127" s="35"/>
      <c r="M127" s="179"/>
      <c r="N127" s="63"/>
      <c r="O127" s="63"/>
      <c r="P127" s="63"/>
      <c r="Q127" s="63"/>
      <c r="R127" s="63"/>
      <c r="S127" s="63"/>
      <c r="T127" s="64"/>
      <c r="AT127" s="14" t="s">
        <v>135</v>
      </c>
      <c r="AU127" s="14" t="s">
        <v>78</v>
      </c>
    </row>
    <row r="128" spans="2:65" s="1" customFormat="1" ht="24" customHeight="1">
      <c r="B128" s="31"/>
      <c r="C128" s="164" t="s">
        <v>132</v>
      </c>
      <c r="D128" s="164" t="s">
        <v>127</v>
      </c>
      <c r="E128" s="165" t="s">
        <v>783</v>
      </c>
      <c r="F128" s="166" t="s">
        <v>784</v>
      </c>
      <c r="G128" s="167" t="s">
        <v>185</v>
      </c>
      <c r="H128" s="168">
        <v>1</v>
      </c>
      <c r="I128" s="169"/>
      <c r="J128" s="170">
        <f>ROUND(I128*H128,2)</f>
        <v>0</v>
      </c>
      <c r="K128" s="166" t="s">
        <v>131</v>
      </c>
      <c r="L128" s="35"/>
      <c r="M128" s="171" t="s">
        <v>1</v>
      </c>
      <c r="N128" s="172" t="s">
        <v>43</v>
      </c>
      <c r="O128" s="63"/>
      <c r="P128" s="173">
        <f>O128*H128</f>
        <v>0</v>
      </c>
      <c r="Q128" s="173">
        <v>0</v>
      </c>
      <c r="R128" s="173">
        <f>Q128*H128</f>
        <v>0</v>
      </c>
      <c r="S128" s="173">
        <v>0</v>
      </c>
      <c r="T128" s="174">
        <f>S128*H128</f>
        <v>0</v>
      </c>
      <c r="AR128" s="175" t="s">
        <v>213</v>
      </c>
      <c r="AT128" s="175" t="s">
        <v>127</v>
      </c>
      <c r="AU128" s="175" t="s">
        <v>78</v>
      </c>
      <c r="AY128" s="14" t="s">
        <v>133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4" t="s">
        <v>85</v>
      </c>
      <c r="BK128" s="176">
        <f>ROUND(I128*H128,2)</f>
        <v>0</v>
      </c>
      <c r="BL128" s="14" t="s">
        <v>213</v>
      </c>
      <c r="BM128" s="175" t="s">
        <v>785</v>
      </c>
    </row>
    <row r="129" spans="2:47" s="1" customFormat="1" ht="11.25">
      <c r="B129" s="31"/>
      <c r="C129" s="32"/>
      <c r="D129" s="177" t="s">
        <v>135</v>
      </c>
      <c r="E129" s="32"/>
      <c r="F129" s="178" t="s">
        <v>784</v>
      </c>
      <c r="G129" s="32"/>
      <c r="H129" s="32"/>
      <c r="I129" s="114"/>
      <c r="J129" s="32"/>
      <c r="K129" s="32"/>
      <c r="L129" s="35"/>
      <c r="M129" s="234"/>
      <c r="N129" s="235"/>
      <c r="O129" s="235"/>
      <c r="P129" s="235"/>
      <c r="Q129" s="235"/>
      <c r="R129" s="235"/>
      <c r="S129" s="235"/>
      <c r="T129" s="236"/>
      <c r="AT129" s="14" t="s">
        <v>135</v>
      </c>
      <c r="AU129" s="14" t="s">
        <v>78</v>
      </c>
    </row>
    <row r="130" spans="2:47" s="1" customFormat="1" ht="6.95" customHeight="1">
      <c r="B130" s="46"/>
      <c r="C130" s="47"/>
      <c r="D130" s="47"/>
      <c r="E130" s="47"/>
      <c r="F130" s="47"/>
      <c r="G130" s="47"/>
      <c r="H130" s="47"/>
      <c r="I130" s="145"/>
      <c r="J130" s="47"/>
      <c r="K130" s="47"/>
      <c r="L130" s="35"/>
    </row>
  </sheetData>
  <sheetProtection algorithmName="SHA-512" hashValue="qWTEMHEDujZtZTkELB8RlFfcwVnRmdxzV2VwnAAS3Smrajxo5f6ZRaar+53M6Q1q8b8U1NIlSdagCLtD+AYyqQ==" saltValue="2gqPRKIwj7T6vClpvzHGq5Sf3r+fknXd0vguWxqaXatk5i9nfTywVm5np59D9dHHukp/XJO5Mu3WOLF5oxjnHg==" spinCount="100000" sheet="1" objects="1" scenarios="1" formatColumns="0" formatRows="0" autoFilter="0"/>
  <autoFilter ref="C115:K129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102</v>
      </c>
    </row>
    <row r="3" spans="2:46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7"/>
      <c r="AT3" s="14" t="s">
        <v>87</v>
      </c>
    </row>
    <row r="4" spans="2:46" ht="24.95" hidden="1" customHeight="1">
      <c r="B4" s="17"/>
      <c r="D4" s="111" t="s">
        <v>106</v>
      </c>
      <c r="L4" s="17"/>
      <c r="M4" s="112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13" t="s">
        <v>16</v>
      </c>
      <c r="L6" s="17"/>
    </row>
    <row r="7" spans="2:46" ht="16.5" hidden="1" customHeight="1">
      <c r="B7" s="17"/>
      <c r="E7" s="283" t="str">
        <f>'Rekapitulace stavby'!K6</f>
        <v>Oprava staničních kolejí 1 - 8 a výhybek v žst. Bečov nad Teplou (1. část)</v>
      </c>
      <c r="F7" s="284"/>
      <c r="G7" s="284"/>
      <c r="H7" s="284"/>
      <c r="L7" s="17"/>
    </row>
    <row r="8" spans="2:46" s="1" customFormat="1" ht="12" hidden="1" customHeight="1">
      <c r="B8" s="35"/>
      <c r="D8" s="113" t="s">
        <v>107</v>
      </c>
      <c r="I8" s="114"/>
      <c r="L8" s="35"/>
    </row>
    <row r="9" spans="2:46" s="1" customFormat="1" ht="36.950000000000003" hidden="1" customHeight="1">
      <c r="B9" s="35"/>
      <c r="E9" s="285" t="s">
        <v>786</v>
      </c>
      <c r="F9" s="286"/>
      <c r="G9" s="286"/>
      <c r="H9" s="286"/>
      <c r="I9" s="114"/>
      <c r="L9" s="35"/>
    </row>
    <row r="10" spans="2:46" s="1" customFormat="1" ht="11.25" hidden="1">
      <c r="B10" s="35"/>
      <c r="I10" s="114"/>
      <c r="L10" s="35"/>
    </row>
    <row r="11" spans="2:46" s="1" customFormat="1" ht="12" hidden="1" customHeight="1">
      <c r="B11" s="35"/>
      <c r="D11" s="113" t="s">
        <v>18</v>
      </c>
      <c r="F11" s="102" t="s">
        <v>1</v>
      </c>
      <c r="I11" s="115" t="s">
        <v>19</v>
      </c>
      <c r="J11" s="102" t="s">
        <v>1</v>
      </c>
      <c r="L11" s="35"/>
    </row>
    <row r="12" spans="2:46" s="1" customFormat="1" ht="12" hidden="1" customHeight="1">
      <c r="B12" s="35"/>
      <c r="D12" s="113" t="s">
        <v>20</v>
      </c>
      <c r="F12" s="102" t="s">
        <v>21</v>
      </c>
      <c r="I12" s="115" t="s">
        <v>22</v>
      </c>
      <c r="J12" s="116" t="str">
        <f>'Rekapitulace stavby'!AN8</f>
        <v>20. 6. 2019</v>
      </c>
      <c r="L12" s="35"/>
    </row>
    <row r="13" spans="2:46" s="1" customFormat="1" ht="10.9" hidden="1" customHeight="1">
      <c r="B13" s="35"/>
      <c r="I13" s="114"/>
      <c r="L13" s="35"/>
    </row>
    <row r="14" spans="2:46" s="1" customFormat="1" ht="12" hidden="1" customHeight="1">
      <c r="B14" s="35"/>
      <c r="D14" s="113" t="s">
        <v>24</v>
      </c>
      <c r="I14" s="115" t="s">
        <v>25</v>
      </c>
      <c r="J14" s="102" t="s">
        <v>26</v>
      </c>
      <c r="L14" s="35"/>
    </row>
    <row r="15" spans="2:46" s="1" customFormat="1" ht="18" hidden="1" customHeight="1">
      <c r="B15" s="35"/>
      <c r="E15" s="102" t="s">
        <v>27</v>
      </c>
      <c r="I15" s="115" t="s">
        <v>28</v>
      </c>
      <c r="J15" s="102" t="s">
        <v>29</v>
      </c>
      <c r="L15" s="35"/>
    </row>
    <row r="16" spans="2:46" s="1" customFormat="1" ht="6.95" hidden="1" customHeight="1">
      <c r="B16" s="35"/>
      <c r="I16" s="114"/>
      <c r="L16" s="35"/>
    </row>
    <row r="17" spans="2:12" s="1" customFormat="1" ht="12" hidden="1" customHeight="1">
      <c r="B17" s="35"/>
      <c r="D17" s="113" t="s">
        <v>30</v>
      </c>
      <c r="I17" s="115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87" t="str">
        <f>'Rekapitulace stavby'!E14</f>
        <v>Vyplň údaj</v>
      </c>
      <c r="F18" s="288"/>
      <c r="G18" s="288"/>
      <c r="H18" s="288"/>
      <c r="I18" s="115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14"/>
      <c r="L19" s="35"/>
    </row>
    <row r="20" spans="2:12" s="1" customFormat="1" ht="12" hidden="1" customHeight="1">
      <c r="B20" s="35"/>
      <c r="D20" s="113" t="s">
        <v>32</v>
      </c>
      <c r="I20" s="115" t="s">
        <v>25</v>
      </c>
      <c r="J20" s="102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2" t="str">
        <f>IF('Rekapitulace stavby'!E17="","",'Rekapitulace stavby'!E17)</f>
        <v xml:space="preserve"> </v>
      </c>
      <c r="I21" s="115" t="s">
        <v>28</v>
      </c>
      <c r="J21" s="102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14"/>
      <c r="L22" s="35"/>
    </row>
    <row r="23" spans="2:12" s="1" customFormat="1" ht="12" hidden="1" customHeight="1">
      <c r="B23" s="35"/>
      <c r="D23" s="113" t="s">
        <v>35</v>
      </c>
      <c r="I23" s="115" t="s">
        <v>25</v>
      </c>
      <c r="J23" s="102" t="s">
        <v>1</v>
      </c>
      <c r="L23" s="35"/>
    </row>
    <row r="24" spans="2:12" s="1" customFormat="1" ht="18" hidden="1" customHeight="1">
      <c r="B24" s="35"/>
      <c r="E24" s="102" t="s">
        <v>36</v>
      </c>
      <c r="I24" s="115" t="s">
        <v>28</v>
      </c>
      <c r="J24" s="102" t="s">
        <v>1</v>
      </c>
      <c r="L24" s="35"/>
    </row>
    <row r="25" spans="2:12" s="1" customFormat="1" ht="6.95" hidden="1" customHeight="1">
      <c r="B25" s="35"/>
      <c r="I25" s="114"/>
      <c r="L25" s="35"/>
    </row>
    <row r="26" spans="2:12" s="1" customFormat="1" ht="12" hidden="1" customHeight="1">
      <c r="B26" s="35"/>
      <c r="D26" s="113" t="s">
        <v>37</v>
      </c>
      <c r="I26" s="114"/>
      <c r="L26" s="35"/>
    </row>
    <row r="27" spans="2:12" s="7" customFormat="1" ht="16.5" hidden="1" customHeight="1">
      <c r="B27" s="117"/>
      <c r="E27" s="289" t="s">
        <v>1</v>
      </c>
      <c r="F27" s="289"/>
      <c r="G27" s="289"/>
      <c r="H27" s="289"/>
      <c r="I27" s="118"/>
      <c r="L27" s="117"/>
    </row>
    <row r="28" spans="2:12" s="1" customFormat="1" ht="6.95" hidden="1" customHeight="1">
      <c r="B28" s="35"/>
      <c r="I28" s="114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9"/>
      <c r="J29" s="59"/>
      <c r="K29" s="59"/>
      <c r="L29" s="35"/>
    </row>
    <row r="30" spans="2:12" s="1" customFormat="1" ht="25.35" hidden="1" customHeight="1">
      <c r="B30" s="35"/>
      <c r="D30" s="120" t="s">
        <v>38</v>
      </c>
      <c r="I30" s="114"/>
      <c r="J30" s="121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9"/>
      <c r="J31" s="59"/>
      <c r="K31" s="59"/>
      <c r="L31" s="35"/>
    </row>
    <row r="32" spans="2:12" s="1" customFormat="1" ht="14.45" hidden="1" customHeight="1">
      <c r="B32" s="35"/>
      <c r="F32" s="122" t="s">
        <v>40</v>
      </c>
      <c r="I32" s="123" t="s">
        <v>39</v>
      </c>
      <c r="J32" s="122" t="s">
        <v>41</v>
      </c>
      <c r="L32" s="35"/>
    </row>
    <row r="33" spans="2:12" s="1" customFormat="1" ht="14.45" hidden="1" customHeight="1">
      <c r="B33" s="35"/>
      <c r="D33" s="124" t="s">
        <v>42</v>
      </c>
      <c r="E33" s="113" t="s">
        <v>43</v>
      </c>
      <c r="F33" s="125">
        <f>ROUND((SUM(BE116:BE140)),  2)</f>
        <v>0</v>
      </c>
      <c r="I33" s="126">
        <v>0.21</v>
      </c>
      <c r="J33" s="125">
        <f>ROUND(((SUM(BE116:BE140))*I33),  2)</f>
        <v>0</v>
      </c>
      <c r="L33" s="35"/>
    </row>
    <row r="34" spans="2:12" s="1" customFormat="1" ht="14.45" hidden="1" customHeight="1">
      <c r="B34" s="35"/>
      <c r="E34" s="113" t="s">
        <v>44</v>
      </c>
      <c r="F34" s="125">
        <f>ROUND((SUM(BF116:BF140)),  2)</f>
        <v>0</v>
      </c>
      <c r="I34" s="126">
        <v>0.15</v>
      </c>
      <c r="J34" s="125">
        <f>ROUND(((SUM(BF116:BF140))*I34),  2)</f>
        <v>0</v>
      </c>
      <c r="L34" s="35"/>
    </row>
    <row r="35" spans="2:12" s="1" customFormat="1" ht="14.45" hidden="1" customHeight="1">
      <c r="B35" s="35"/>
      <c r="E35" s="113" t="s">
        <v>45</v>
      </c>
      <c r="F35" s="125">
        <f>ROUND((SUM(BG116:BG140)),  2)</f>
        <v>0</v>
      </c>
      <c r="I35" s="126">
        <v>0.21</v>
      </c>
      <c r="J35" s="125">
        <f>0</f>
        <v>0</v>
      </c>
      <c r="L35" s="35"/>
    </row>
    <row r="36" spans="2:12" s="1" customFormat="1" ht="14.45" hidden="1" customHeight="1">
      <c r="B36" s="35"/>
      <c r="E36" s="113" t="s">
        <v>46</v>
      </c>
      <c r="F36" s="125">
        <f>ROUND((SUM(BH116:BH140)),  2)</f>
        <v>0</v>
      </c>
      <c r="I36" s="126">
        <v>0.15</v>
      </c>
      <c r="J36" s="125">
        <f>0</f>
        <v>0</v>
      </c>
      <c r="L36" s="35"/>
    </row>
    <row r="37" spans="2:12" s="1" customFormat="1" ht="14.45" hidden="1" customHeight="1">
      <c r="B37" s="35"/>
      <c r="E37" s="113" t="s">
        <v>47</v>
      </c>
      <c r="F37" s="125">
        <f>ROUND((SUM(BI116:BI140)),  2)</f>
        <v>0</v>
      </c>
      <c r="I37" s="126">
        <v>0</v>
      </c>
      <c r="J37" s="125">
        <f>0</f>
        <v>0</v>
      </c>
      <c r="L37" s="35"/>
    </row>
    <row r="38" spans="2:12" s="1" customFormat="1" ht="6.95" hidden="1" customHeight="1">
      <c r="B38" s="35"/>
      <c r="I38" s="114"/>
      <c r="L38" s="35"/>
    </row>
    <row r="39" spans="2:12" s="1" customFormat="1" ht="25.35" hidden="1" customHeight="1">
      <c r="B39" s="35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32"/>
      <c r="J39" s="133">
        <f>SUM(J30:J37)</f>
        <v>0</v>
      </c>
      <c r="K39" s="134"/>
      <c r="L39" s="35"/>
    </row>
    <row r="40" spans="2:12" s="1" customFormat="1" ht="14.45" hidden="1" customHeight="1">
      <c r="B40" s="35"/>
      <c r="I40" s="114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35" t="s">
        <v>51</v>
      </c>
      <c r="E50" s="136"/>
      <c r="F50" s="136"/>
      <c r="G50" s="135" t="s">
        <v>52</v>
      </c>
      <c r="H50" s="136"/>
      <c r="I50" s="137"/>
      <c r="J50" s="136"/>
      <c r="K50" s="136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8" t="s">
        <v>53</v>
      </c>
      <c r="E61" s="139"/>
      <c r="F61" s="140" t="s">
        <v>54</v>
      </c>
      <c r="G61" s="138" t="s">
        <v>53</v>
      </c>
      <c r="H61" s="139"/>
      <c r="I61" s="141"/>
      <c r="J61" s="142" t="s">
        <v>54</v>
      </c>
      <c r="K61" s="139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35" t="s">
        <v>55</v>
      </c>
      <c r="E65" s="136"/>
      <c r="F65" s="136"/>
      <c r="G65" s="135" t="s">
        <v>56</v>
      </c>
      <c r="H65" s="136"/>
      <c r="I65" s="137"/>
      <c r="J65" s="136"/>
      <c r="K65" s="136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8" t="s">
        <v>53</v>
      </c>
      <c r="E76" s="139"/>
      <c r="F76" s="140" t="s">
        <v>54</v>
      </c>
      <c r="G76" s="138" t="s">
        <v>53</v>
      </c>
      <c r="H76" s="139"/>
      <c r="I76" s="141"/>
      <c r="J76" s="142" t="s">
        <v>54</v>
      </c>
      <c r="K76" s="139"/>
      <c r="L76" s="35"/>
    </row>
    <row r="77" spans="2:12" s="1" customFormat="1" ht="14.45" hidden="1" customHeight="1"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35"/>
    </row>
    <row r="82" spans="2:47" s="1" customFormat="1" ht="24.95" hidden="1" customHeight="1">
      <c r="B82" s="31"/>
      <c r="C82" s="20" t="s">
        <v>109</v>
      </c>
      <c r="D82" s="32"/>
      <c r="E82" s="32"/>
      <c r="F82" s="32"/>
      <c r="G82" s="32"/>
      <c r="H82" s="32"/>
      <c r="I82" s="114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14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14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90" t="str">
        <f>E7</f>
        <v>Oprava staničních kolejí 1 - 8 a výhybek v žst. Bečov nad Teplou (1. část)</v>
      </c>
      <c r="F85" s="291"/>
      <c r="G85" s="291"/>
      <c r="H85" s="291"/>
      <c r="I85" s="114"/>
      <c r="J85" s="32"/>
      <c r="K85" s="32"/>
      <c r="L85" s="35"/>
    </row>
    <row r="86" spans="2:47" s="1" customFormat="1" ht="12" hidden="1" customHeight="1">
      <c r="B86" s="31"/>
      <c r="C86" s="26" t="s">
        <v>107</v>
      </c>
      <c r="D86" s="32"/>
      <c r="E86" s="32"/>
      <c r="F86" s="32"/>
      <c r="G86" s="32"/>
      <c r="H86" s="32"/>
      <c r="I86" s="114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8" t="str">
        <f>E9</f>
        <v>A.4 - Přepravy (Sborník SŽDC 2019)</v>
      </c>
      <c r="F87" s="292"/>
      <c r="G87" s="292"/>
      <c r="H87" s="292"/>
      <c r="I87" s="114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14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>ŽST Bečov n. Teplou</v>
      </c>
      <c r="G89" s="32"/>
      <c r="H89" s="32"/>
      <c r="I89" s="115" t="s">
        <v>22</v>
      </c>
      <c r="J89" s="58" t="str">
        <f>IF(J12="","",J12)</f>
        <v>20. 6. 2019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14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a.o.; OŘ UNL - ST K. Vary</v>
      </c>
      <c r="G91" s="32"/>
      <c r="H91" s="32"/>
      <c r="I91" s="115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15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14"/>
      <c r="J93" s="32"/>
      <c r="K93" s="32"/>
      <c r="L93" s="35"/>
    </row>
    <row r="94" spans="2:47" s="1" customFormat="1" ht="29.25" hidden="1" customHeight="1">
      <c r="B94" s="31"/>
      <c r="C94" s="149" t="s">
        <v>110</v>
      </c>
      <c r="D94" s="150"/>
      <c r="E94" s="150"/>
      <c r="F94" s="150"/>
      <c r="G94" s="150"/>
      <c r="H94" s="150"/>
      <c r="I94" s="151"/>
      <c r="J94" s="152" t="s">
        <v>111</v>
      </c>
      <c r="K94" s="150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14"/>
      <c r="J95" s="32"/>
      <c r="K95" s="32"/>
      <c r="L95" s="35"/>
    </row>
    <row r="96" spans="2:47" s="1" customFormat="1" ht="22.9" hidden="1" customHeight="1">
      <c r="B96" s="31"/>
      <c r="C96" s="153" t="s">
        <v>112</v>
      </c>
      <c r="D96" s="32"/>
      <c r="E96" s="32"/>
      <c r="F96" s="32"/>
      <c r="G96" s="32"/>
      <c r="H96" s="32"/>
      <c r="I96" s="114"/>
      <c r="J96" s="76">
        <f>J116</f>
        <v>0</v>
      </c>
      <c r="K96" s="32"/>
      <c r="L96" s="35"/>
      <c r="AU96" s="14" t="s">
        <v>113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14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45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8"/>
      <c r="J102" s="49"/>
      <c r="K102" s="49"/>
      <c r="L102" s="35"/>
    </row>
    <row r="103" spans="2:12" s="1" customFormat="1" ht="24.95" customHeight="1">
      <c r="B103" s="31"/>
      <c r="C103" s="20" t="s">
        <v>114</v>
      </c>
      <c r="D103" s="32"/>
      <c r="E103" s="32"/>
      <c r="F103" s="32"/>
      <c r="G103" s="32"/>
      <c r="H103" s="32"/>
      <c r="I103" s="114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14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14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90" t="str">
        <f>E7</f>
        <v>Oprava staničních kolejí 1 - 8 a výhybek v žst. Bečov nad Teplou (1. část)</v>
      </c>
      <c r="F106" s="291"/>
      <c r="G106" s="291"/>
      <c r="H106" s="291"/>
      <c r="I106" s="114"/>
      <c r="J106" s="32"/>
      <c r="K106" s="32"/>
      <c r="L106" s="35"/>
    </row>
    <row r="107" spans="2:12" s="1" customFormat="1" ht="12" customHeight="1">
      <c r="B107" s="31"/>
      <c r="C107" s="26" t="s">
        <v>107</v>
      </c>
      <c r="D107" s="32"/>
      <c r="E107" s="32"/>
      <c r="F107" s="32"/>
      <c r="G107" s="32"/>
      <c r="H107" s="32"/>
      <c r="I107" s="114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8" t="str">
        <f>E9</f>
        <v>A.4 - Přepravy (Sborník SŽDC 2019)</v>
      </c>
      <c r="F108" s="292"/>
      <c r="G108" s="292"/>
      <c r="H108" s="292"/>
      <c r="I108" s="114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14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>ŽST Bečov n. Teplou</v>
      </c>
      <c r="G110" s="32"/>
      <c r="H110" s="32"/>
      <c r="I110" s="115" t="s">
        <v>22</v>
      </c>
      <c r="J110" s="58" t="str">
        <f>IF(J12="","",J12)</f>
        <v>20. 6. 2019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14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a.o.; OŘ UNL - ST K. Vary</v>
      </c>
      <c r="G112" s="32"/>
      <c r="H112" s="32"/>
      <c r="I112" s="115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15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14"/>
      <c r="J114" s="32"/>
      <c r="K114" s="32"/>
      <c r="L114" s="35"/>
    </row>
    <row r="115" spans="2:65" s="8" customFormat="1" ht="29.25" customHeight="1">
      <c r="B115" s="154"/>
      <c r="C115" s="155" t="s">
        <v>115</v>
      </c>
      <c r="D115" s="156" t="s">
        <v>63</v>
      </c>
      <c r="E115" s="156" t="s">
        <v>59</v>
      </c>
      <c r="F115" s="156" t="s">
        <v>60</v>
      </c>
      <c r="G115" s="156" t="s">
        <v>116</v>
      </c>
      <c r="H115" s="156" t="s">
        <v>117</v>
      </c>
      <c r="I115" s="157" t="s">
        <v>118</v>
      </c>
      <c r="J115" s="156" t="s">
        <v>111</v>
      </c>
      <c r="K115" s="158" t="s">
        <v>119</v>
      </c>
      <c r="L115" s="159"/>
      <c r="M115" s="67" t="s">
        <v>1</v>
      </c>
      <c r="N115" s="68" t="s">
        <v>42</v>
      </c>
      <c r="O115" s="68" t="s">
        <v>120</v>
      </c>
      <c r="P115" s="68" t="s">
        <v>121</v>
      </c>
      <c r="Q115" s="68" t="s">
        <v>122</v>
      </c>
      <c r="R115" s="68" t="s">
        <v>123</v>
      </c>
      <c r="S115" s="68" t="s">
        <v>124</v>
      </c>
      <c r="T115" s="69" t="s">
        <v>125</v>
      </c>
    </row>
    <row r="116" spans="2:65" s="1" customFormat="1" ht="22.9" customHeight="1">
      <c r="B116" s="31"/>
      <c r="C116" s="74" t="s">
        <v>126</v>
      </c>
      <c r="D116" s="32"/>
      <c r="E116" s="32"/>
      <c r="F116" s="32"/>
      <c r="G116" s="32"/>
      <c r="H116" s="32"/>
      <c r="I116" s="114"/>
      <c r="J116" s="160">
        <f>BK116</f>
        <v>0</v>
      </c>
      <c r="K116" s="32"/>
      <c r="L116" s="35"/>
      <c r="M116" s="70"/>
      <c r="N116" s="71"/>
      <c r="O116" s="71"/>
      <c r="P116" s="161">
        <f>SUM(P117:P140)</f>
        <v>0</v>
      </c>
      <c r="Q116" s="71"/>
      <c r="R116" s="161">
        <f>SUM(R117:R140)</f>
        <v>0</v>
      </c>
      <c r="S116" s="71"/>
      <c r="T116" s="162">
        <f>SUM(T117:T140)</f>
        <v>0</v>
      </c>
      <c r="AT116" s="14" t="s">
        <v>77</v>
      </c>
      <c r="AU116" s="14" t="s">
        <v>113</v>
      </c>
      <c r="BK116" s="163">
        <f>SUM(BK117:BK140)</f>
        <v>0</v>
      </c>
    </row>
    <row r="117" spans="2:65" s="1" customFormat="1" ht="24" customHeight="1">
      <c r="B117" s="31"/>
      <c r="C117" s="164" t="s">
        <v>85</v>
      </c>
      <c r="D117" s="164" t="s">
        <v>127</v>
      </c>
      <c r="E117" s="165" t="s">
        <v>787</v>
      </c>
      <c r="F117" s="166" t="s">
        <v>788</v>
      </c>
      <c r="G117" s="167" t="s">
        <v>212</v>
      </c>
      <c r="H117" s="168">
        <v>2902.652</v>
      </c>
      <c r="I117" s="169"/>
      <c r="J117" s="170">
        <f>ROUND(I117*H117,2)</f>
        <v>0</v>
      </c>
      <c r="K117" s="166" t="s">
        <v>131</v>
      </c>
      <c r="L117" s="35"/>
      <c r="M117" s="171" t="s">
        <v>1</v>
      </c>
      <c r="N117" s="172" t="s">
        <v>43</v>
      </c>
      <c r="O117" s="63"/>
      <c r="P117" s="173">
        <f>O117*H117</f>
        <v>0</v>
      </c>
      <c r="Q117" s="173">
        <v>0</v>
      </c>
      <c r="R117" s="173">
        <f>Q117*H117</f>
        <v>0</v>
      </c>
      <c r="S117" s="173">
        <v>0</v>
      </c>
      <c r="T117" s="174">
        <f>S117*H117</f>
        <v>0</v>
      </c>
      <c r="AR117" s="175" t="s">
        <v>213</v>
      </c>
      <c r="AT117" s="175" t="s">
        <v>127</v>
      </c>
      <c r="AU117" s="175" t="s">
        <v>78</v>
      </c>
      <c r="AY117" s="14" t="s">
        <v>133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4" t="s">
        <v>85</v>
      </c>
      <c r="BK117" s="176">
        <f>ROUND(I117*H117,2)</f>
        <v>0</v>
      </c>
      <c r="BL117" s="14" t="s">
        <v>213</v>
      </c>
      <c r="BM117" s="175" t="s">
        <v>789</v>
      </c>
    </row>
    <row r="118" spans="2:65" s="1" customFormat="1" ht="117">
      <c r="B118" s="31"/>
      <c r="C118" s="32"/>
      <c r="D118" s="177" t="s">
        <v>135</v>
      </c>
      <c r="E118" s="32"/>
      <c r="F118" s="178" t="s">
        <v>790</v>
      </c>
      <c r="G118" s="32"/>
      <c r="H118" s="32"/>
      <c r="I118" s="114"/>
      <c r="J118" s="32"/>
      <c r="K118" s="32"/>
      <c r="L118" s="35"/>
      <c r="M118" s="179"/>
      <c r="N118" s="63"/>
      <c r="O118" s="63"/>
      <c r="P118" s="63"/>
      <c r="Q118" s="63"/>
      <c r="R118" s="63"/>
      <c r="S118" s="63"/>
      <c r="T118" s="64"/>
      <c r="AT118" s="14" t="s">
        <v>135</v>
      </c>
      <c r="AU118" s="14" t="s">
        <v>78</v>
      </c>
    </row>
    <row r="119" spans="2:65" s="1" customFormat="1" ht="68.25">
      <c r="B119" s="31"/>
      <c r="C119" s="32"/>
      <c r="D119" s="177" t="s">
        <v>137</v>
      </c>
      <c r="E119" s="32"/>
      <c r="F119" s="180" t="s">
        <v>791</v>
      </c>
      <c r="G119" s="32"/>
      <c r="H119" s="32"/>
      <c r="I119" s="114"/>
      <c r="J119" s="32"/>
      <c r="K119" s="32"/>
      <c r="L119" s="35"/>
      <c r="M119" s="179"/>
      <c r="N119" s="63"/>
      <c r="O119" s="63"/>
      <c r="P119" s="63"/>
      <c r="Q119" s="63"/>
      <c r="R119" s="63"/>
      <c r="S119" s="63"/>
      <c r="T119" s="64"/>
      <c r="AT119" s="14" t="s">
        <v>137</v>
      </c>
      <c r="AU119" s="14" t="s">
        <v>78</v>
      </c>
    </row>
    <row r="120" spans="2:65" s="1" customFormat="1" ht="24" customHeight="1">
      <c r="B120" s="31"/>
      <c r="C120" s="164" t="s">
        <v>87</v>
      </c>
      <c r="D120" s="164" t="s">
        <v>127</v>
      </c>
      <c r="E120" s="165" t="s">
        <v>792</v>
      </c>
      <c r="F120" s="166" t="s">
        <v>793</v>
      </c>
      <c r="G120" s="167" t="s">
        <v>212</v>
      </c>
      <c r="H120" s="168">
        <v>2522.7660000000001</v>
      </c>
      <c r="I120" s="169"/>
      <c r="J120" s="170">
        <f>ROUND(I120*H120,2)</f>
        <v>0</v>
      </c>
      <c r="K120" s="166" t="s">
        <v>131</v>
      </c>
      <c r="L120" s="35"/>
      <c r="M120" s="171" t="s">
        <v>1</v>
      </c>
      <c r="N120" s="172" t="s">
        <v>43</v>
      </c>
      <c r="O120" s="63"/>
      <c r="P120" s="173">
        <f>O120*H120</f>
        <v>0</v>
      </c>
      <c r="Q120" s="173">
        <v>0</v>
      </c>
      <c r="R120" s="173">
        <f>Q120*H120</f>
        <v>0</v>
      </c>
      <c r="S120" s="173">
        <v>0</v>
      </c>
      <c r="T120" s="174">
        <f>S120*H120</f>
        <v>0</v>
      </c>
      <c r="AR120" s="175" t="s">
        <v>213</v>
      </c>
      <c r="AT120" s="175" t="s">
        <v>127</v>
      </c>
      <c r="AU120" s="175" t="s">
        <v>78</v>
      </c>
      <c r="AY120" s="14" t="s">
        <v>133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4" t="s">
        <v>85</v>
      </c>
      <c r="BK120" s="176">
        <f>ROUND(I120*H120,2)</f>
        <v>0</v>
      </c>
      <c r="BL120" s="14" t="s">
        <v>213</v>
      </c>
      <c r="BM120" s="175" t="s">
        <v>794</v>
      </c>
    </row>
    <row r="121" spans="2:65" s="1" customFormat="1" ht="117">
      <c r="B121" s="31"/>
      <c r="C121" s="32"/>
      <c r="D121" s="177" t="s">
        <v>135</v>
      </c>
      <c r="E121" s="32"/>
      <c r="F121" s="178" t="s">
        <v>795</v>
      </c>
      <c r="G121" s="32"/>
      <c r="H121" s="32"/>
      <c r="I121" s="114"/>
      <c r="J121" s="32"/>
      <c r="K121" s="32"/>
      <c r="L121" s="35"/>
      <c r="M121" s="179"/>
      <c r="N121" s="63"/>
      <c r="O121" s="63"/>
      <c r="P121" s="63"/>
      <c r="Q121" s="63"/>
      <c r="R121" s="63"/>
      <c r="S121" s="63"/>
      <c r="T121" s="64"/>
      <c r="AT121" s="14" t="s">
        <v>135</v>
      </c>
      <c r="AU121" s="14" t="s">
        <v>78</v>
      </c>
    </row>
    <row r="122" spans="2:65" s="1" customFormat="1" ht="48.75">
      <c r="B122" s="31"/>
      <c r="C122" s="32"/>
      <c r="D122" s="177" t="s">
        <v>137</v>
      </c>
      <c r="E122" s="32"/>
      <c r="F122" s="180" t="s">
        <v>796</v>
      </c>
      <c r="G122" s="32"/>
      <c r="H122" s="32"/>
      <c r="I122" s="114"/>
      <c r="J122" s="32"/>
      <c r="K122" s="32"/>
      <c r="L122" s="35"/>
      <c r="M122" s="179"/>
      <c r="N122" s="63"/>
      <c r="O122" s="63"/>
      <c r="P122" s="63"/>
      <c r="Q122" s="63"/>
      <c r="R122" s="63"/>
      <c r="S122" s="63"/>
      <c r="T122" s="64"/>
      <c r="AT122" s="14" t="s">
        <v>137</v>
      </c>
      <c r="AU122" s="14" t="s">
        <v>78</v>
      </c>
    </row>
    <row r="123" spans="2:65" s="1" customFormat="1" ht="36" customHeight="1">
      <c r="B123" s="31"/>
      <c r="C123" s="164" t="s">
        <v>144</v>
      </c>
      <c r="D123" s="164" t="s">
        <v>127</v>
      </c>
      <c r="E123" s="165" t="s">
        <v>797</v>
      </c>
      <c r="F123" s="166" t="s">
        <v>798</v>
      </c>
      <c r="G123" s="167" t="s">
        <v>212</v>
      </c>
      <c r="H123" s="168">
        <v>11.646000000000001</v>
      </c>
      <c r="I123" s="169"/>
      <c r="J123" s="170">
        <f>ROUND(I123*H123,2)</f>
        <v>0</v>
      </c>
      <c r="K123" s="166" t="s">
        <v>131</v>
      </c>
      <c r="L123" s="35"/>
      <c r="M123" s="171" t="s">
        <v>1</v>
      </c>
      <c r="N123" s="172" t="s">
        <v>43</v>
      </c>
      <c r="O123" s="63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AR123" s="175" t="s">
        <v>213</v>
      </c>
      <c r="AT123" s="175" t="s">
        <v>127</v>
      </c>
      <c r="AU123" s="175" t="s">
        <v>78</v>
      </c>
      <c r="AY123" s="14" t="s">
        <v>133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4" t="s">
        <v>85</v>
      </c>
      <c r="BK123" s="176">
        <f>ROUND(I123*H123,2)</f>
        <v>0</v>
      </c>
      <c r="BL123" s="14" t="s">
        <v>213</v>
      </c>
      <c r="BM123" s="175" t="s">
        <v>799</v>
      </c>
    </row>
    <row r="124" spans="2:65" s="1" customFormat="1" ht="117">
      <c r="B124" s="31"/>
      <c r="C124" s="32"/>
      <c r="D124" s="177" t="s">
        <v>135</v>
      </c>
      <c r="E124" s="32"/>
      <c r="F124" s="178" t="s">
        <v>800</v>
      </c>
      <c r="G124" s="32"/>
      <c r="H124" s="32"/>
      <c r="I124" s="114"/>
      <c r="J124" s="32"/>
      <c r="K124" s="32"/>
      <c r="L124" s="35"/>
      <c r="M124" s="179"/>
      <c r="N124" s="63"/>
      <c r="O124" s="63"/>
      <c r="P124" s="63"/>
      <c r="Q124" s="63"/>
      <c r="R124" s="63"/>
      <c r="S124" s="63"/>
      <c r="T124" s="64"/>
      <c r="AT124" s="14" t="s">
        <v>135</v>
      </c>
      <c r="AU124" s="14" t="s">
        <v>78</v>
      </c>
    </row>
    <row r="125" spans="2:65" s="1" customFormat="1" ht="39">
      <c r="B125" s="31"/>
      <c r="C125" s="32"/>
      <c r="D125" s="177" t="s">
        <v>137</v>
      </c>
      <c r="E125" s="32"/>
      <c r="F125" s="180" t="s">
        <v>801</v>
      </c>
      <c r="G125" s="32"/>
      <c r="H125" s="32"/>
      <c r="I125" s="114"/>
      <c r="J125" s="32"/>
      <c r="K125" s="32"/>
      <c r="L125" s="35"/>
      <c r="M125" s="179"/>
      <c r="N125" s="63"/>
      <c r="O125" s="63"/>
      <c r="P125" s="63"/>
      <c r="Q125" s="63"/>
      <c r="R125" s="63"/>
      <c r="S125" s="63"/>
      <c r="T125" s="64"/>
      <c r="AT125" s="14" t="s">
        <v>137</v>
      </c>
      <c r="AU125" s="14" t="s">
        <v>78</v>
      </c>
    </row>
    <row r="126" spans="2:65" s="1" customFormat="1" ht="36" customHeight="1">
      <c r="B126" s="31"/>
      <c r="C126" s="164" t="s">
        <v>132</v>
      </c>
      <c r="D126" s="164" t="s">
        <v>127</v>
      </c>
      <c r="E126" s="165" t="s">
        <v>802</v>
      </c>
      <c r="F126" s="166" t="s">
        <v>803</v>
      </c>
      <c r="G126" s="167" t="s">
        <v>185</v>
      </c>
      <c r="H126" s="168">
        <v>1</v>
      </c>
      <c r="I126" s="169"/>
      <c r="J126" s="170">
        <f>ROUND(I126*H126,2)</f>
        <v>0</v>
      </c>
      <c r="K126" s="166" t="s">
        <v>131</v>
      </c>
      <c r="L126" s="35"/>
      <c r="M126" s="171" t="s">
        <v>1</v>
      </c>
      <c r="N126" s="172" t="s">
        <v>43</v>
      </c>
      <c r="O126" s="63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AR126" s="175" t="s">
        <v>213</v>
      </c>
      <c r="AT126" s="175" t="s">
        <v>127</v>
      </c>
      <c r="AU126" s="175" t="s">
        <v>78</v>
      </c>
      <c r="AY126" s="14" t="s">
        <v>133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4" t="s">
        <v>85</v>
      </c>
      <c r="BK126" s="176">
        <f>ROUND(I126*H126,2)</f>
        <v>0</v>
      </c>
      <c r="BL126" s="14" t="s">
        <v>213</v>
      </c>
      <c r="BM126" s="175" t="s">
        <v>804</v>
      </c>
    </row>
    <row r="127" spans="2:65" s="1" customFormat="1" ht="117">
      <c r="B127" s="31"/>
      <c r="C127" s="32"/>
      <c r="D127" s="177" t="s">
        <v>135</v>
      </c>
      <c r="E127" s="32"/>
      <c r="F127" s="178" t="s">
        <v>805</v>
      </c>
      <c r="G127" s="32"/>
      <c r="H127" s="32"/>
      <c r="I127" s="114"/>
      <c r="J127" s="32"/>
      <c r="K127" s="32"/>
      <c r="L127" s="35"/>
      <c r="M127" s="179"/>
      <c r="N127" s="63"/>
      <c r="O127" s="63"/>
      <c r="P127" s="63"/>
      <c r="Q127" s="63"/>
      <c r="R127" s="63"/>
      <c r="S127" s="63"/>
      <c r="T127" s="64"/>
      <c r="AT127" s="14" t="s">
        <v>135</v>
      </c>
      <c r="AU127" s="14" t="s">
        <v>78</v>
      </c>
    </row>
    <row r="128" spans="2:65" s="1" customFormat="1" ht="29.25">
      <c r="B128" s="31"/>
      <c r="C128" s="32"/>
      <c r="D128" s="177" t="s">
        <v>137</v>
      </c>
      <c r="E128" s="32"/>
      <c r="F128" s="180" t="s">
        <v>806</v>
      </c>
      <c r="G128" s="32"/>
      <c r="H128" s="32"/>
      <c r="I128" s="114"/>
      <c r="J128" s="32"/>
      <c r="K128" s="32"/>
      <c r="L128" s="35"/>
      <c r="M128" s="179"/>
      <c r="N128" s="63"/>
      <c r="O128" s="63"/>
      <c r="P128" s="63"/>
      <c r="Q128" s="63"/>
      <c r="R128" s="63"/>
      <c r="S128" s="63"/>
      <c r="T128" s="64"/>
      <c r="AT128" s="14" t="s">
        <v>137</v>
      </c>
      <c r="AU128" s="14" t="s">
        <v>78</v>
      </c>
    </row>
    <row r="129" spans="2:65" s="1" customFormat="1" ht="36" customHeight="1">
      <c r="B129" s="31"/>
      <c r="C129" s="164" t="s">
        <v>151</v>
      </c>
      <c r="D129" s="164" t="s">
        <v>127</v>
      </c>
      <c r="E129" s="165" t="s">
        <v>807</v>
      </c>
      <c r="F129" s="166" t="s">
        <v>808</v>
      </c>
      <c r="G129" s="167" t="s">
        <v>212</v>
      </c>
      <c r="H129" s="168">
        <v>11.4</v>
      </c>
      <c r="I129" s="169"/>
      <c r="J129" s="170">
        <f>ROUND(I129*H129,2)</f>
        <v>0</v>
      </c>
      <c r="K129" s="166" t="s">
        <v>131</v>
      </c>
      <c r="L129" s="35"/>
      <c r="M129" s="171" t="s">
        <v>1</v>
      </c>
      <c r="N129" s="172" t="s">
        <v>43</v>
      </c>
      <c r="O129" s="63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AR129" s="175" t="s">
        <v>213</v>
      </c>
      <c r="AT129" s="175" t="s">
        <v>127</v>
      </c>
      <c r="AU129" s="175" t="s">
        <v>78</v>
      </c>
      <c r="AY129" s="14" t="s">
        <v>133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4" t="s">
        <v>85</v>
      </c>
      <c r="BK129" s="176">
        <f>ROUND(I129*H129,2)</f>
        <v>0</v>
      </c>
      <c r="BL129" s="14" t="s">
        <v>213</v>
      </c>
      <c r="BM129" s="175" t="s">
        <v>809</v>
      </c>
    </row>
    <row r="130" spans="2:65" s="1" customFormat="1" ht="117">
      <c r="B130" s="31"/>
      <c r="C130" s="32"/>
      <c r="D130" s="177" t="s">
        <v>135</v>
      </c>
      <c r="E130" s="32"/>
      <c r="F130" s="178" t="s">
        <v>810</v>
      </c>
      <c r="G130" s="32"/>
      <c r="H130" s="32"/>
      <c r="I130" s="114"/>
      <c r="J130" s="32"/>
      <c r="K130" s="32"/>
      <c r="L130" s="35"/>
      <c r="M130" s="179"/>
      <c r="N130" s="63"/>
      <c r="O130" s="63"/>
      <c r="P130" s="63"/>
      <c r="Q130" s="63"/>
      <c r="R130" s="63"/>
      <c r="S130" s="63"/>
      <c r="T130" s="64"/>
      <c r="AT130" s="14" t="s">
        <v>135</v>
      </c>
      <c r="AU130" s="14" t="s">
        <v>78</v>
      </c>
    </row>
    <row r="131" spans="2:65" s="1" customFormat="1" ht="39">
      <c r="B131" s="31"/>
      <c r="C131" s="32"/>
      <c r="D131" s="177" t="s">
        <v>137</v>
      </c>
      <c r="E131" s="32"/>
      <c r="F131" s="180" t="s">
        <v>811</v>
      </c>
      <c r="G131" s="32"/>
      <c r="H131" s="32"/>
      <c r="I131" s="114"/>
      <c r="J131" s="32"/>
      <c r="K131" s="32"/>
      <c r="L131" s="35"/>
      <c r="M131" s="179"/>
      <c r="N131" s="63"/>
      <c r="O131" s="63"/>
      <c r="P131" s="63"/>
      <c r="Q131" s="63"/>
      <c r="R131" s="63"/>
      <c r="S131" s="63"/>
      <c r="T131" s="64"/>
      <c r="AT131" s="14" t="s">
        <v>137</v>
      </c>
      <c r="AU131" s="14" t="s">
        <v>78</v>
      </c>
    </row>
    <row r="132" spans="2:65" s="1" customFormat="1" ht="36" customHeight="1">
      <c r="B132" s="31"/>
      <c r="C132" s="164" t="s">
        <v>170</v>
      </c>
      <c r="D132" s="164" t="s">
        <v>127</v>
      </c>
      <c r="E132" s="165" t="s">
        <v>812</v>
      </c>
      <c r="F132" s="166" t="s">
        <v>813</v>
      </c>
      <c r="G132" s="167" t="s">
        <v>212</v>
      </c>
      <c r="H132" s="168">
        <v>68.73</v>
      </c>
      <c r="I132" s="169"/>
      <c r="J132" s="170">
        <f>ROUND(I132*H132,2)</f>
        <v>0</v>
      </c>
      <c r="K132" s="166" t="s">
        <v>131</v>
      </c>
      <c r="L132" s="35"/>
      <c r="M132" s="171" t="s">
        <v>1</v>
      </c>
      <c r="N132" s="172" t="s">
        <v>43</v>
      </c>
      <c r="O132" s="63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AR132" s="175" t="s">
        <v>213</v>
      </c>
      <c r="AT132" s="175" t="s">
        <v>127</v>
      </c>
      <c r="AU132" s="175" t="s">
        <v>78</v>
      </c>
      <c r="AY132" s="14" t="s">
        <v>133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4" t="s">
        <v>85</v>
      </c>
      <c r="BK132" s="176">
        <f>ROUND(I132*H132,2)</f>
        <v>0</v>
      </c>
      <c r="BL132" s="14" t="s">
        <v>213</v>
      </c>
      <c r="BM132" s="175" t="s">
        <v>814</v>
      </c>
    </row>
    <row r="133" spans="2:65" s="1" customFormat="1" ht="117">
      <c r="B133" s="31"/>
      <c r="C133" s="32"/>
      <c r="D133" s="177" t="s">
        <v>135</v>
      </c>
      <c r="E133" s="32"/>
      <c r="F133" s="178" t="s">
        <v>815</v>
      </c>
      <c r="G133" s="32"/>
      <c r="H133" s="32"/>
      <c r="I133" s="114"/>
      <c r="J133" s="32"/>
      <c r="K133" s="32"/>
      <c r="L133" s="35"/>
      <c r="M133" s="179"/>
      <c r="N133" s="63"/>
      <c r="O133" s="63"/>
      <c r="P133" s="63"/>
      <c r="Q133" s="63"/>
      <c r="R133" s="63"/>
      <c r="S133" s="63"/>
      <c r="T133" s="64"/>
      <c r="AT133" s="14" t="s">
        <v>135</v>
      </c>
      <c r="AU133" s="14" t="s">
        <v>78</v>
      </c>
    </row>
    <row r="134" spans="2:65" s="1" customFormat="1" ht="39">
      <c r="B134" s="31"/>
      <c r="C134" s="32"/>
      <c r="D134" s="177" t="s">
        <v>137</v>
      </c>
      <c r="E134" s="32"/>
      <c r="F134" s="180" t="s">
        <v>816</v>
      </c>
      <c r="G134" s="32"/>
      <c r="H134" s="32"/>
      <c r="I134" s="114"/>
      <c r="J134" s="32"/>
      <c r="K134" s="32"/>
      <c r="L134" s="35"/>
      <c r="M134" s="179"/>
      <c r="N134" s="63"/>
      <c r="O134" s="63"/>
      <c r="P134" s="63"/>
      <c r="Q134" s="63"/>
      <c r="R134" s="63"/>
      <c r="S134" s="63"/>
      <c r="T134" s="64"/>
      <c r="AT134" s="14" t="s">
        <v>137</v>
      </c>
      <c r="AU134" s="14" t="s">
        <v>78</v>
      </c>
    </row>
    <row r="135" spans="2:65" s="1" customFormat="1" ht="24" customHeight="1">
      <c r="B135" s="31"/>
      <c r="C135" s="164" t="s">
        <v>162</v>
      </c>
      <c r="D135" s="164" t="s">
        <v>127</v>
      </c>
      <c r="E135" s="165" t="s">
        <v>817</v>
      </c>
      <c r="F135" s="166" t="s">
        <v>818</v>
      </c>
      <c r="G135" s="167" t="s">
        <v>185</v>
      </c>
      <c r="H135" s="168">
        <v>7</v>
      </c>
      <c r="I135" s="169"/>
      <c r="J135" s="170">
        <f>ROUND(I135*H135,2)</f>
        <v>0</v>
      </c>
      <c r="K135" s="166" t="s">
        <v>131</v>
      </c>
      <c r="L135" s="35"/>
      <c r="M135" s="171" t="s">
        <v>1</v>
      </c>
      <c r="N135" s="172" t="s">
        <v>43</v>
      </c>
      <c r="O135" s="63"/>
      <c r="P135" s="173">
        <f>O135*H135</f>
        <v>0</v>
      </c>
      <c r="Q135" s="173">
        <v>0</v>
      </c>
      <c r="R135" s="173">
        <f>Q135*H135</f>
        <v>0</v>
      </c>
      <c r="S135" s="173">
        <v>0</v>
      </c>
      <c r="T135" s="174">
        <f>S135*H135</f>
        <v>0</v>
      </c>
      <c r="AR135" s="175" t="s">
        <v>213</v>
      </c>
      <c r="AT135" s="175" t="s">
        <v>127</v>
      </c>
      <c r="AU135" s="175" t="s">
        <v>78</v>
      </c>
      <c r="AY135" s="14" t="s">
        <v>133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4" t="s">
        <v>85</v>
      </c>
      <c r="BK135" s="176">
        <f>ROUND(I135*H135,2)</f>
        <v>0</v>
      </c>
      <c r="BL135" s="14" t="s">
        <v>213</v>
      </c>
      <c r="BM135" s="175" t="s">
        <v>819</v>
      </c>
    </row>
    <row r="136" spans="2:65" s="1" customFormat="1" ht="48.75">
      <c r="B136" s="31"/>
      <c r="C136" s="32"/>
      <c r="D136" s="177" t="s">
        <v>135</v>
      </c>
      <c r="E136" s="32"/>
      <c r="F136" s="178" t="s">
        <v>820</v>
      </c>
      <c r="G136" s="32"/>
      <c r="H136" s="32"/>
      <c r="I136" s="114"/>
      <c r="J136" s="32"/>
      <c r="K136" s="32"/>
      <c r="L136" s="35"/>
      <c r="M136" s="179"/>
      <c r="N136" s="63"/>
      <c r="O136" s="63"/>
      <c r="P136" s="63"/>
      <c r="Q136" s="63"/>
      <c r="R136" s="63"/>
      <c r="S136" s="63"/>
      <c r="T136" s="64"/>
      <c r="AT136" s="14" t="s">
        <v>135</v>
      </c>
      <c r="AU136" s="14" t="s">
        <v>78</v>
      </c>
    </row>
    <row r="137" spans="2:65" s="1" customFormat="1" ht="19.5">
      <c r="B137" s="31"/>
      <c r="C137" s="32"/>
      <c r="D137" s="177" t="s">
        <v>137</v>
      </c>
      <c r="E137" s="32"/>
      <c r="F137" s="180" t="s">
        <v>821</v>
      </c>
      <c r="G137" s="32"/>
      <c r="H137" s="32"/>
      <c r="I137" s="114"/>
      <c r="J137" s="32"/>
      <c r="K137" s="32"/>
      <c r="L137" s="35"/>
      <c r="M137" s="179"/>
      <c r="N137" s="63"/>
      <c r="O137" s="63"/>
      <c r="P137" s="63"/>
      <c r="Q137" s="63"/>
      <c r="R137" s="63"/>
      <c r="S137" s="63"/>
      <c r="T137" s="64"/>
      <c r="AT137" s="14" t="s">
        <v>137</v>
      </c>
      <c r="AU137" s="14" t="s">
        <v>78</v>
      </c>
    </row>
    <row r="138" spans="2:65" s="1" customFormat="1" ht="24" customHeight="1">
      <c r="B138" s="31"/>
      <c r="C138" s="164" t="s">
        <v>209</v>
      </c>
      <c r="D138" s="164" t="s">
        <v>127</v>
      </c>
      <c r="E138" s="165" t="s">
        <v>822</v>
      </c>
      <c r="F138" s="166" t="s">
        <v>823</v>
      </c>
      <c r="G138" s="167" t="s">
        <v>212</v>
      </c>
      <c r="H138" s="168">
        <v>510.80399999999997</v>
      </c>
      <c r="I138" s="169"/>
      <c r="J138" s="170">
        <f>ROUND(I138*H138,2)</f>
        <v>0</v>
      </c>
      <c r="K138" s="166" t="s">
        <v>131</v>
      </c>
      <c r="L138" s="35"/>
      <c r="M138" s="171" t="s">
        <v>1</v>
      </c>
      <c r="N138" s="172" t="s">
        <v>43</v>
      </c>
      <c r="O138" s="63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AR138" s="175" t="s">
        <v>132</v>
      </c>
      <c r="AT138" s="175" t="s">
        <v>127</v>
      </c>
      <c r="AU138" s="175" t="s">
        <v>78</v>
      </c>
      <c r="AY138" s="14" t="s">
        <v>133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4" t="s">
        <v>85</v>
      </c>
      <c r="BK138" s="176">
        <f>ROUND(I138*H138,2)</f>
        <v>0</v>
      </c>
      <c r="BL138" s="14" t="s">
        <v>132</v>
      </c>
      <c r="BM138" s="175" t="s">
        <v>824</v>
      </c>
    </row>
    <row r="139" spans="2:65" s="1" customFormat="1" ht="29.25">
      <c r="B139" s="31"/>
      <c r="C139" s="32"/>
      <c r="D139" s="177" t="s">
        <v>135</v>
      </c>
      <c r="E139" s="32"/>
      <c r="F139" s="178" t="s">
        <v>825</v>
      </c>
      <c r="G139" s="32"/>
      <c r="H139" s="32"/>
      <c r="I139" s="114"/>
      <c r="J139" s="32"/>
      <c r="K139" s="32"/>
      <c r="L139" s="35"/>
      <c r="M139" s="179"/>
      <c r="N139" s="63"/>
      <c r="O139" s="63"/>
      <c r="P139" s="63"/>
      <c r="Q139" s="63"/>
      <c r="R139" s="63"/>
      <c r="S139" s="63"/>
      <c r="T139" s="64"/>
      <c r="AT139" s="14" t="s">
        <v>135</v>
      </c>
      <c r="AU139" s="14" t="s">
        <v>78</v>
      </c>
    </row>
    <row r="140" spans="2:65" s="1" customFormat="1" ht="29.25">
      <c r="B140" s="31"/>
      <c r="C140" s="32"/>
      <c r="D140" s="177" t="s">
        <v>137</v>
      </c>
      <c r="E140" s="32"/>
      <c r="F140" s="180" t="s">
        <v>826</v>
      </c>
      <c r="G140" s="32"/>
      <c r="H140" s="32"/>
      <c r="I140" s="114"/>
      <c r="J140" s="32"/>
      <c r="K140" s="32"/>
      <c r="L140" s="35"/>
      <c r="M140" s="234"/>
      <c r="N140" s="235"/>
      <c r="O140" s="235"/>
      <c r="P140" s="235"/>
      <c r="Q140" s="235"/>
      <c r="R140" s="235"/>
      <c r="S140" s="235"/>
      <c r="T140" s="236"/>
      <c r="AT140" s="14" t="s">
        <v>137</v>
      </c>
      <c r="AU140" s="14" t="s">
        <v>78</v>
      </c>
    </row>
    <row r="141" spans="2:65" s="1" customFormat="1" ht="6.95" customHeight="1">
      <c r="B141" s="46"/>
      <c r="C141" s="47"/>
      <c r="D141" s="47"/>
      <c r="E141" s="47"/>
      <c r="F141" s="47"/>
      <c r="G141" s="47"/>
      <c r="H141" s="47"/>
      <c r="I141" s="145"/>
      <c r="J141" s="47"/>
      <c r="K141" s="47"/>
      <c r="L141" s="35"/>
    </row>
  </sheetData>
  <sheetProtection algorithmName="SHA-512" hashValue="MXyvkUJKJE3NOP3WxZUzlUYDrA9eQhtZiPYRn7AEXp2vKDEaY/cB8GlcKDlsyS6WtWP3XgzlHsn1LSAMk4OuDA==" saltValue="UjxiQjHPtoC2ZoWfoz6+LOlLfmV5vAHDZn5WOU6Ovv6kFp+rYt4jBiznUwUKSKtUvcz2nKKI58LjcBGaxpPWjw==" spinCount="100000" sheet="1" objects="1" scenarios="1" formatColumns="0" formatRows="0" autoFilter="0"/>
  <autoFilter ref="C115:K140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workbookViewId="0">
      <selection activeCell="H127" sqref="H127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105</v>
      </c>
    </row>
    <row r="3" spans="2:46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7"/>
      <c r="AT3" s="14" t="s">
        <v>87</v>
      </c>
    </row>
    <row r="4" spans="2:46" ht="24.95" hidden="1" customHeight="1">
      <c r="B4" s="17"/>
      <c r="D4" s="111" t="s">
        <v>106</v>
      </c>
      <c r="L4" s="17"/>
      <c r="M4" s="112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13" t="s">
        <v>16</v>
      </c>
      <c r="L6" s="17"/>
    </row>
    <row r="7" spans="2:46" ht="16.5" hidden="1" customHeight="1">
      <c r="B7" s="17"/>
      <c r="E7" s="283" t="str">
        <f>'Rekapitulace stavby'!K6</f>
        <v>Oprava staničních kolejí 1 - 8 a výhybek v žst. Bečov nad Teplou (1. část)</v>
      </c>
      <c r="F7" s="284"/>
      <c r="G7" s="284"/>
      <c r="H7" s="284"/>
      <c r="L7" s="17"/>
    </row>
    <row r="8" spans="2:46" s="1" customFormat="1" ht="12" hidden="1" customHeight="1">
      <c r="B8" s="35"/>
      <c r="D8" s="113" t="s">
        <v>107</v>
      </c>
      <c r="I8" s="114"/>
      <c r="L8" s="35"/>
    </row>
    <row r="9" spans="2:46" s="1" customFormat="1" ht="36.950000000000003" hidden="1" customHeight="1">
      <c r="B9" s="35"/>
      <c r="E9" s="285" t="s">
        <v>827</v>
      </c>
      <c r="F9" s="286"/>
      <c r="G9" s="286"/>
      <c r="H9" s="286"/>
      <c r="I9" s="114"/>
      <c r="L9" s="35"/>
    </row>
    <row r="10" spans="2:46" s="1" customFormat="1" ht="11.25" hidden="1">
      <c r="B10" s="35"/>
      <c r="I10" s="114"/>
      <c r="L10" s="35"/>
    </row>
    <row r="11" spans="2:46" s="1" customFormat="1" ht="12" hidden="1" customHeight="1">
      <c r="B11" s="35"/>
      <c r="D11" s="113" t="s">
        <v>18</v>
      </c>
      <c r="F11" s="102" t="s">
        <v>1</v>
      </c>
      <c r="I11" s="115" t="s">
        <v>19</v>
      </c>
      <c r="J11" s="102" t="s">
        <v>1</v>
      </c>
      <c r="L11" s="35"/>
    </row>
    <row r="12" spans="2:46" s="1" customFormat="1" ht="12" hidden="1" customHeight="1">
      <c r="B12" s="35"/>
      <c r="D12" s="113" t="s">
        <v>20</v>
      </c>
      <c r="F12" s="102" t="s">
        <v>21</v>
      </c>
      <c r="I12" s="115" t="s">
        <v>22</v>
      </c>
      <c r="J12" s="116" t="str">
        <f>'Rekapitulace stavby'!AN8</f>
        <v>20. 6. 2019</v>
      </c>
      <c r="L12" s="35"/>
    </row>
    <row r="13" spans="2:46" s="1" customFormat="1" ht="10.9" hidden="1" customHeight="1">
      <c r="B13" s="35"/>
      <c r="I13" s="114"/>
      <c r="L13" s="35"/>
    </row>
    <row r="14" spans="2:46" s="1" customFormat="1" ht="12" hidden="1" customHeight="1">
      <c r="B14" s="35"/>
      <c r="D14" s="113" t="s">
        <v>24</v>
      </c>
      <c r="I14" s="115" t="s">
        <v>25</v>
      </c>
      <c r="J14" s="102" t="s">
        <v>26</v>
      </c>
      <c r="L14" s="35"/>
    </row>
    <row r="15" spans="2:46" s="1" customFormat="1" ht="18" hidden="1" customHeight="1">
      <c r="B15" s="35"/>
      <c r="E15" s="102" t="s">
        <v>27</v>
      </c>
      <c r="I15" s="115" t="s">
        <v>28</v>
      </c>
      <c r="J15" s="102" t="s">
        <v>29</v>
      </c>
      <c r="L15" s="35"/>
    </row>
    <row r="16" spans="2:46" s="1" customFormat="1" ht="6.95" hidden="1" customHeight="1">
      <c r="B16" s="35"/>
      <c r="I16" s="114"/>
      <c r="L16" s="35"/>
    </row>
    <row r="17" spans="2:12" s="1" customFormat="1" ht="12" hidden="1" customHeight="1">
      <c r="B17" s="35"/>
      <c r="D17" s="113" t="s">
        <v>30</v>
      </c>
      <c r="I17" s="115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87" t="str">
        <f>'Rekapitulace stavby'!E14</f>
        <v>Vyplň údaj</v>
      </c>
      <c r="F18" s="288"/>
      <c r="G18" s="288"/>
      <c r="H18" s="288"/>
      <c r="I18" s="115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14"/>
      <c r="L19" s="35"/>
    </row>
    <row r="20" spans="2:12" s="1" customFormat="1" ht="12" hidden="1" customHeight="1">
      <c r="B20" s="35"/>
      <c r="D20" s="113" t="s">
        <v>32</v>
      </c>
      <c r="I20" s="115" t="s">
        <v>25</v>
      </c>
      <c r="J20" s="102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2" t="str">
        <f>IF('Rekapitulace stavby'!E17="","",'Rekapitulace stavby'!E17)</f>
        <v xml:space="preserve"> </v>
      </c>
      <c r="I21" s="115" t="s">
        <v>28</v>
      </c>
      <c r="J21" s="102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14"/>
      <c r="L22" s="35"/>
    </row>
    <row r="23" spans="2:12" s="1" customFormat="1" ht="12" hidden="1" customHeight="1">
      <c r="B23" s="35"/>
      <c r="D23" s="113" t="s">
        <v>35</v>
      </c>
      <c r="I23" s="115" t="s">
        <v>25</v>
      </c>
      <c r="J23" s="102" t="s">
        <v>1</v>
      </c>
      <c r="L23" s="35"/>
    </row>
    <row r="24" spans="2:12" s="1" customFormat="1" ht="18" hidden="1" customHeight="1">
      <c r="B24" s="35"/>
      <c r="E24" s="102" t="s">
        <v>36</v>
      </c>
      <c r="I24" s="115" t="s">
        <v>28</v>
      </c>
      <c r="J24" s="102" t="s">
        <v>1</v>
      </c>
      <c r="L24" s="35"/>
    </row>
    <row r="25" spans="2:12" s="1" customFormat="1" ht="6.95" hidden="1" customHeight="1">
      <c r="B25" s="35"/>
      <c r="I25" s="114"/>
      <c r="L25" s="35"/>
    </row>
    <row r="26" spans="2:12" s="1" customFormat="1" ht="12" hidden="1" customHeight="1">
      <c r="B26" s="35"/>
      <c r="D26" s="113" t="s">
        <v>37</v>
      </c>
      <c r="I26" s="114"/>
      <c r="L26" s="35"/>
    </row>
    <row r="27" spans="2:12" s="7" customFormat="1" ht="16.5" hidden="1" customHeight="1">
      <c r="B27" s="117"/>
      <c r="E27" s="289" t="s">
        <v>1</v>
      </c>
      <c r="F27" s="289"/>
      <c r="G27" s="289"/>
      <c r="H27" s="289"/>
      <c r="I27" s="118"/>
      <c r="L27" s="117"/>
    </row>
    <row r="28" spans="2:12" s="1" customFormat="1" ht="6.95" hidden="1" customHeight="1">
      <c r="B28" s="35"/>
      <c r="I28" s="114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9"/>
      <c r="J29" s="59"/>
      <c r="K29" s="59"/>
      <c r="L29" s="35"/>
    </row>
    <row r="30" spans="2:12" s="1" customFormat="1" ht="25.35" hidden="1" customHeight="1">
      <c r="B30" s="35"/>
      <c r="D30" s="120" t="s">
        <v>38</v>
      </c>
      <c r="I30" s="114"/>
      <c r="J30" s="121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9"/>
      <c r="J31" s="59"/>
      <c r="K31" s="59"/>
      <c r="L31" s="35"/>
    </row>
    <row r="32" spans="2:12" s="1" customFormat="1" ht="14.45" hidden="1" customHeight="1">
      <c r="B32" s="35"/>
      <c r="F32" s="122" t="s">
        <v>40</v>
      </c>
      <c r="I32" s="123" t="s">
        <v>39</v>
      </c>
      <c r="J32" s="122" t="s">
        <v>41</v>
      </c>
      <c r="L32" s="35"/>
    </row>
    <row r="33" spans="2:12" s="1" customFormat="1" ht="14.45" hidden="1" customHeight="1">
      <c r="B33" s="35"/>
      <c r="D33" s="124" t="s">
        <v>42</v>
      </c>
      <c r="E33" s="113" t="s">
        <v>43</v>
      </c>
      <c r="F33" s="125">
        <f>ROUND((SUM(BE116:BE129)),  2)</f>
        <v>0</v>
      </c>
      <c r="I33" s="126">
        <v>0.21</v>
      </c>
      <c r="J33" s="125">
        <f>ROUND(((SUM(BE116:BE129))*I33),  2)</f>
        <v>0</v>
      </c>
      <c r="L33" s="35"/>
    </row>
    <row r="34" spans="2:12" s="1" customFormat="1" ht="14.45" hidden="1" customHeight="1">
      <c r="B34" s="35"/>
      <c r="E34" s="113" t="s">
        <v>44</v>
      </c>
      <c r="F34" s="125">
        <f>ROUND((SUM(BF116:BF129)),  2)</f>
        <v>0</v>
      </c>
      <c r="I34" s="126">
        <v>0.15</v>
      </c>
      <c r="J34" s="125">
        <f>ROUND(((SUM(BF116:BF129))*I34),  2)</f>
        <v>0</v>
      </c>
      <c r="L34" s="35"/>
    </row>
    <row r="35" spans="2:12" s="1" customFormat="1" ht="14.45" hidden="1" customHeight="1">
      <c r="B35" s="35"/>
      <c r="E35" s="113" t="s">
        <v>45</v>
      </c>
      <c r="F35" s="125">
        <f>ROUND((SUM(BG116:BG129)),  2)</f>
        <v>0</v>
      </c>
      <c r="I35" s="126">
        <v>0.21</v>
      </c>
      <c r="J35" s="125">
        <f>0</f>
        <v>0</v>
      </c>
      <c r="L35" s="35"/>
    </row>
    <row r="36" spans="2:12" s="1" customFormat="1" ht="14.45" hidden="1" customHeight="1">
      <c r="B36" s="35"/>
      <c r="E36" s="113" t="s">
        <v>46</v>
      </c>
      <c r="F36" s="125">
        <f>ROUND((SUM(BH116:BH129)),  2)</f>
        <v>0</v>
      </c>
      <c r="I36" s="126">
        <v>0.15</v>
      </c>
      <c r="J36" s="125">
        <f>0</f>
        <v>0</v>
      </c>
      <c r="L36" s="35"/>
    </row>
    <row r="37" spans="2:12" s="1" customFormat="1" ht="14.45" hidden="1" customHeight="1">
      <c r="B37" s="35"/>
      <c r="E37" s="113" t="s">
        <v>47</v>
      </c>
      <c r="F37" s="125">
        <f>ROUND((SUM(BI116:BI129)),  2)</f>
        <v>0</v>
      </c>
      <c r="I37" s="126">
        <v>0</v>
      </c>
      <c r="J37" s="125">
        <f>0</f>
        <v>0</v>
      </c>
      <c r="L37" s="35"/>
    </row>
    <row r="38" spans="2:12" s="1" customFormat="1" ht="6.95" hidden="1" customHeight="1">
      <c r="B38" s="35"/>
      <c r="I38" s="114"/>
      <c r="L38" s="35"/>
    </row>
    <row r="39" spans="2:12" s="1" customFormat="1" ht="25.35" hidden="1" customHeight="1">
      <c r="B39" s="35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32"/>
      <c r="J39" s="133">
        <f>SUM(J30:J37)</f>
        <v>0</v>
      </c>
      <c r="K39" s="134"/>
      <c r="L39" s="35"/>
    </row>
    <row r="40" spans="2:12" s="1" customFormat="1" ht="14.45" hidden="1" customHeight="1">
      <c r="B40" s="35"/>
      <c r="I40" s="114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35" t="s">
        <v>51</v>
      </c>
      <c r="E50" s="136"/>
      <c r="F50" s="136"/>
      <c r="G50" s="135" t="s">
        <v>52</v>
      </c>
      <c r="H50" s="136"/>
      <c r="I50" s="137"/>
      <c r="J50" s="136"/>
      <c r="K50" s="136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8" t="s">
        <v>53</v>
      </c>
      <c r="E61" s="139"/>
      <c r="F61" s="140" t="s">
        <v>54</v>
      </c>
      <c r="G61" s="138" t="s">
        <v>53</v>
      </c>
      <c r="H61" s="139"/>
      <c r="I61" s="141"/>
      <c r="J61" s="142" t="s">
        <v>54</v>
      </c>
      <c r="K61" s="139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35" t="s">
        <v>55</v>
      </c>
      <c r="E65" s="136"/>
      <c r="F65" s="136"/>
      <c r="G65" s="135" t="s">
        <v>56</v>
      </c>
      <c r="H65" s="136"/>
      <c r="I65" s="137"/>
      <c r="J65" s="136"/>
      <c r="K65" s="136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8" t="s">
        <v>53</v>
      </c>
      <c r="E76" s="139"/>
      <c r="F76" s="140" t="s">
        <v>54</v>
      </c>
      <c r="G76" s="138" t="s">
        <v>53</v>
      </c>
      <c r="H76" s="139"/>
      <c r="I76" s="141"/>
      <c r="J76" s="142" t="s">
        <v>54</v>
      </c>
      <c r="K76" s="139"/>
      <c r="L76" s="35"/>
    </row>
    <row r="77" spans="2:12" s="1" customFormat="1" ht="14.45" hidden="1" customHeight="1"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35"/>
    </row>
    <row r="82" spans="2:47" s="1" customFormat="1" ht="24.95" hidden="1" customHeight="1">
      <c r="B82" s="31"/>
      <c r="C82" s="20" t="s">
        <v>109</v>
      </c>
      <c r="D82" s="32"/>
      <c r="E82" s="32"/>
      <c r="F82" s="32"/>
      <c r="G82" s="32"/>
      <c r="H82" s="32"/>
      <c r="I82" s="114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14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14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90" t="str">
        <f>E7</f>
        <v>Oprava staničních kolejí 1 - 8 a výhybek v žst. Bečov nad Teplou (1. část)</v>
      </c>
      <c r="F85" s="291"/>
      <c r="G85" s="291"/>
      <c r="H85" s="291"/>
      <c r="I85" s="114"/>
      <c r="J85" s="32"/>
      <c r="K85" s="32"/>
      <c r="L85" s="35"/>
    </row>
    <row r="86" spans="2:47" s="1" customFormat="1" ht="12" hidden="1" customHeight="1">
      <c r="B86" s="31"/>
      <c r="C86" s="26" t="s">
        <v>107</v>
      </c>
      <c r="D86" s="32"/>
      <c r="E86" s="32"/>
      <c r="F86" s="32"/>
      <c r="G86" s="32"/>
      <c r="H86" s="32"/>
      <c r="I86" s="114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8" t="str">
        <f>E9</f>
        <v>A.5 - VON</v>
      </c>
      <c r="F87" s="292"/>
      <c r="G87" s="292"/>
      <c r="H87" s="292"/>
      <c r="I87" s="114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14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>ŽST Bečov n. Teplou</v>
      </c>
      <c r="G89" s="32"/>
      <c r="H89" s="32"/>
      <c r="I89" s="115" t="s">
        <v>22</v>
      </c>
      <c r="J89" s="58" t="str">
        <f>IF(J12="","",J12)</f>
        <v>20. 6. 2019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14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a.o.; OŘ UNL - ST K. Vary</v>
      </c>
      <c r="G91" s="32"/>
      <c r="H91" s="32"/>
      <c r="I91" s="115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15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14"/>
      <c r="J93" s="32"/>
      <c r="K93" s="32"/>
      <c r="L93" s="35"/>
    </row>
    <row r="94" spans="2:47" s="1" customFormat="1" ht="29.25" hidden="1" customHeight="1">
      <c r="B94" s="31"/>
      <c r="C94" s="149" t="s">
        <v>110</v>
      </c>
      <c r="D94" s="150"/>
      <c r="E94" s="150"/>
      <c r="F94" s="150"/>
      <c r="G94" s="150"/>
      <c r="H94" s="150"/>
      <c r="I94" s="151"/>
      <c r="J94" s="152" t="s">
        <v>111</v>
      </c>
      <c r="K94" s="150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14"/>
      <c r="J95" s="32"/>
      <c r="K95" s="32"/>
      <c r="L95" s="35"/>
    </row>
    <row r="96" spans="2:47" s="1" customFormat="1" ht="22.9" hidden="1" customHeight="1">
      <c r="B96" s="31"/>
      <c r="C96" s="153" t="s">
        <v>112</v>
      </c>
      <c r="D96" s="32"/>
      <c r="E96" s="32"/>
      <c r="F96" s="32"/>
      <c r="G96" s="32"/>
      <c r="H96" s="32"/>
      <c r="I96" s="114"/>
      <c r="J96" s="76">
        <f>J116</f>
        <v>0</v>
      </c>
      <c r="K96" s="32"/>
      <c r="L96" s="35"/>
      <c r="AU96" s="14" t="s">
        <v>113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14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45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8"/>
      <c r="J102" s="49"/>
      <c r="K102" s="49"/>
      <c r="L102" s="35"/>
    </row>
    <row r="103" spans="2:12" s="1" customFormat="1" ht="24.95" customHeight="1">
      <c r="B103" s="31"/>
      <c r="C103" s="20" t="s">
        <v>114</v>
      </c>
      <c r="D103" s="32"/>
      <c r="E103" s="32"/>
      <c r="F103" s="32"/>
      <c r="G103" s="32"/>
      <c r="H103" s="32"/>
      <c r="I103" s="114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14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14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90" t="str">
        <f>E7</f>
        <v>Oprava staničních kolejí 1 - 8 a výhybek v žst. Bečov nad Teplou (1. část)</v>
      </c>
      <c r="F106" s="291"/>
      <c r="G106" s="291"/>
      <c r="H106" s="291"/>
      <c r="I106" s="114"/>
      <c r="J106" s="32"/>
      <c r="K106" s="32"/>
      <c r="L106" s="35"/>
    </row>
    <row r="107" spans="2:12" s="1" customFormat="1" ht="12" customHeight="1">
      <c r="B107" s="31"/>
      <c r="C107" s="26" t="s">
        <v>107</v>
      </c>
      <c r="D107" s="32"/>
      <c r="E107" s="32"/>
      <c r="F107" s="32"/>
      <c r="G107" s="32"/>
      <c r="H107" s="32"/>
      <c r="I107" s="114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8" t="str">
        <f>E9</f>
        <v>A.5 - VON</v>
      </c>
      <c r="F108" s="292"/>
      <c r="G108" s="292"/>
      <c r="H108" s="292"/>
      <c r="I108" s="114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14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>ŽST Bečov n. Teplou</v>
      </c>
      <c r="G110" s="32"/>
      <c r="H110" s="32"/>
      <c r="I110" s="115" t="s">
        <v>22</v>
      </c>
      <c r="J110" s="58" t="str">
        <f>IF(J12="","",J12)</f>
        <v>20. 6. 2019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14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a.o.; OŘ UNL - ST K. Vary</v>
      </c>
      <c r="G112" s="32"/>
      <c r="H112" s="32"/>
      <c r="I112" s="115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15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14"/>
      <c r="J114" s="32"/>
      <c r="K114" s="32"/>
      <c r="L114" s="35"/>
    </row>
    <row r="115" spans="2:65" s="8" customFormat="1" ht="29.25" customHeight="1">
      <c r="B115" s="154"/>
      <c r="C115" s="155" t="s">
        <v>115</v>
      </c>
      <c r="D115" s="156" t="s">
        <v>63</v>
      </c>
      <c r="E115" s="156" t="s">
        <v>59</v>
      </c>
      <c r="F115" s="156" t="s">
        <v>60</v>
      </c>
      <c r="G115" s="156" t="s">
        <v>116</v>
      </c>
      <c r="H115" s="156" t="s">
        <v>117</v>
      </c>
      <c r="I115" s="157" t="s">
        <v>118</v>
      </c>
      <c r="J115" s="156" t="s">
        <v>111</v>
      </c>
      <c r="K115" s="158" t="s">
        <v>119</v>
      </c>
      <c r="L115" s="159"/>
      <c r="M115" s="67" t="s">
        <v>1</v>
      </c>
      <c r="N115" s="68" t="s">
        <v>42</v>
      </c>
      <c r="O115" s="68" t="s">
        <v>120</v>
      </c>
      <c r="P115" s="68" t="s">
        <v>121</v>
      </c>
      <c r="Q115" s="68" t="s">
        <v>122</v>
      </c>
      <c r="R115" s="68" t="s">
        <v>123</v>
      </c>
      <c r="S115" s="68" t="s">
        <v>124</v>
      </c>
      <c r="T115" s="69" t="s">
        <v>125</v>
      </c>
    </row>
    <row r="116" spans="2:65" s="1" customFormat="1" ht="22.9" customHeight="1">
      <c r="B116" s="31"/>
      <c r="C116" s="74" t="s">
        <v>126</v>
      </c>
      <c r="D116" s="32"/>
      <c r="E116" s="32"/>
      <c r="F116" s="32"/>
      <c r="G116" s="32"/>
      <c r="H116" s="32"/>
      <c r="I116" s="114"/>
      <c r="J116" s="160">
        <f>BK116</f>
        <v>0</v>
      </c>
      <c r="K116" s="32"/>
      <c r="L116" s="35"/>
      <c r="M116" s="70"/>
      <c r="N116" s="71"/>
      <c r="O116" s="71"/>
      <c r="P116" s="161">
        <f>SUM(P117:P129)</f>
        <v>0</v>
      </c>
      <c r="Q116" s="71"/>
      <c r="R116" s="161">
        <f>SUM(R117:R129)</f>
        <v>0</v>
      </c>
      <c r="S116" s="71"/>
      <c r="T116" s="162">
        <f>SUM(T117:T129)</f>
        <v>0</v>
      </c>
      <c r="AT116" s="14" t="s">
        <v>77</v>
      </c>
      <c r="AU116" s="14" t="s">
        <v>113</v>
      </c>
      <c r="BK116" s="163">
        <f>SUM(BK117:BK129)</f>
        <v>0</v>
      </c>
    </row>
    <row r="117" spans="2:65" s="1" customFormat="1" ht="24" customHeight="1">
      <c r="B117" s="31"/>
      <c r="C117" s="164" t="s">
        <v>85</v>
      </c>
      <c r="D117" s="164" t="s">
        <v>127</v>
      </c>
      <c r="E117" s="165" t="s">
        <v>828</v>
      </c>
      <c r="F117" s="166" t="s">
        <v>829</v>
      </c>
      <c r="G117" s="167" t="s">
        <v>185</v>
      </c>
      <c r="H117" s="168">
        <v>2</v>
      </c>
      <c r="I117" s="169"/>
      <c r="J117" s="170">
        <f>ROUND(I117*H117,2)</f>
        <v>0</v>
      </c>
      <c r="K117" s="166" t="s">
        <v>131</v>
      </c>
      <c r="L117" s="35"/>
      <c r="M117" s="171" t="s">
        <v>1</v>
      </c>
      <c r="N117" s="172" t="s">
        <v>43</v>
      </c>
      <c r="O117" s="63"/>
      <c r="P117" s="173">
        <f>O117*H117</f>
        <v>0</v>
      </c>
      <c r="Q117" s="173">
        <v>0</v>
      </c>
      <c r="R117" s="173">
        <f>Q117*H117</f>
        <v>0</v>
      </c>
      <c r="S117" s="173">
        <v>0</v>
      </c>
      <c r="T117" s="174">
        <f>S117*H117</f>
        <v>0</v>
      </c>
      <c r="AR117" s="175" t="s">
        <v>132</v>
      </c>
      <c r="AT117" s="175" t="s">
        <v>127</v>
      </c>
      <c r="AU117" s="175" t="s">
        <v>78</v>
      </c>
      <c r="AY117" s="14" t="s">
        <v>133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4" t="s">
        <v>85</v>
      </c>
      <c r="BK117" s="176">
        <f>ROUND(I117*H117,2)</f>
        <v>0</v>
      </c>
      <c r="BL117" s="14" t="s">
        <v>132</v>
      </c>
      <c r="BM117" s="175" t="s">
        <v>830</v>
      </c>
    </row>
    <row r="118" spans="2:65" s="1" customFormat="1" ht="48.75">
      <c r="B118" s="31"/>
      <c r="C118" s="32"/>
      <c r="D118" s="177" t="s">
        <v>135</v>
      </c>
      <c r="E118" s="32"/>
      <c r="F118" s="178" t="s">
        <v>831</v>
      </c>
      <c r="G118" s="32"/>
      <c r="H118" s="32"/>
      <c r="I118" s="114"/>
      <c r="J118" s="32"/>
      <c r="K118" s="32"/>
      <c r="L118" s="35"/>
      <c r="M118" s="179"/>
      <c r="N118" s="63"/>
      <c r="O118" s="63"/>
      <c r="P118" s="63"/>
      <c r="Q118" s="63"/>
      <c r="R118" s="63"/>
      <c r="S118" s="63"/>
      <c r="T118" s="64"/>
      <c r="AT118" s="14" t="s">
        <v>135</v>
      </c>
      <c r="AU118" s="14" t="s">
        <v>78</v>
      </c>
    </row>
    <row r="119" spans="2:65" s="1" customFormat="1" ht="24" customHeight="1">
      <c r="B119" s="31"/>
      <c r="C119" s="164" t="s">
        <v>87</v>
      </c>
      <c r="D119" s="164" t="s">
        <v>127</v>
      </c>
      <c r="E119" s="165" t="s">
        <v>832</v>
      </c>
      <c r="F119" s="166" t="s">
        <v>833</v>
      </c>
      <c r="G119" s="167" t="s">
        <v>834</v>
      </c>
      <c r="H119" s="237">
        <v>1</v>
      </c>
      <c r="I119" s="169"/>
      <c r="J119" s="170">
        <f>ROUND(I119*H119,2)</f>
        <v>0</v>
      </c>
      <c r="K119" s="166" t="s">
        <v>131</v>
      </c>
      <c r="L119" s="35"/>
      <c r="M119" s="171" t="s">
        <v>1</v>
      </c>
      <c r="N119" s="172" t="s">
        <v>43</v>
      </c>
      <c r="O119" s="63"/>
      <c r="P119" s="173">
        <f>O119*H119</f>
        <v>0</v>
      </c>
      <c r="Q119" s="173">
        <v>0</v>
      </c>
      <c r="R119" s="173">
        <f>Q119*H119</f>
        <v>0</v>
      </c>
      <c r="S119" s="173">
        <v>0</v>
      </c>
      <c r="T119" s="174">
        <f>S119*H119</f>
        <v>0</v>
      </c>
      <c r="AR119" s="175" t="s">
        <v>132</v>
      </c>
      <c r="AT119" s="175" t="s">
        <v>127</v>
      </c>
      <c r="AU119" s="175" t="s">
        <v>78</v>
      </c>
      <c r="AY119" s="14" t="s">
        <v>133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4" t="s">
        <v>85</v>
      </c>
      <c r="BK119" s="176">
        <f>ROUND(I119*H119,2)</f>
        <v>0</v>
      </c>
      <c r="BL119" s="14" t="s">
        <v>132</v>
      </c>
      <c r="BM119" s="175" t="s">
        <v>835</v>
      </c>
    </row>
    <row r="120" spans="2:65" s="1" customFormat="1" ht="11.25">
      <c r="B120" s="31"/>
      <c r="C120" s="32"/>
      <c r="D120" s="177" t="s">
        <v>135</v>
      </c>
      <c r="E120" s="32"/>
      <c r="F120" s="178" t="s">
        <v>833</v>
      </c>
      <c r="G120" s="32"/>
      <c r="H120" s="32"/>
      <c r="I120" s="114"/>
      <c r="J120" s="32"/>
      <c r="K120" s="32"/>
      <c r="L120" s="35"/>
      <c r="M120" s="179"/>
      <c r="N120" s="63"/>
      <c r="O120" s="63"/>
      <c r="P120" s="63"/>
      <c r="Q120" s="63"/>
      <c r="R120" s="63"/>
      <c r="S120" s="63"/>
      <c r="T120" s="64"/>
      <c r="AT120" s="14" t="s">
        <v>135</v>
      </c>
      <c r="AU120" s="14" t="s">
        <v>78</v>
      </c>
    </row>
    <row r="121" spans="2:65" s="1" customFormat="1" ht="78">
      <c r="B121" s="31"/>
      <c r="C121" s="32"/>
      <c r="D121" s="177" t="s">
        <v>137</v>
      </c>
      <c r="E121" s="32"/>
      <c r="F121" s="180" t="s">
        <v>836</v>
      </c>
      <c r="G121" s="32"/>
      <c r="H121" s="32"/>
      <c r="I121" s="114"/>
      <c r="J121" s="32"/>
      <c r="K121" s="32"/>
      <c r="L121" s="35"/>
      <c r="M121" s="179"/>
      <c r="N121" s="63"/>
      <c r="O121" s="63"/>
      <c r="P121" s="63"/>
      <c r="Q121" s="63"/>
      <c r="R121" s="63"/>
      <c r="S121" s="63"/>
      <c r="T121" s="64"/>
      <c r="AT121" s="14" t="s">
        <v>137</v>
      </c>
      <c r="AU121" s="14" t="s">
        <v>78</v>
      </c>
    </row>
    <row r="122" spans="2:65" s="1" customFormat="1" ht="60" customHeight="1">
      <c r="B122" s="31"/>
      <c r="C122" s="164" t="s">
        <v>151</v>
      </c>
      <c r="D122" s="164" t="s">
        <v>127</v>
      </c>
      <c r="E122" s="165" t="s">
        <v>837</v>
      </c>
      <c r="F122" s="166" t="s">
        <v>838</v>
      </c>
      <c r="G122" s="167" t="s">
        <v>834</v>
      </c>
      <c r="H122" s="237">
        <v>2</v>
      </c>
      <c r="I122" s="169"/>
      <c r="J122" s="170">
        <f>ROUND(I122*H122,2)</f>
        <v>0</v>
      </c>
      <c r="K122" s="166" t="s">
        <v>131</v>
      </c>
      <c r="L122" s="35"/>
      <c r="M122" s="171" t="s">
        <v>1</v>
      </c>
      <c r="N122" s="172" t="s">
        <v>43</v>
      </c>
      <c r="O122" s="63"/>
      <c r="P122" s="173">
        <f>O122*H122</f>
        <v>0</v>
      </c>
      <c r="Q122" s="173">
        <v>0</v>
      </c>
      <c r="R122" s="173">
        <f>Q122*H122</f>
        <v>0</v>
      </c>
      <c r="S122" s="173">
        <v>0</v>
      </c>
      <c r="T122" s="174">
        <f>S122*H122</f>
        <v>0</v>
      </c>
      <c r="AR122" s="175" t="s">
        <v>132</v>
      </c>
      <c r="AT122" s="175" t="s">
        <v>127</v>
      </c>
      <c r="AU122" s="175" t="s">
        <v>78</v>
      </c>
      <c r="AY122" s="14" t="s">
        <v>133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4" t="s">
        <v>85</v>
      </c>
      <c r="BK122" s="176">
        <f>ROUND(I122*H122,2)</f>
        <v>0</v>
      </c>
      <c r="BL122" s="14" t="s">
        <v>132</v>
      </c>
      <c r="BM122" s="175" t="s">
        <v>839</v>
      </c>
    </row>
    <row r="123" spans="2:65" s="1" customFormat="1" ht="39">
      <c r="B123" s="31"/>
      <c r="C123" s="32"/>
      <c r="D123" s="177" t="s">
        <v>135</v>
      </c>
      <c r="E123" s="32"/>
      <c r="F123" s="178" t="s">
        <v>838</v>
      </c>
      <c r="G123" s="32"/>
      <c r="H123" s="32"/>
      <c r="I123" s="114"/>
      <c r="J123" s="32"/>
      <c r="K123" s="32"/>
      <c r="L123" s="35"/>
      <c r="M123" s="179"/>
      <c r="N123" s="63"/>
      <c r="O123" s="63"/>
      <c r="P123" s="63"/>
      <c r="Q123" s="63"/>
      <c r="R123" s="63"/>
      <c r="S123" s="63"/>
      <c r="T123" s="64"/>
      <c r="AT123" s="14" t="s">
        <v>135</v>
      </c>
      <c r="AU123" s="14" t="s">
        <v>78</v>
      </c>
    </row>
    <row r="124" spans="2:65" s="1" customFormat="1" ht="68.25">
      <c r="B124" s="31"/>
      <c r="C124" s="32"/>
      <c r="D124" s="177" t="s">
        <v>137</v>
      </c>
      <c r="E124" s="32"/>
      <c r="F124" s="180" t="s">
        <v>840</v>
      </c>
      <c r="G124" s="32"/>
      <c r="H124" s="32"/>
      <c r="I124" s="114"/>
      <c r="J124" s="32"/>
      <c r="K124" s="32"/>
      <c r="L124" s="35"/>
      <c r="M124" s="179"/>
      <c r="N124" s="63"/>
      <c r="O124" s="63"/>
      <c r="P124" s="63"/>
      <c r="Q124" s="63"/>
      <c r="R124" s="63"/>
      <c r="S124" s="63"/>
      <c r="T124" s="64"/>
      <c r="AT124" s="14" t="s">
        <v>137</v>
      </c>
      <c r="AU124" s="14" t="s">
        <v>78</v>
      </c>
    </row>
    <row r="125" spans="2:65" s="1" customFormat="1" ht="24" customHeight="1">
      <c r="B125" s="31"/>
      <c r="C125" s="164" t="s">
        <v>132</v>
      </c>
      <c r="D125" s="164" t="s">
        <v>127</v>
      </c>
      <c r="E125" s="165" t="s">
        <v>841</v>
      </c>
      <c r="F125" s="166" t="s">
        <v>842</v>
      </c>
      <c r="G125" s="167" t="s">
        <v>192</v>
      </c>
      <c r="H125" s="168">
        <v>1418</v>
      </c>
      <c r="I125" s="169"/>
      <c r="J125" s="170">
        <f>ROUND(I125*H125,2)</f>
        <v>0</v>
      </c>
      <c r="K125" s="166" t="s">
        <v>131</v>
      </c>
      <c r="L125" s="35"/>
      <c r="M125" s="171" t="s">
        <v>1</v>
      </c>
      <c r="N125" s="172" t="s">
        <v>43</v>
      </c>
      <c r="O125" s="63"/>
      <c r="P125" s="173">
        <f>O125*H125</f>
        <v>0</v>
      </c>
      <c r="Q125" s="173">
        <v>0</v>
      </c>
      <c r="R125" s="173">
        <f>Q125*H125</f>
        <v>0</v>
      </c>
      <c r="S125" s="173">
        <v>0</v>
      </c>
      <c r="T125" s="174">
        <f>S125*H125</f>
        <v>0</v>
      </c>
      <c r="AR125" s="175" t="s">
        <v>132</v>
      </c>
      <c r="AT125" s="175" t="s">
        <v>127</v>
      </c>
      <c r="AU125" s="175" t="s">
        <v>78</v>
      </c>
      <c r="AY125" s="14" t="s">
        <v>133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4" t="s">
        <v>85</v>
      </c>
      <c r="BK125" s="176">
        <f>ROUND(I125*H125,2)</f>
        <v>0</v>
      </c>
      <c r="BL125" s="14" t="s">
        <v>132</v>
      </c>
      <c r="BM125" s="175" t="s">
        <v>843</v>
      </c>
    </row>
    <row r="126" spans="2:65" s="1" customFormat="1" ht="58.5">
      <c r="B126" s="31"/>
      <c r="C126" s="32"/>
      <c r="D126" s="177" t="s">
        <v>135</v>
      </c>
      <c r="E126" s="32"/>
      <c r="F126" s="178" t="s">
        <v>844</v>
      </c>
      <c r="G126" s="32"/>
      <c r="H126" s="32"/>
      <c r="I126" s="114"/>
      <c r="J126" s="32"/>
      <c r="K126" s="32"/>
      <c r="L126" s="35"/>
      <c r="M126" s="179"/>
      <c r="N126" s="63"/>
      <c r="O126" s="63"/>
      <c r="P126" s="63"/>
      <c r="Q126" s="63"/>
      <c r="R126" s="63"/>
      <c r="S126" s="63"/>
      <c r="T126" s="64"/>
      <c r="AT126" s="14" t="s">
        <v>135</v>
      </c>
      <c r="AU126" s="14" t="s">
        <v>78</v>
      </c>
    </row>
    <row r="127" spans="2:65" s="1" customFormat="1" ht="24" customHeight="1">
      <c r="B127" s="31"/>
      <c r="C127" s="164" t="s">
        <v>162</v>
      </c>
      <c r="D127" s="164" t="s">
        <v>127</v>
      </c>
      <c r="E127" s="165" t="s">
        <v>845</v>
      </c>
      <c r="F127" s="166" t="s">
        <v>846</v>
      </c>
      <c r="G127" s="167" t="s">
        <v>834</v>
      </c>
      <c r="H127" s="237">
        <v>1</v>
      </c>
      <c r="I127" s="169"/>
      <c r="J127" s="170">
        <f>ROUND(I127*H127,2)</f>
        <v>0</v>
      </c>
      <c r="K127" s="166" t="s">
        <v>131</v>
      </c>
      <c r="L127" s="35"/>
      <c r="M127" s="171" t="s">
        <v>1</v>
      </c>
      <c r="N127" s="172" t="s">
        <v>43</v>
      </c>
      <c r="O127" s="63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AR127" s="175" t="s">
        <v>132</v>
      </c>
      <c r="AT127" s="175" t="s">
        <v>127</v>
      </c>
      <c r="AU127" s="175" t="s">
        <v>78</v>
      </c>
      <c r="AY127" s="14" t="s">
        <v>133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4" t="s">
        <v>85</v>
      </c>
      <c r="BK127" s="176">
        <f>ROUND(I127*H127,2)</f>
        <v>0</v>
      </c>
      <c r="BL127" s="14" t="s">
        <v>132</v>
      </c>
      <c r="BM127" s="175" t="s">
        <v>847</v>
      </c>
    </row>
    <row r="128" spans="2:65" s="1" customFormat="1" ht="48.75">
      <c r="B128" s="31"/>
      <c r="C128" s="32"/>
      <c r="D128" s="177" t="s">
        <v>135</v>
      </c>
      <c r="E128" s="32"/>
      <c r="F128" s="178" t="s">
        <v>848</v>
      </c>
      <c r="G128" s="32"/>
      <c r="H128" s="32"/>
      <c r="I128" s="114"/>
      <c r="J128" s="32"/>
      <c r="K128" s="32"/>
      <c r="L128" s="35"/>
      <c r="M128" s="179"/>
      <c r="N128" s="63"/>
      <c r="O128" s="63"/>
      <c r="P128" s="63"/>
      <c r="Q128" s="63"/>
      <c r="R128" s="63"/>
      <c r="S128" s="63"/>
      <c r="T128" s="64"/>
      <c r="AT128" s="14" t="s">
        <v>135</v>
      </c>
      <c r="AU128" s="14" t="s">
        <v>78</v>
      </c>
    </row>
    <row r="129" spans="2:47" s="1" customFormat="1" ht="39">
      <c r="B129" s="31"/>
      <c r="C129" s="32"/>
      <c r="D129" s="177" t="s">
        <v>137</v>
      </c>
      <c r="E129" s="32"/>
      <c r="F129" s="180" t="s">
        <v>849</v>
      </c>
      <c r="G129" s="32"/>
      <c r="H129" s="32"/>
      <c r="I129" s="114"/>
      <c r="J129" s="32"/>
      <c r="K129" s="32"/>
      <c r="L129" s="35"/>
      <c r="M129" s="234"/>
      <c r="N129" s="235"/>
      <c r="O129" s="235"/>
      <c r="P129" s="235"/>
      <c r="Q129" s="235"/>
      <c r="R129" s="235"/>
      <c r="S129" s="235"/>
      <c r="T129" s="236"/>
      <c r="AT129" s="14" t="s">
        <v>137</v>
      </c>
      <c r="AU129" s="14" t="s">
        <v>78</v>
      </c>
    </row>
    <row r="130" spans="2:47" s="1" customFormat="1" ht="6.95" customHeight="1">
      <c r="B130" s="46"/>
      <c r="C130" s="47"/>
      <c r="D130" s="47"/>
      <c r="E130" s="47"/>
      <c r="F130" s="47"/>
      <c r="G130" s="47"/>
      <c r="H130" s="47"/>
      <c r="I130" s="145"/>
      <c r="J130" s="47"/>
      <c r="K130" s="47"/>
      <c r="L130" s="35"/>
    </row>
  </sheetData>
  <sheetProtection algorithmName="SHA-512" hashValue="Q5140/uJ3bjvfc7747tlo1uRskj7UZPNpBwh9b4QTjiw+xaYI5RN3GozGeCZG0Fd1h7CyinWkcHi529Y+N7jJg==" saltValue="jvuD5v9T4jdbxUpXqkG5kU0Bmaa9ZScn7K7SPqSWqNOkYeRvzl/xuIZ9kSKIR2h8+N3EYKVWF3rNHzO4pV2f3A==" spinCount="100000" sheet="1" objects="1" scenarios="1" formatColumns="0" formatRows="0" autoFilter="0"/>
  <autoFilter ref="C115:K129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A.1 - Práce na ŽSv (Sborn...</vt:lpstr>
      <vt:lpstr>A.1.1 - Materiál zajištěn...</vt:lpstr>
      <vt:lpstr>A.2 - Práce na ŽSp (Sborn...</vt:lpstr>
      <vt:lpstr>A.3 - Práce SSZT (Sborník...</vt:lpstr>
      <vt:lpstr>A.4 - Přepravy (Sborník S...</vt:lpstr>
      <vt:lpstr>A.5 - VON</vt:lpstr>
      <vt:lpstr>'A.1 - Práce na ŽSv (Sborn...'!Názvy_tisku</vt:lpstr>
      <vt:lpstr>'A.1.1 - Materiál zajištěn...'!Názvy_tisku</vt:lpstr>
      <vt:lpstr>'A.2 - Práce na ŽSp (Sborn...'!Názvy_tisku</vt:lpstr>
      <vt:lpstr>'A.3 - Práce SSZT (Sborník...'!Názvy_tisku</vt:lpstr>
      <vt:lpstr>'A.4 - Přepravy (Sborník S...'!Názvy_tisku</vt:lpstr>
      <vt:lpstr>'A.5 - VON'!Názvy_tisku</vt:lpstr>
      <vt:lpstr>'Rekapitulace stavby'!Názvy_tisku</vt:lpstr>
      <vt:lpstr>'A.1 - Práce na ŽSv (Sborn...'!Oblast_tisku</vt:lpstr>
      <vt:lpstr>'A.1.1 - Materiál zajištěn...'!Oblast_tisku</vt:lpstr>
      <vt:lpstr>'A.2 - Práce na ŽSp (Sborn...'!Oblast_tisku</vt:lpstr>
      <vt:lpstr>'A.3 - Práce SSZT (Sborník...'!Oblast_tisku</vt:lpstr>
      <vt:lpstr>'A.4 - Přepravy (Sborník S...'!Oblast_tisku</vt:lpstr>
      <vt:lpstr>'A.5 - VON'!Oblast_tisku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Roztočilová Monika, Ing., DiS.</cp:lastModifiedBy>
  <dcterms:created xsi:type="dcterms:W3CDTF">2019-06-26T08:30:13Z</dcterms:created>
  <dcterms:modified xsi:type="dcterms:W3CDTF">2019-06-26T11:53:25Z</dcterms:modified>
</cp:coreProperties>
</file>