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 tabRatio="815" activeTab="1"/>
  </bookViews>
  <sheets>
    <sheet name="Rekapitulace PS" sheetId="1" r:id="rId1"/>
    <sheet name="PS 03-01-21.1 - Petrohrad..." sheetId="4" r:id="rId2"/>
    <sheet name="PS 03-01-21.2 - Petrohrad..." sheetId="5" r:id="rId3"/>
    <sheet name="PS 03-01-21.3 - VON + VRN" sheetId="6" r:id="rId4"/>
    <sheet name="Pokyny pro vyplnění" sheetId="14" r:id="rId5"/>
  </sheets>
  <definedNames>
    <definedName name="_xlnm._FilterDatabase" localSheetId="1" hidden="1">'PS 03-01-21.1 - Petrohrad...'!$C$79:$K$110</definedName>
    <definedName name="_xlnm._FilterDatabase" localSheetId="2" hidden="1">'PS 03-01-21.2 - Petrohrad...'!$C$80:$K$108</definedName>
    <definedName name="_xlnm._FilterDatabase" localSheetId="3" hidden="1">'PS 03-01-21.3 - VON + VRN'!$C$83:$K$98</definedName>
    <definedName name="_xlnm.Print_Titles" localSheetId="1">'PS 03-01-21.1 - Petrohrad...'!$79:$79</definedName>
    <definedName name="_xlnm.Print_Titles" localSheetId="2">'PS 03-01-21.2 - Petrohrad...'!$80:$80</definedName>
    <definedName name="_xlnm.Print_Titles" localSheetId="3">'PS 03-01-21.3 - VON + VRN'!$83:$83</definedName>
    <definedName name="_xlnm.Print_Titles" localSheetId="0">'Rekapitulace PS'!$52:$52</definedName>
    <definedName name="_xlnm.Print_Area" localSheetId="4">'Pokyny pro vyplnění'!$B$2:$K$71,'Pokyny pro vyplnění'!$B$74:$K$118,'Pokyny pro vyplnění'!$B$121:$K$190,'Pokyny pro vyplnění'!$B$198:$K$218</definedName>
    <definedName name="_xlnm.Print_Area" localSheetId="1">'PS 03-01-21.1 - Petrohrad...'!$C$4:$J$39,'PS 03-01-21.1 - Petrohrad...'!$C$45:$J$61,'PS 03-01-21.1 - Petrohrad...'!$C$67:$K$110</definedName>
    <definedName name="_xlnm.Print_Area" localSheetId="2">'PS 03-01-21.2 - Petrohrad...'!$C$4:$J$39,'PS 03-01-21.2 - Petrohrad...'!$C$45:$J$62,'PS 03-01-21.2 - Petrohrad...'!$C$68:$K$108</definedName>
    <definedName name="_xlnm.Print_Area" localSheetId="3">'PS 03-01-21.3 - VON + VRN'!$C$4:$J$39,'PS 03-01-21.3 - VON + VRN'!$C$45:$J$65,'PS 03-01-21.3 - VON + VRN'!$C$71:$K$98</definedName>
    <definedName name="_xlnm.Print_Area" localSheetId="0">'Rekapitulace PS'!$D$4:$AO$36,'Rekapitulace PS'!$C$42:$AQ$58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7" i="6" l="1"/>
  <c r="J36" i="6"/>
  <c r="AY57" i="1" s="1"/>
  <c r="J35" i="6"/>
  <c r="AX57" i="1" s="1"/>
  <c r="BI98" i="6"/>
  <c r="BH98" i="6"/>
  <c r="BG98" i="6"/>
  <c r="BF98" i="6"/>
  <c r="T98" i="6"/>
  <c r="T97" i="6" s="1"/>
  <c r="R98" i="6"/>
  <c r="R97" i="6" s="1"/>
  <c r="P98" i="6"/>
  <c r="P97" i="6" s="1"/>
  <c r="BK98" i="6"/>
  <c r="BK97" i="6" s="1"/>
  <c r="J97" i="6" s="1"/>
  <c r="J64" i="6" s="1"/>
  <c r="J98" i="6"/>
  <c r="BE98" i="6"/>
  <c r="BI96" i="6"/>
  <c r="BH96" i="6"/>
  <c r="BG96" i="6"/>
  <c r="BF96" i="6"/>
  <c r="T96" i="6"/>
  <c r="T95" i="6" s="1"/>
  <c r="R96" i="6"/>
  <c r="R95" i="6" s="1"/>
  <c r="P96" i="6"/>
  <c r="P95" i="6" s="1"/>
  <c r="BK96" i="6"/>
  <c r="BK95" i="6" s="1"/>
  <c r="J95" i="6" s="1"/>
  <c r="J63" i="6" s="1"/>
  <c r="J96" i="6"/>
  <c r="BE96" i="6"/>
  <c r="BI94" i="6"/>
  <c r="BH94" i="6"/>
  <c r="BG94" i="6"/>
  <c r="BF94" i="6"/>
  <c r="T94" i="6"/>
  <c r="T93" i="6" s="1"/>
  <c r="R94" i="6"/>
  <c r="R93" i="6" s="1"/>
  <c r="P94" i="6"/>
  <c r="P93" i="6" s="1"/>
  <c r="BK94" i="6"/>
  <c r="BK93" i="6" s="1"/>
  <c r="J93" i="6" s="1"/>
  <c r="J62" i="6" s="1"/>
  <c r="J94" i="6"/>
  <c r="BE94" i="6"/>
  <c r="BI92" i="6"/>
  <c r="BH92" i="6"/>
  <c r="BG92" i="6"/>
  <c r="BF92" i="6"/>
  <c r="T92" i="6"/>
  <c r="R92" i="6"/>
  <c r="P92" i="6"/>
  <c r="BK92" i="6"/>
  <c r="J92" i="6"/>
  <c r="BE92" i="6" s="1"/>
  <c r="BI91" i="6"/>
  <c r="BH91" i="6"/>
  <c r="BG91" i="6"/>
  <c r="BF91" i="6"/>
  <c r="T91" i="6"/>
  <c r="T90" i="6" s="1"/>
  <c r="R91" i="6"/>
  <c r="R90" i="6" s="1"/>
  <c r="P91" i="6"/>
  <c r="BK91" i="6"/>
  <c r="J91" i="6"/>
  <c r="BE91" i="6" s="1"/>
  <c r="BI89" i="6"/>
  <c r="BH89" i="6"/>
  <c r="BG89" i="6"/>
  <c r="BF89" i="6"/>
  <c r="T89" i="6"/>
  <c r="R89" i="6"/>
  <c r="P89" i="6"/>
  <c r="BK89" i="6"/>
  <c r="J89" i="6"/>
  <c r="BE89" i="6" s="1"/>
  <c r="BI88" i="6"/>
  <c r="BH88" i="6"/>
  <c r="BG88" i="6"/>
  <c r="BF88" i="6"/>
  <c r="T88" i="6"/>
  <c r="R88" i="6"/>
  <c r="P88" i="6"/>
  <c r="BK88" i="6"/>
  <c r="J88" i="6"/>
  <c r="BE88" i="6" s="1"/>
  <c r="BI87" i="6"/>
  <c r="BH87" i="6"/>
  <c r="BG87" i="6"/>
  <c r="BF87" i="6"/>
  <c r="T87" i="6"/>
  <c r="R87" i="6"/>
  <c r="P87" i="6"/>
  <c r="BK87" i="6"/>
  <c r="J87" i="6"/>
  <c r="BE87" i="6" s="1"/>
  <c r="BI86" i="6"/>
  <c r="BH86" i="6"/>
  <c r="F36" i="6"/>
  <c r="BC57" i="1" s="1"/>
  <c r="BG86" i="6"/>
  <c r="BF86" i="6"/>
  <c r="J34" i="6" s="1"/>
  <c r="AW57" i="1" s="1"/>
  <c r="T86" i="6"/>
  <c r="R86" i="6"/>
  <c r="P86" i="6"/>
  <c r="BK86" i="6"/>
  <c r="J86" i="6"/>
  <c r="BE86" i="6" s="1"/>
  <c r="F78" i="6"/>
  <c r="E76" i="6"/>
  <c r="F52" i="6"/>
  <c r="E50" i="6"/>
  <c r="J24" i="6"/>
  <c r="E24" i="6"/>
  <c r="J55" i="6" s="1"/>
  <c r="J81" i="6"/>
  <c r="J23" i="6"/>
  <c r="J21" i="6"/>
  <c r="E21" i="6"/>
  <c r="J54" i="6" s="1"/>
  <c r="J20" i="6"/>
  <c r="J18" i="6"/>
  <c r="E18" i="6"/>
  <c r="J17" i="6"/>
  <c r="J15" i="6"/>
  <c r="E15" i="6"/>
  <c r="F54" i="6" s="1"/>
  <c r="F80" i="6"/>
  <c r="J14" i="6"/>
  <c r="J12" i="6"/>
  <c r="J52" i="6" s="1"/>
  <c r="E7" i="6"/>
  <c r="J37" i="5"/>
  <c r="J36" i="5"/>
  <c r="AY56" i="1" s="1"/>
  <c r="J35" i="5"/>
  <c r="AX56" i="1"/>
  <c r="BI107" i="5"/>
  <c r="BH107" i="5"/>
  <c r="BG107" i="5"/>
  <c r="BF107" i="5"/>
  <c r="T107" i="5"/>
  <c r="R107" i="5"/>
  <c r="P107" i="5"/>
  <c r="BK107" i="5"/>
  <c r="J107" i="5"/>
  <c r="BE107" i="5" s="1"/>
  <c r="BI106" i="5"/>
  <c r="BH106" i="5"/>
  <c r="BG106" i="5"/>
  <c r="BF106" i="5"/>
  <c r="T106" i="5"/>
  <c r="R106" i="5"/>
  <c r="P106" i="5"/>
  <c r="BK106" i="5"/>
  <c r="J106" i="5"/>
  <c r="BE106" i="5" s="1"/>
  <c r="BI105" i="5"/>
  <c r="BH105" i="5"/>
  <c r="BG105" i="5"/>
  <c r="BF105" i="5"/>
  <c r="T105" i="5"/>
  <c r="R105" i="5"/>
  <c r="P105" i="5"/>
  <c r="BK105" i="5"/>
  <c r="J105" i="5"/>
  <c r="BE105" i="5" s="1"/>
  <c r="BI103" i="5"/>
  <c r="BH103" i="5"/>
  <c r="BG103" i="5"/>
  <c r="BF103" i="5"/>
  <c r="T103" i="5"/>
  <c r="R103" i="5"/>
  <c r="P103" i="5"/>
  <c r="BK103" i="5"/>
  <c r="J103" i="5"/>
  <c r="BE103" i="5" s="1"/>
  <c r="BI101" i="5"/>
  <c r="BH101" i="5"/>
  <c r="BG101" i="5"/>
  <c r="BF101" i="5"/>
  <c r="T101" i="5"/>
  <c r="R101" i="5"/>
  <c r="P101" i="5"/>
  <c r="BK101" i="5"/>
  <c r="J101" i="5"/>
  <c r="BE101" i="5" s="1"/>
  <c r="BI84" i="5"/>
  <c r="BH84" i="5"/>
  <c r="BG84" i="5"/>
  <c r="BF84" i="5"/>
  <c r="T84" i="5"/>
  <c r="T83" i="5" s="1"/>
  <c r="T82" i="5" s="1"/>
  <c r="T81" i="5" s="1"/>
  <c r="R84" i="5"/>
  <c r="R83" i="5" s="1"/>
  <c r="R82" i="5" s="1"/>
  <c r="R81" i="5" s="1"/>
  <c r="P84" i="5"/>
  <c r="P83" i="5" s="1"/>
  <c r="P82" i="5" s="1"/>
  <c r="P81" i="5" s="1"/>
  <c r="AU56" i="1" s="1"/>
  <c r="BK84" i="5"/>
  <c r="J84" i="5"/>
  <c r="BE84" i="5" s="1"/>
  <c r="F75" i="5"/>
  <c r="E73" i="5"/>
  <c r="F52" i="5"/>
  <c r="E50" i="5"/>
  <c r="J24" i="5"/>
  <c r="E24" i="5"/>
  <c r="J78" i="5" s="1"/>
  <c r="J55" i="5"/>
  <c r="J23" i="5"/>
  <c r="J21" i="5"/>
  <c r="E21" i="5"/>
  <c r="J77" i="5"/>
  <c r="J54" i="5"/>
  <c r="J20" i="5"/>
  <c r="J18" i="5"/>
  <c r="E18" i="5"/>
  <c r="F55" i="5" s="1"/>
  <c r="J17" i="5"/>
  <c r="J15" i="5"/>
  <c r="E15" i="5"/>
  <c r="J14" i="5"/>
  <c r="J12" i="5"/>
  <c r="E7" i="5"/>
  <c r="E48" i="5" s="1"/>
  <c r="E71" i="5"/>
  <c r="J37" i="4"/>
  <c r="J36" i="4"/>
  <c r="AY55" i="1"/>
  <c r="J35" i="4"/>
  <c r="AX55" i="1"/>
  <c r="BI110" i="4"/>
  <c r="BH110" i="4"/>
  <c r="BG110" i="4"/>
  <c r="BF110" i="4"/>
  <c r="T110" i="4"/>
  <c r="R110" i="4"/>
  <c r="P110" i="4"/>
  <c r="BK110" i="4"/>
  <c r="J110" i="4"/>
  <c r="BE110" i="4"/>
  <c r="BI109" i="4"/>
  <c r="BH109" i="4"/>
  <c r="BG109" i="4"/>
  <c r="BF109" i="4"/>
  <c r="T109" i="4"/>
  <c r="R109" i="4"/>
  <c r="P109" i="4"/>
  <c r="BK109" i="4"/>
  <c r="J109" i="4"/>
  <c r="BE109" i="4" s="1"/>
  <c r="BI108" i="4"/>
  <c r="BH108" i="4"/>
  <c r="BG108" i="4"/>
  <c r="BF108" i="4"/>
  <c r="T108" i="4"/>
  <c r="R108" i="4"/>
  <c r="P108" i="4"/>
  <c r="BK108" i="4"/>
  <c r="J108" i="4"/>
  <c r="BE108" i="4" s="1"/>
  <c r="BI107" i="4"/>
  <c r="BH107" i="4"/>
  <c r="BG107" i="4"/>
  <c r="BF107" i="4"/>
  <c r="T107" i="4"/>
  <c r="R107" i="4"/>
  <c r="P107" i="4"/>
  <c r="BK107" i="4"/>
  <c r="J107" i="4"/>
  <c r="BE107" i="4"/>
  <c r="BI106" i="4"/>
  <c r="BH106" i="4"/>
  <c r="BG106" i="4"/>
  <c r="BF106" i="4"/>
  <c r="T106" i="4"/>
  <c r="R106" i="4"/>
  <c r="P106" i="4"/>
  <c r="BK106" i="4"/>
  <c r="J106" i="4"/>
  <c r="BE106" i="4"/>
  <c r="BI105" i="4"/>
  <c r="BH105" i="4"/>
  <c r="BG105" i="4"/>
  <c r="BF105" i="4"/>
  <c r="T105" i="4"/>
  <c r="R105" i="4"/>
  <c r="P105" i="4"/>
  <c r="BK105" i="4"/>
  <c r="J105" i="4"/>
  <c r="BE105" i="4"/>
  <c r="BI104" i="4"/>
  <c r="BH104" i="4"/>
  <c r="BG104" i="4"/>
  <c r="BF104" i="4"/>
  <c r="T104" i="4"/>
  <c r="R104" i="4"/>
  <c r="P104" i="4"/>
  <c r="BK104" i="4"/>
  <c r="J104" i="4"/>
  <c r="BE104" i="4"/>
  <c r="BI103" i="4"/>
  <c r="BH103" i="4"/>
  <c r="BG103" i="4"/>
  <c r="BF103" i="4"/>
  <c r="T103" i="4"/>
  <c r="R103" i="4"/>
  <c r="P103" i="4"/>
  <c r="BK103" i="4"/>
  <c r="J103" i="4"/>
  <c r="BE103" i="4"/>
  <c r="BI102" i="4"/>
  <c r="BH102" i="4"/>
  <c r="BG102" i="4"/>
  <c r="BF102" i="4"/>
  <c r="T102" i="4"/>
  <c r="R102" i="4"/>
  <c r="P102" i="4"/>
  <c r="BK102" i="4"/>
  <c r="J102" i="4"/>
  <c r="BE102" i="4"/>
  <c r="BI101" i="4"/>
  <c r="BH101" i="4"/>
  <c r="BG101" i="4"/>
  <c r="BF101" i="4"/>
  <c r="T101" i="4"/>
  <c r="R101" i="4"/>
  <c r="P101" i="4"/>
  <c r="BK101" i="4"/>
  <c r="J101" i="4"/>
  <c r="BE101" i="4"/>
  <c r="BI100" i="4"/>
  <c r="BH100" i="4"/>
  <c r="BG100" i="4"/>
  <c r="BF100" i="4"/>
  <c r="T100" i="4"/>
  <c r="R100" i="4"/>
  <c r="P100" i="4"/>
  <c r="BK100" i="4"/>
  <c r="J100" i="4"/>
  <c r="BE100" i="4"/>
  <c r="BI99" i="4"/>
  <c r="BH99" i="4"/>
  <c r="BG99" i="4"/>
  <c r="BF99" i="4"/>
  <c r="T99" i="4"/>
  <c r="R99" i="4"/>
  <c r="P99" i="4"/>
  <c r="BK99" i="4"/>
  <c r="J99" i="4"/>
  <c r="BE99" i="4"/>
  <c r="BI98" i="4"/>
  <c r="BH98" i="4"/>
  <c r="BG98" i="4"/>
  <c r="BF98" i="4"/>
  <c r="T98" i="4"/>
  <c r="R98" i="4"/>
  <c r="P98" i="4"/>
  <c r="BK98" i="4"/>
  <c r="J98" i="4"/>
  <c r="BE98" i="4"/>
  <c r="BI97" i="4"/>
  <c r="BH97" i="4"/>
  <c r="BG97" i="4"/>
  <c r="BF97" i="4"/>
  <c r="T97" i="4"/>
  <c r="R97" i="4"/>
  <c r="P97" i="4"/>
  <c r="BK97" i="4"/>
  <c r="J97" i="4"/>
  <c r="BE97" i="4"/>
  <c r="BI96" i="4"/>
  <c r="BH96" i="4"/>
  <c r="BG96" i="4"/>
  <c r="BF96" i="4"/>
  <c r="T96" i="4"/>
  <c r="R96" i="4"/>
  <c r="P96" i="4"/>
  <c r="BK96" i="4"/>
  <c r="J96" i="4"/>
  <c r="BE96" i="4" s="1"/>
  <c r="BI95" i="4"/>
  <c r="BH95" i="4"/>
  <c r="BG95" i="4"/>
  <c r="BF95" i="4"/>
  <c r="T95" i="4"/>
  <c r="R95" i="4"/>
  <c r="P95" i="4"/>
  <c r="BK95" i="4"/>
  <c r="J95" i="4"/>
  <c r="BE95" i="4"/>
  <c r="BI94" i="4"/>
  <c r="BH94" i="4"/>
  <c r="BG94" i="4"/>
  <c r="BF94" i="4"/>
  <c r="T94" i="4"/>
  <c r="R94" i="4"/>
  <c r="P94" i="4"/>
  <c r="BK94" i="4"/>
  <c r="J94" i="4"/>
  <c r="BE94" i="4" s="1"/>
  <c r="BI93" i="4"/>
  <c r="BH93" i="4"/>
  <c r="BG93" i="4"/>
  <c r="BF93" i="4"/>
  <c r="T93" i="4"/>
  <c r="R93" i="4"/>
  <c r="P93" i="4"/>
  <c r="BK93" i="4"/>
  <c r="J93" i="4"/>
  <c r="BE93" i="4"/>
  <c r="BI92" i="4"/>
  <c r="BH92" i="4"/>
  <c r="BG92" i="4"/>
  <c r="BF92" i="4"/>
  <c r="T92" i="4"/>
  <c r="R92" i="4"/>
  <c r="P92" i="4"/>
  <c r="BK92" i="4"/>
  <c r="J92" i="4"/>
  <c r="BE92" i="4"/>
  <c r="BI91" i="4"/>
  <c r="BH91" i="4"/>
  <c r="BG91" i="4"/>
  <c r="BF91" i="4"/>
  <c r="T91" i="4"/>
  <c r="R91" i="4"/>
  <c r="P91" i="4"/>
  <c r="BK91" i="4"/>
  <c r="J91" i="4"/>
  <c r="BE91" i="4" s="1"/>
  <c r="BI90" i="4"/>
  <c r="BH90" i="4"/>
  <c r="BG90" i="4"/>
  <c r="BF90" i="4"/>
  <c r="T90" i="4"/>
  <c r="R90" i="4"/>
  <c r="P90" i="4"/>
  <c r="BK90" i="4"/>
  <c r="J90" i="4"/>
  <c r="BE90" i="4"/>
  <c r="BI89" i="4"/>
  <c r="BH89" i="4"/>
  <c r="BG89" i="4"/>
  <c r="BF89" i="4"/>
  <c r="T89" i="4"/>
  <c r="R89" i="4"/>
  <c r="P89" i="4"/>
  <c r="BK89" i="4"/>
  <c r="J89" i="4"/>
  <c r="BE89" i="4"/>
  <c r="BI88" i="4"/>
  <c r="BH88" i="4"/>
  <c r="BG88" i="4"/>
  <c r="BF88" i="4"/>
  <c r="T88" i="4"/>
  <c r="R88" i="4"/>
  <c r="P88" i="4"/>
  <c r="BK88" i="4"/>
  <c r="J88" i="4"/>
  <c r="BE88" i="4" s="1"/>
  <c r="BI87" i="4"/>
  <c r="BH87" i="4"/>
  <c r="BG87" i="4"/>
  <c r="BF87" i="4"/>
  <c r="T87" i="4"/>
  <c r="R87" i="4"/>
  <c r="P87" i="4"/>
  <c r="BK87" i="4"/>
  <c r="J87" i="4"/>
  <c r="BE87" i="4" s="1"/>
  <c r="BI86" i="4"/>
  <c r="BH86" i="4"/>
  <c r="BG86" i="4"/>
  <c r="BF86" i="4"/>
  <c r="T86" i="4"/>
  <c r="R86" i="4"/>
  <c r="P86" i="4"/>
  <c r="BK86" i="4"/>
  <c r="J86" i="4"/>
  <c r="BE86" i="4" s="1"/>
  <c r="BI85" i="4"/>
  <c r="BH85" i="4"/>
  <c r="BG85" i="4"/>
  <c r="BF85" i="4"/>
  <c r="T85" i="4"/>
  <c r="R85" i="4"/>
  <c r="P85" i="4"/>
  <c r="BK85" i="4"/>
  <c r="J85" i="4"/>
  <c r="BE85" i="4" s="1"/>
  <c r="BI84" i="4"/>
  <c r="BH84" i="4"/>
  <c r="BG84" i="4"/>
  <c r="BF84" i="4"/>
  <c r="T84" i="4"/>
  <c r="T81" i="4" s="1"/>
  <c r="T80" i="4" s="1"/>
  <c r="R84" i="4"/>
  <c r="P84" i="4"/>
  <c r="BK84" i="4"/>
  <c r="J84" i="4"/>
  <c r="BE84" i="4" s="1"/>
  <c r="BI83" i="4"/>
  <c r="BH83" i="4"/>
  <c r="BG83" i="4"/>
  <c r="BF83" i="4"/>
  <c r="T83" i="4"/>
  <c r="R83" i="4"/>
  <c r="P83" i="4"/>
  <c r="BK83" i="4"/>
  <c r="J83" i="4"/>
  <c r="BE83" i="4" s="1"/>
  <c r="BI82" i="4"/>
  <c r="BH82" i="4"/>
  <c r="BG82" i="4"/>
  <c r="BF82" i="4"/>
  <c r="T82" i="4"/>
  <c r="R82" i="4"/>
  <c r="P82" i="4"/>
  <c r="P81" i="4"/>
  <c r="P80" i="4" s="1"/>
  <c r="AU55" i="1" s="1"/>
  <c r="BK82" i="4"/>
  <c r="J82" i="4"/>
  <c r="BE82" i="4"/>
  <c r="F74" i="4"/>
  <c r="E72" i="4"/>
  <c r="F52" i="4"/>
  <c r="E50" i="4"/>
  <c r="J24" i="4"/>
  <c r="E24" i="4"/>
  <c r="J23" i="4"/>
  <c r="J21" i="4"/>
  <c r="E21" i="4"/>
  <c r="J76" i="4" s="1"/>
  <c r="J20" i="4"/>
  <c r="J18" i="4"/>
  <c r="E18" i="4"/>
  <c r="F77" i="4"/>
  <c r="F55" i="4"/>
  <c r="J17" i="4"/>
  <c r="J15" i="4"/>
  <c r="E15" i="4"/>
  <c r="F54" i="4" s="1"/>
  <c r="J14" i="4"/>
  <c r="J12" i="4"/>
  <c r="J52" i="4" s="1"/>
  <c r="J74" i="4"/>
  <c r="E7" i="4"/>
  <c r="E48" i="4" s="1"/>
  <c r="E70" i="4"/>
  <c r="AS54" i="1"/>
  <c r="L50" i="1"/>
  <c r="AM50" i="1"/>
  <c r="AM49" i="1"/>
  <c r="L49" i="1"/>
  <c r="AM47" i="1"/>
  <c r="L47" i="1"/>
  <c r="L45" i="1"/>
  <c r="L44" i="1"/>
  <c r="BK90" i="6" l="1"/>
  <c r="J90" i="6" s="1"/>
  <c r="J61" i="6" s="1"/>
  <c r="F34" i="6"/>
  <c r="BA57" i="1" s="1"/>
  <c r="F34" i="5"/>
  <c r="BA56" i="1" s="1"/>
  <c r="J34" i="5"/>
  <c r="AW56" i="1" s="1"/>
  <c r="BK83" i="5"/>
  <c r="J83" i="5" s="1"/>
  <c r="J61" i="5" s="1"/>
  <c r="F36" i="5"/>
  <c r="BC56" i="1" s="1"/>
  <c r="F37" i="4"/>
  <c r="BD55" i="1" s="1"/>
  <c r="F36" i="4"/>
  <c r="BC55" i="1" s="1"/>
  <c r="BK81" i="4"/>
  <c r="BK80" i="4" s="1"/>
  <c r="J80" i="4" s="1"/>
  <c r="F35" i="4"/>
  <c r="BB55" i="1" s="1"/>
  <c r="J78" i="6"/>
  <c r="F76" i="4"/>
  <c r="F78" i="5"/>
  <c r="J80" i="6"/>
  <c r="J54" i="4"/>
  <c r="J34" i="4"/>
  <c r="AW55" i="1" s="1"/>
  <c r="F34" i="4"/>
  <c r="BA55" i="1" s="1"/>
  <c r="J77" i="4"/>
  <c r="J55" i="4"/>
  <c r="F77" i="5"/>
  <c r="F54" i="5"/>
  <c r="F35" i="5"/>
  <c r="BB56" i="1" s="1"/>
  <c r="F37" i="5"/>
  <c r="BD56" i="1" s="1"/>
  <c r="J33" i="5"/>
  <c r="AV56" i="1" s="1"/>
  <c r="F33" i="5"/>
  <c r="AZ56" i="1" s="1"/>
  <c r="F81" i="6"/>
  <c r="F55" i="6"/>
  <c r="J33" i="6"/>
  <c r="AV57" i="1" s="1"/>
  <c r="AT57" i="1" s="1"/>
  <c r="F33" i="6"/>
  <c r="AZ57" i="1" s="1"/>
  <c r="R81" i="4"/>
  <c r="R80" i="4" s="1"/>
  <c r="J75" i="5"/>
  <c r="J52" i="5"/>
  <c r="R85" i="6"/>
  <c r="R84" i="6" s="1"/>
  <c r="J33" i="4"/>
  <c r="AV55" i="1" s="1"/>
  <c r="F33" i="4"/>
  <c r="AZ55" i="1" s="1"/>
  <c r="E74" i="6"/>
  <c r="E48" i="6"/>
  <c r="T85" i="6"/>
  <c r="T84" i="6" s="1"/>
  <c r="F35" i="6"/>
  <c r="BB57" i="1" s="1"/>
  <c r="F37" i="6"/>
  <c r="BD57" i="1" s="1"/>
  <c r="P90" i="6"/>
  <c r="P85" i="6" s="1"/>
  <c r="P84" i="6" s="1"/>
  <c r="AU57" i="1" s="1"/>
  <c r="AU54" i="1" s="1"/>
  <c r="BK85" i="6" l="1"/>
  <c r="BK84" i="6" s="1"/>
  <c r="J84" i="6" s="1"/>
  <c r="J59" i="6" s="1"/>
  <c r="J85" i="6"/>
  <c r="J60" i="6" s="1"/>
  <c r="BK82" i="5"/>
  <c r="BK81" i="5" s="1"/>
  <c r="J81" i="5" s="1"/>
  <c r="BD54" i="1"/>
  <c r="W33" i="1" s="1"/>
  <c r="AT56" i="1"/>
  <c r="BB54" i="1"/>
  <c r="AX54" i="1" s="1"/>
  <c r="J81" i="4"/>
  <c r="J60" i="4" s="1"/>
  <c r="AT55" i="1"/>
  <c r="J30" i="6"/>
  <c r="J82" i="5"/>
  <c r="J60" i="5" s="1"/>
  <c r="BA54" i="1"/>
  <c r="J30" i="4"/>
  <c r="J59" i="4"/>
  <c r="BC54" i="1"/>
  <c r="AZ54" i="1"/>
  <c r="W31" i="1" l="1"/>
  <c r="AG55" i="1"/>
  <c r="AN55" i="1" s="1"/>
  <c r="J39" i="4"/>
  <c r="J30" i="5"/>
  <c r="J59" i="5"/>
  <c r="AG57" i="1"/>
  <c r="AN57" i="1" s="1"/>
  <c r="J39" i="6"/>
  <c r="AY54" i="1"/>
  <c r="W32" i="1"/>
  <c r="AV54" i="1"/>
  <c r="W29" i="1"/>
  <c r="W30" i="1"/>
  <c r="AW54" i="1"/>
  <c r="AK30" i="1" s="1"/>
  <c r="AK29" i="1" l="1"/>
  <c r="AT54" i="1"/>
  <c r="AG56" i="1"/>
  <c r="AN56" i="1" s="1"/>
  <c r="J39" i="5"/>
  <c r="AG54" i="1" l="1"/>
  <c r="AK26" i="1" l="1"/>
  <c r="AK35" i="1" s="1"/>
  <c r="AN54" i="1"/>
</calcChain>
</file>

<file path=xl/sharedStrings.xml><?xml version="1.0" encoding="utf-8"?>
<sst xmlns="http://schemas.openxmlformats.org/spreadsheetml/2006/main" count="1773" uniqueCount="510">
  <si>
    <t>Export Komplet</t>
  </si>
  <si>
    <t>VZ</t>
  </si>
  <si>
    <t>2.0</t>
  </si>
  <si>
    <t/>
  </si>
  <si>
    <t>False</t>
  </si>
  <si>
    <t>{89e13abf-1f95-45b8-b3fc-31eefc27e4c4}</t>
  </si>
  <si>
    <t>&gt;&gt;  skryté sloupce  &lt;&lt;</t>
  </si>
  <si>
    <t>0,01</t>
  </si>
  <si>
    <t>21</t>
  </si>
  <si>
    <t>15</t>
  </si>
  <si>
    <t>v ---  níže se nacházejí doplnkové a pomocné údaje k sestavám  --- v</t>
  </si>
  <si>
    <t>0,001</t>
  </si>
  <si>
    <t>Kód:</t>
  </si>
  <si>
    <t>2019-01</t>
  </si>
  <si>
    <t>Stavba:</t>
  </si>
  <si>
    <t>PD TSO úseku Blatno u Jesenice - Kaštice</t>
  </si>
  <si>
    <t>KSO:</t>
  </si>
  <si>
    <t>CC-CZ:</t>
  </si>
  <si>
    <t>Místo:</t>
  </si>
  <si>
    <t xml:space="preserve"> </t>
  </si>
  <si>
    <t>Datum:</t>
  </si>
  <si>
    <t>Zadavatel:</t>
  </si>
  <si>
    <t>IČ:</t>
  </si>
  <si>
    <t>DIČ:</t>
  </si>
  <si>
    <t>Zhotovitel:</t>
  </si>
  <si>
    <t>Projektant:</t>
  </si>
  <si>
    <t>True</t>
  </si>
  <si>
    <t>Zpracovatel:</t>
  </si>
  <si>
    <t>Poznámka:</t>
  </si>
  <si>
    <t>Soupis prací je sestaven s využitím Cenové soustavy ÚRS a ÚOŽI. Položky, které pochází z této cenové soustavy, jsou ve sloupci 'Cenová soustava' označeny popisem 'CS ÚRS a ÚOŽI' a úrovní příslušného kalendářního pololetí. Veškeré další informace vymezující popis a podmínky použití těchto položek z Cenové soustavy, které nejsou uvedeny přímo v soupisu prací, jsou neomezeně dálkově k dispozici na www.cs-urs.cz a www.sfdi.cz/pravidla-metodiky-a-ceniky/cenove-databaze/ 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</si>
  <si>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</si>
  <si>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</si>
  <si>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</si>
  <si>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</si>
  <si>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</si>
  <si>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</si>
  <si>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</si>
  <si>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</si>
  <si>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</si>
  <si>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</si>
  <si>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</si>
  <si>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</si>
  <si>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</si>
  <si>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</si>
  <si>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</si>
  <si>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</si>
  <si>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</si>
  <si>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</si>
  <si>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</si>
  <si>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</si>
  <si>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</si>
  <si>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</si>
  <si>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</si>
  <si>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</si>
  <si>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</si>
  <si>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</si>
  <si>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</si>
  <si>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</si>
  <si>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</si>
  <si>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</si>
  <si>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</si>
  <si>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</si>
  <si>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</si>
  <si>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</si>
  <si>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</si>
  <si>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</si>
  <si>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</si>
  <si>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</si>
  <si>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</si>
  <si>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STA</t>
  </si>
  <si>
    <t>1</t>
  </si>
  <si>
    <t>2</t>
  </si>
  <si>
    <t>PS 03-01-21.1</t>
  </si>
  <si>
    <t>Petrohrad (včetně) - Kryry (včetně), TZZ - ÚOŽI</t>
  </si>
  <si>
    <t>{3f0a42f2-c4a1-4cd6-b481-80a40637514a}</t>
  </si>
  <si>
    <t>PS 03-01-21.2</t>
  </si>
  <si>
    <t>Petrohrad (včetně) - Kryry (včetně), TZZ - URS</t>
  </si>
  <si>
    <t>{4ddc0d76-23ae-4a73-b946-8dec721a4725}</t>
  </si>
  <si>
    <t>PS 03-01-21.3</t>
  </si>
  <si>
    <t>VON + VRN</t>
  </si>
  <si>
    <t>{d04610a2-fa27-474a-ab61-a20ac857c7ad}</t>
  </si>
  <si>
    <t>KRYCÍ LIST SOUPISU PRACÍ</t>
  </si>
  <si>
    <t>Objekt:</t>
  </si>
  <si>
    <t>REKAPITULACE ČLENĚNÍ SOUPISU PRACÍ</t>
  </si>
  <si>
    <t>Kód dílu - Popis</t>
  </si>
  <si>
    <t>Cena celkem [CZK]</t>
  </si>
  <si>
    <t>-1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</si>
  <si>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</si>
  <si>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</si>
  <si>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</si>
  <si>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</si>
  <si>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</si>
  <si>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</si>
  <si>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</si>
  <si>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</si>
  <si>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</si>
  <si>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</si>
  <si>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</si>
  <si>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</si>
  <si>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</si>
  <si>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</si>
  <si>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OST</t>
  </si>
  <si>
    <t>Ostatní</t>
  </si>
  <si>
    <t>4</t>
  </si>
  <si>
    <t>ROZPOCET</t>
  </si>
  <si>
    <t>K</t>
  </si>
  <si>
    <t>7591015038</t>
  </si>
  <si>
    <t>Montáž elektromotorického přestavníku na výhybce s kontrolou jazyků s upevněním přírubou - připevnění přestavníku k přírubě a zatažení kabelu s kabelovou formou do kabelového závěru, mechanické přezkoušení chodu</t>
  </si>
  <si>
    <t>kus</t>
  </si>
  <si>
    <t>Sborník UOŽI 01 2019</t>
  </si>
  <si>
    <t>512</t>
  </si>
  <si>
    <t>M</t>
  </si>
  <si>
    <t>128</t>
  </si>
  <si>
    <t>3</t>
  </si>
  <si>
    <t>7591035030</t>
  </si>
  <si>
    <t>Montáž kontrolní tyče kloubové dlouhé</t>
  </si>
  <si>
    <t>5</t>
  </si>
  <si>
    <t>7591035020</t>
  </si>
  <si>
    <t>Montáž kontrolní tyče kloubové krátké</t>
  </si>
  <si>
    <t>6</t>
  </si>
  <si>
    <t>7</t>
  </si>
  <si>
    <t>7591015062</t>
  </si>
  <si>
    <t>Připojení elektromotorického přestavníku na výhybku s kontrolou jazyků - připojení a seřízení přestavníkové spojnice, montáž a seřízení kontrolního ústrojí</t>
  </si>
  <si>
    <t>8</t>
  </si>
  <si>
    <t>7591017060</t>
  </si>
  <si>
    <t>Odpojení elektromotorického přestavníku z výhybky</t>
  </si>
  <si>
    <t>9</t>
  </si>
  <si>
    <t>7591017030</t>
  </si>
  <si>
    <t>Demontáž elektromotorického přestavníku z výhybky s kontrolou jazyků</t>
  </si>
  <si>
    <t>10</t>
  </si>
  <si>
    <t>7591037020</t>
  </si>
  <si>
    <t>Demontáž kontrolní tyče kloubové krátké</t>
  </si>
  <si>
    <t>11</t>
  </si>
  <si>
    <t>7591037030</t>
  </si>
  <si>
    <t>Demontáž kontrolní tyče kloubové dlouhé</t>
  </si>
  <si>
    <t>12</t>
  </si>
  <si>
    <t>13</t>
  </si>
  <si>
    <t>7598095070</t>
  </si>
  <si>
    <t>Přezkoušení a regulace elektromotorového přestavníku - přeměření napětí na svorkách přestavníku a přezkoušení třecí spojky, přezkoušení chodu výměny obou krajních poloh a se šuntováním výměnového obvodu, přezkoušení optických kontrol na řídícím pultě (JOP), přestavování výměny při stlačení pomocného tlačítka, vyzkoušení rozřezu výměny</t>
  </si>
  <si>
    <t>14</t>
  </si>
  <si>
    <t>7598095546</t>
  </si>
  <si>
    <t>Vyhotovení protokolu UTZ pro SZZ reléové a elektronické do 10 výhybkových jednotek - vykonání prohlídky a zkoušky včetně vyhotovení protokolu podle vyhl. 100/1995 Sb., Výhybkovou jednotkou (VJ) je jednoduchá výhybka bez rozlišení počtu přestavníků, spojka jsou 2 VJ, křižovatková výhybka 2 VJ, křižovatková s PHS 4 VJ, výkolejka s motorem 1 VJ.</t>
  </si>
  <si>
    <t>16</t>
  </si>
  <si>
    <t>7598095615</t>
  </si>
  <si>
    <t>Vyhotovení revizní správy SZZ elektromechanické do 10 přestavníků - vykonání prohlídky a  zkoušky pro napájení elektrického zařízení včetně vyhotovení revizní zprávy podle vyhl. 100/1995 Sb. a norem ČSN</t>
  </si>
  <si>
    <t>VRN - Vedlejší rozpočtové náklady</t>
  </si>
  <si>
    <t>VRN</t>
  </si>
  <si>
    <t>Vedlejší rozpočtové náklady</t>
  </si>
  <si>
    <t>023101001</t>
  </si>
  <si>
    <t>Projektové práce Projektové práce v rozsahu ZRN (vyjma dále jmenované práce) do 1 mil. Kč</t>
  </si>
  <si>
    <t>%</t>
  </si>
  <si>
    <t>032101001</t>
  </si>
  <si>
    <t>Územní vlivy klimatické vlivy (vyjma mrazu pod -10°C)</t>
  </si>
  <si>
    <t>032105001</t>
  </si>
  <si>
    <t>Územní vlivy mimostaveništní doprava</t>
  </si>
  <si>
    <t>Kč</t>
  </si>
  <si>
    <t>033121001</t>
  </si>
  <si>
    <t>Provozní vlivy Rušení prací železničním provozem širá trať nebo dopravny s kolejovým rozvětvením s počtem vlaků za směnu 8,5 hod. do 25</t>
  </si>
  <si>
    <t>PS 03-01-21.1 - Petrohrad (včetně) - Kryry (včetně), TZZ - ÚOŽI</t>
  </si>
  <si>
    <t>7590155028</t>
  </si>
  <si>
    <t>Montáž uzemnění nulovacího vodiče</t>
  </si>
  <si>
    <t>2095716159</t>
  </si>
  <si>
    <t>7590157028</t>
  </si>
  <si>
    <t>Demontáž uzemnění nulovacího vodiče</t>
  </si>
  <si>
    <t>-1057599211</t>
  </si>
  <si>
    <t>7590525711</t>
  </si>
  <si>
    <t>Montáž ukončení celoplastového kabelu v závěru nebo rozvaděči se svorkovnicemi Sv12 bez pancíře 4p - odstranění pláště kabelu, odizolování konců vodičů, vyformování, přišroubování vodičů na svorkovnici, přezkoušení izolačního stavu kabelových žil</t>
  </si>
  <si>
    <t>-1676827895</t>
  </si>
  <si>
    <t>7590555134</t>
  </si>
  <si>
    <t>Montáž forma pro kabely TCEKPFLE, TCEKPFLEY, TCEKPFLEZE, TCEKPFLEZY do 4 P 1,0 - odstranění pláště na jednom konci kabelu, odstranění izolace z konců žil na svorkovnici, zhotovení vodní zábrany, zformování a konečná úprava kabelu, kontrolní a závěrečné měření na kabelu, zapojení po měření, montáž příchytky a štítku kabelové formy</t>
  </si>
  <si>
    <t>-1350538091</t>
  </si>
  <si>
    <t>7590525230</t>
  </si>
  <si>
    <t>Montáž kabelu návěstního volně uloženého s jádrem 1 mm Cu TCEKEZE, TCEKFE, TCEKPFLEY, TCEKPFLEZE do 7 P - příprava kabelového bubnu a přistavení na místo tažení, odvinutí, naměření, odřezání a uložení kabelu do kabelového lože nebo žlabu, protažení překážkami, včetně přípravných a závěrečných prací, přeměření izolačního stavu kabelu, uzavření konců kabelu, přemístění kabelového bubnu</t>
  </si>
  <si>
    <t>m</t>
  </si>
  <si>
    <t>2118353493</t>
  </si>
  <si>
    <t>7590521519</t>
  </si>
  <si>
    <t>Venkovní vedení kabelová - metalické sítě Plněné, párované s ochr. vodičem TCEKPFLEY 4 P 1,0 D</t>
  </si>
  <si>
    <t>-895164087</t>
  </si>
  <si>
    <t>7590541429</t>
  </si>
  <si>
    <t>Slaboproudé rozvody, kabely pro přívod a vnitřní instalaci Spojky metalických kabelů a příslušenství Teplem smrštitelná zesílená spojka pro netlakované kabely XAGA 500-43/8-150/EY</t>
  </si>
  <si>
    <t>-752056011</t>
  </si>
  <si>
    <t>7590525463</t>
  </si>
  <si>
    <t>Montáž spojky rovné pro plastové kabely párové Raychem XAGA s konektory UDW2 2 plášť bez pancíře do 10 žil - nasazení manžety, spojení žil, převlečení manžety, nahřátí pro její tepelné smrštění, uložení spojky v jámě</t>
  </si>
  <si>
    <t>-1032003419</t>
  </si>
  <si>
    <t>1330560313</t>
  </si>
  <si>
    <t>7591010130</t>
  </si>
  <si>
    <t>Přestavníky Přestavník elektromotorický EP 661.1/P (CV200619001)</t>
  </si>
  <si>
    <t>-1790146275</t>
  </si>
  <si>
    <t>970904059</t>
  </si>
  <si>
    <t>-411702249</t>
  </si>
  <si>
    <t>1977660709</t>
  </si>
  <si>
    <t>-48620995</t>
  </si>
  <si>
    <t>-730100853</t>
  </si>
  <si>
    <t>7591030141</t>
  </si>
  <si>
    <t>Kontrolní tyče Tyč kontrolní kloubová sestavená krátká pravá (CV030949001)</t>
  </si>
  <si>
    <t>-1568983125</t>
  </si>
  <si>
    <t>17</t>
  </si>
  <si>
    <t>-1531018783</t>
  </si>
  <si>
    <t>18</t>
  </si>
  <si>
    <t>478019262</t>
  </si>
  <si>
    <t>19</t>
  </si>
  <si>
    <t>7591030151</t>
  </si>
  <si>
    <t>Kontrolní tyče Tyč kontrolní kloubová sestavená dlouhá pravá (CV030959001)</t>
  </si>
  <si>
    <t>590900562</t>
  </si>
  <si>
    <t>20</t>
  </si>
  <si>
    <t>7592005076</t>
  </si>
  <si>
    <t>Montáž počítacího bodu počítače náprav ALCATEL SK30 - uložení a připevnění na určené místo, seřízení polohy, přezkoušení</t>
  </si>
  <si>
    <t>-101642200</t>
  </si>
  <si>
    <t>7592007076</t>
  </si>
  <si>
    <t>Demontáž počítacího bodu počítače náprav ALCATEL SK30</t>
  </si>
  <si>
    <t>-801835027</t>
  </si>
  <si>
    <t>22</t>
  </si>
  <si>
    <t>7594105012</t>
  </si>
  <si>
    <t>Odpojení a zpětné připojení lan ke stojánku KSL - včetně odpojení a připevnění lanového propojení na pražce nebo montážní trámky</t>
  </si>
  <si>
    <t>772173545</t>
  </si>
  <si>
    <t>23</t>
  </si>
  <si>
    <t>7594205060</t>
  </si>
  <si>
    <t>Montáž stojánku kabelového na betonové pražce KSL - usazení kabelového stojánku do výkopu bez provedení zemních prací, propojení stojánku s kolejnicemi jednokolíkovými lanovými propojeními, připevnění lan k pražci a montážním trámkům, zatažení kabelu, proměření izolačního stavu. Bez zhotovení a zapojení kabelové formy</t>
  </si>
  <si>
    <t>-1989372557</t>
  </si>
  <si>
    <t>24</t>
  </si>
  <si>
    <t>7594207050</t>
  </si>
  <si>
    <t>Demontáž stojánku kabelového KSL, KSLP</t>
  </si>
  <si>
    <t>1115576981</t>
  </si>
  <si>
    <t>25</t>
  </si>
  <si>
    <t>7598015085</t>
  </si>
  <si>
    <t>Přeměření izolačního stavu kabelu úložného 10 žil</t>
  </si>
  <si>
    <t>518861131</t>
  </si>
  <si>
    <t>26</t>
  </si>
  <si>
    <t>1248889273</t>
  </si>
  <si>
    <t>27</t>
  </si>
  <si>
    <t>7598095525</t>
  </si>
  <si>
    <t>Komplexní zkouška diagnostiky za jeden kolejový úsek - vyzkoušení zařízení podle projektové dokumentace, provedení funkčních zkoušek zařízení dle předpisu SŽDC T200, včetně zkoušek vzájemných vazeb jednotlivých zařízení, provedení dalších specifických zkoušek stanovených např. Drážním úřadem, uvedených v souhlasu s provozem nezavedeného zařízení, v souhlasu s ověřovacím provozem či vyplývajících ze smluvních ustanovení mezi odběratelem a zhotovitelem</t>
  </si>
  <si>
    <t>70806995</t>
  </si>
  <si>
    <t>28</t>
  </si>
  <si>
    <t>472728254</t>
  </si>
  <si>
    <t>29</t>
  </si>
  <si>
    <t>1490292089</t>
  </si>
  <si>
    <t>PS 03-01-21.2 - Petrohrad (včetně) - Kryry (včetně), TZZ - URS</t>
  </si>
  <si>
    <t>M - Práce a dodávky M</t>
  </si>
  <si>
    <t xml:space="preserve">    46-M - Zemní práce při extr.mont.pracích</t>
  </si>
  <si>
    <t>Práce a dodávky M</t>
  </si>
  <si>
    <t>46-M</t>
  </si>
  <si>
    <t>Zemní práce při extr.mont.pracích</t>
  </si>
  <si>
    <t>460150263</t>
  </si>
  <si>
    <t>Hloubení zapažených i nezapažených kabelových rýh ručně včetně urovnání dna s přemístěním výkopku do vzdálenosti 3 m od okraje jámy nebo naložením na dopravní prostředek šířky 50 cm, hloubky 80 cm, v hornině třídy 3</t>
  </si>
  <si>
    <t>CS ÚRS 2019 01</t>
  </si>
  <si>
    <t>64</t>
  </si>
  <si>
    <t>-385125464</t>
  </si>
  <si>
    <t>PSC</t>
  </si>
  <si>
    <t xml:space="preserve">Poznámka k souboru cen:_x000D_
1. Ceny hloubení rýh v hornině třídy 6 a 7 se oceňují cenami souboru cen 460 20- . Hloubení nezapažených kabelových rýh strojně._x000D_
</t>
  </si>
  <si>
    <t>VV</t>
  </si>
  <si>
    <t>"km 163,217 - 163,250"</t>
  </si>
  <si>
    <t>33</t>
  </si>
  <si>
    <t>"km 163,447 - 163,490"</t>
  </si>
  <si>
    <t>"km 163,705 - 163,897"</t>
  </si>
  <si>
    <t>192</t>
  </si>
  <si>
    <t>"km 164,056 - 164,070"</t>
  </si>
  <si>
    <t>34</t>
  </si>
  <si>
    <t>"km 164,407 - 164,537"</t>
  </si>
  <si>
    <t>170</t>
  </si>
  <si>
    <t>"km 165,715 - 165,832"</t>
  </si>
  <si>
    <t>157</t>
  </si>
  <si>
    <t>"km 164,287 - 164,653"</t>
  </si>
  <si>
    <t>113</t>
  </si>
  <si>
    <t>Součet</t>
  </si>
  <si>
    <t>460421282</t>
  </si>
  <si>
    <t>Kabelové lože včetně podsypu, zhutnění a urovnání povrchu z prohozeného výkopku tloušťky 5 cm nad kabel zakryté plastovou fólií, šířky lože přes 25 do 50 cm</t>
  </si>
  <si>
    <t>-563592948</t>
  </si>
  <si>
    <t xml:space="preserve">Poznámka k souboru cen:_x000D_
1. V cenách -1021 až -1072, -1121 až -1172 a -1221 až -1272 nejsou započteny náklady na dodávku betonových a plastových desek. Tato dodávka se oceňuje ve specifikaci._x000D_
</t>
  </si>
  <si>
    <t>460510274</t>
  </si>
  <si>
    <t>Kabelové prostupy, kanály a multikanály kanály ze žlabů plastových včetně utěsnění, vyspárování a zakrytí víkem do rýhy, bez výkopových prací, vnější šířky přes 10 do 20 cm</t>
  </si>
  <si>
    <t>-1406286738</t>
  </si>
  <si>
    <t xml:space="preserve">Poznámka k souboru cen:_x000D_
1. V cenách -0004 až -0156 nejsou obsaženy náklady na dodávku trub. Tato dodávka se oceňuje ve specifikaci._x000D_
2. V cenách -0258 až -0274 nejsou obsaženy náklady na dodávku žlabů. Tato dodávka se oceňuje ve specifikaci._x000D_
3. V cenách -0301 až -0353 nejsou obsaženy náklady na dodávku multikanálů. Tato dodávka se oceňuje ve specifikaci._x000D_
</t>
  </si>
  <si>
    <t>460560263</t>
  </si>
  <si>
    <t>Zásyp kabelových rýh ručně s uložením výkopku ve vrstvách včetně zhutnění a urovnání povrchu šířky 50 cm hloubky 80 cm, v hornině třídy 3</t>
  </si>
  <si>
    <t>-1456800102</t>
  </si>
  <si>
    <t>34575152</t>
  </si>
  <si>
    <t>žlab kabelový s víkem PVC (200x126)</t>
  </si>
  <si>
    <t>256</t>
  </si>
  <si>
    <t>-336287801</t>
  </si>
  <si>
    <t>460620013</t>
  </si>
  <si>
    <t>Úprava terénu provizorní úprava terénu včetně odkopání drobných nerovností a zásypu prohlubní se zhutněním, v hornině třídy 3</t>
  </si>
  <si>
    <t>m2</t>
  </si>
  <si>
    <t>1650801368</t>
  </si>
  <si>
    <t xml:space="preserve">Poznámka k souboru cen:_x000D_
1. V cenách -0002 až -0003 nejsou zahrnuty dodávku drnů. Tato se oceňuje ve specifikaci._x000D_
2. V cenách -0022 až -0028 nejsou zahrnuty náklady na dodávku obrubníků. Tato dodávka se oceňuje ve specifikaci._x000D_
</t>
  </si>
  <si>
    <t>PS 03-01-21.3 - VON + VRN</t>
  </si>
  <si>
    <t xml:space="preserve">    VRN1 - Průzkumné, geodetické a projektové práce</t>
  </si>
  <si>
    <t xml:space="preserve">    VRN4 - Inženýrská činnost</t>
  </si>
  <si>
    <t xml:space="preserve">    VRN6 - Územní vlivy</t>
  </si>
  <si>
    <t xml:space="preserve">    VRN8 - Přesun stavebních kapacit</t>
  </si>
  <si>
    <t>-1988941740</t>
  </si>
  <si>
    <t>-2031181629</t>
  </si>
  <si>
    <t>-504407544</t>
  </si>
  <si>
    <t>745988451</t>
  </si>
  <si>
    <t>VRN1</t>
  </si>
  <si>
    <t>Průzkumné, geodetické a projektové práce</t>
  </si>
  <si>
    <t>012002000</t>
  </si>
  <si>
    <t>Geodetické práce</t>
  </si>
  <si>
    <t>soubor</t>
  </si>
  <si>
    <t>1024</t>
  </si>
  <si>
    <t>1435682793</t>
  </si>
  <si>
    <t>013002000</t>
  </si>
  <si>
    <t>Projektové práce</t>
  </si>
  <si>
    <t>255599354</t>
  </si>
  <si>
    <t>VRN4</t>
  </si>
  <si>
    <t>Inženýrská činnost</t>
  </si>
  <si>
    <t>045002000</t>
  </si>
  <si>
    <t>Kompletační a koordinační činnost</t>
  </si>
  <si>
    <t>48093198</t>
  </si>
  <si>
    <t>VRN6</t>
  </si>
  <si>
    <t>Územní vlivy</t>
  </si>
  <si>
    <t>065002000</t>
  </si>
  <si>
    <t>Mimostaveništní doprava materiálů</t>
  </si>
  <si>
    <t>997553315</t>
  </si>
  <si>
    <t>VRN8</t>
  </si>
  <si>
    <t>Přesun stavebních kapacit</t>
  </si>
  <si>
    <t>081002000</t>
  </si>
  <si>
    <t>Doprava zaměstnanců</t>
  </si>
  <si>
    <t>1474284570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</si>
  <si>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</si>
  <si>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</si>
  <si>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</si>
  <si>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</si>
  <si>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</si>
  <si>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</si>
  <si>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</si>
  <si>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</si>
  <si>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</si>
  <si>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</si>
  <si>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</si>
  <si>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</si>
  <si>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</si>
  <si>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</si>
  <si>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</si>
  <si>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</si>
  <si>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</si>
  <si>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</si>
  <si>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</si>
  <si>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</si>
  <si>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</si>
  <si>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</si>
  <si>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</si>
  <si>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</si>
  <si>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</si>
  <si>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</si>
  <si>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</si>
  <si>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</si>
  <si>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</si>
  <si>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</si>
  <si>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</si>
  <si>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</si>
  <si>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</si>
  <si>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</si>
  <si>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</si>
  <si>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</si>
  <si>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</si>
  <si>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</si>
  <si>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</si>
  <si>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</si>
  <si>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</si>
  <si>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</si>
  <si>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</si>
  <si>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</si>
  <si>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</si>
  <si>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</si>
  <si>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</si>
  <si>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</si>
  <si>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</si>
  <si>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</si>
  <si>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</si>
  <si>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</si>
  <si>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</si>
  <si>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</si>
  <si>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</si>
  <si>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</si>
  <si>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</si>
  <si>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</si>
  <si>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</si>
  <si>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</si>
  <si>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</si>
  <si>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</si>
  <si>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</si>
  <si>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</si>
  <si>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</si>
  <si>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</si>
  <si>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</si>
  <si>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</si>
  <si>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</si>
  <si>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</si>
  <si>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</si>
  <si>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</si>
  <si>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</si>
  <si>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</si>
  <si>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</si>
  <si>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</si>
  <si>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</si>
  <si>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</si>
  <si>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</si>
  <si>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</si>
  <si>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</si>
  <si>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</si>
  <si>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</si>
  <si>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</si>
  <si>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</si>
  <si>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</si>
  <si>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</si>
  <si>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</si>
  <si>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</si>
  <si>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</si>
  <si>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</si>
  <si>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</si>
  <si>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</si>
  <si>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</si>
  <si>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</si>
  <si>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</si>
  <si>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</si>
  <si>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</si>
  <si>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</si>
  <si>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</si>
  <si>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</si>
  <si>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</si>
  <si>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</si>
  <si>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</si>
  <si>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</si>
  <si>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</si>
  <si>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</si>
  <si>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</si>
  <si>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</si>
  <si>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</si>
  <si>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</si>
  <si>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</si>
  <si>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</si>
  <si>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</si>
  <si>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</si>
  <si>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</si>
  <si>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</si>
  <si>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</si>
  <si>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</si>
  <si>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</si>
  <si>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</si>
  <si>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</si>
  <si>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</si>
  <si>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</si>
  <si>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</si>
  <si>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</si>
  <si>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</si>
  <si>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</si>
  <si>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</si>
  <si>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</si>
  <si>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</si>
  <si>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</si>
  <si>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</si>
  <si>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</si>
  <si>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</si>
  <si>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</si>
  <si>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</si>
  <si>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</si>
  <si>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</si>
  <si>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</si>
  <si>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</si>
  <si>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</si>
  <si>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</si>
  <si>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</si>
  <si>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</si>
  <si>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</si>
  <si>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</si>
  <si>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</si>
  <si>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</si>
  <si>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</si>
  <si>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</si>
  <si>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</si>
  <si>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</si>
  <si>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</si>
  <si>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</si>
  <si>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</si>
  <si>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</si>
  <si>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</si>
  <si>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</si>
  <si>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</si>
  <si>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</si>
  <si>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</si>
  <si>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</si>
  <si>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</si>
  <si>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</si>
  <si>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</si>
  <si>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</si>
  <si>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</si>
  <si>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</si>
  <si>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</si>
  <si>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</si>
  <si>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</si>
  <si>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</si>
  <si>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</si>
  <si>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</si>
  <si>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</si>
  <si>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</si>
  <si>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</si>
  <si>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</si>
  <si>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</si>
  <si>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</si>
  <si>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</si>
  <si>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</si>
  <si>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</si>
  <si>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t>OPRAVA č.1 - doplněno</t>
  </si>
  <si>
    <t xml:space="preserve">Sborník UOŽI 01 2019                        OPRAVA č.1-doplněno </t>
  </si>
  <si>
    <t xml:space="preserve">Sborník UOŽI 01 2019                                    OPRAVA č.1-doplněno </t>
  </si>
  <si>
    <t xml:space="preserve">Sborník UOŽI 01 2019                                   OPRAVA č.1-doplněno </t>
  </si>
  <si>
    <t xml:space="preserve">Sborník UOŽI 01 2019                              OPRAVA č.1-doplněno </t>
  </si>
  <si>
    <r>
      <t xml:space="preserve">REKAPITULACE STAVBY - </t>
    </r>
    <r>
      <rPr>
        <b/>
        <sz val="14"/>
        <color rgb="FFFF0000"/>
        <rFont val="Arial CE"/>
        <charset val="238"/>
      </rPr>
      <t>PS 03-01-21 OPRAVA č.1</t>
    </r>
  </si>
  <si>
    <t xml:space="preserve">Sborník UOŽI 01 2019                            OPRAVA č.1-doplněno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</si>
</sst>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5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10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  <font>
      <b/>
      <sz val="14"/>
      <color rgb="FFFF0000"/>
      <name val="Arial CE"/>
      <charset val="238"/>
    </font>
    <font>
      <sz val="8"/>
      <color rgb="FFFF0000"/>
      <name val="Arial CE"/>
      <family val="2"/>
    </font>
    <font>
      <sz val="9"/>
      <color rgb="FFFF0000"/>
      <name val="Arial CE"/>
      <family val="2"/>
    </font>
    <font>
      <i/>
      <sz val="9"/>
      <color rgb="FFFF0000"/>
      <name val="Arial CE"/>
    </font>
    <font>
      <sz val="9"/>
      <name val="Arial CE"/>
      <family val="2"/>
    </font>
    <font>
      <sz val="9"/>
      <color rgb="FFFF0000"/>
      <name val="Arial CE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2" fillId="0" borderId="0" applyNumberFormat="0" applyFill="0" applyBorder="0" applyAlignment="0" applyProtection="0"/>
  </cellStyleXfs>
  <cellXfs count="33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4" xfId="0" applyFont="1" applyBorder="1" applyAlignment="1">
      <alignment vertical="center"/>
    </xf>
    <xf numFmtId="0" fontId="15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4" borderId="9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5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5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7" fillId="0" borderId="0" xfId="0" applyFont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19" fillId="4" borderId="0" xfId="0" applyFont="1" applyFill="1" applyAlignment="1">
      <alignment horizontal="left" vertical="center"/>
    </xf>
    <xf numFmtId="0" fontId="19" fillId="4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0" fillId="0" borderId="4" xfId="0" applyFont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center" vertical="center" wrapText="1"/>
    </xf>
    <xf numFmtId="0" fontId="19" fillId="4" borderId="19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3" xfId="0" applyNumberFormat="1" applyFont="1" applyBorder="1" applyAlignment="1"/>
    <xf numFmtId="166" fontId="29" fillId="0" borderId="14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7" fillId="0" borderId="15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6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49" fontId="19" fillId="0" borderId="23" xfId="0" applyNumberFormat="1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 applyProtection="1">
      <alignment horizontal="center" vertical="center" wrapText="1"/>
      <protection locked="0"/>
    </xf>
    <xf numFmtId="167" fontId="19" fillId="0" borderId="23" xfId="0" applyNumberFormat="1" applyFont="1" applyBorder="1" applyAlignment="1" applyProtection="1">
      <alignment vertical="center"/>
      <protection locked="0"/>
    </xf>
    <xf numFmtId="4" fontId="19" fillId="0" borderId="23" xfId="0" applyNumberFormat="1" applyFont="1" applyBorder="1" applyAlignment="1" applyProtection="1">
      <alignment vertical="center"/>
      <protection locked="0"/>
    </xf>
    <xf numFmtId="0" fontId="20" fillId="0" borderId="15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6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3" xfId="0" applyFont="1" applyBorder="1" applyAlignment="1" applyProtection="1">
      <alignment horizontal="center" vertical="center"/>
      <protection locked="0"/>
    </xf>
    <xf numFmtId="49" fontId="31" fillId="0" borderId="23" xfId="0" applyNumberFormat="1" applyFont="1" applyBorder="1" applyAlignment="1" applyProtection="1">
      <alignment horizontal="left" vertical="center" wrapText="1"/>
      <protection locked="0"/>
    </xf>
    <xf numFmtId="0" fontId="31" fillId="0" borderId="23" xfId="0" applyFont="1" applyBorder="1" applyAlignment="1" applyProtection="1">
      <alignment horizontal="left" vertical="center" wrapText="1"/>
      <protection locked="0"/>
    </xf>
    <xf numFmtId="0" fontId="31" fillId="0" borderId="23" xfId="0" applyFont="1" applyBorder="1" applyAlignment="1" applyProtection="1">
      <alignment horizontal="center" vertical="center" wrapText="1"/>
      <protection locked="0"/>
    </xf>
    <xf numFmtId="167" fontId="31" fillId="0" borderId="23" xfId="0" applyNumberFormat="1" applyFont="1" applyBorder="1" applyAlignment="1" applyProtection="1">
      <alignment vertical="center"/>
      <protection locked="0"/>
    </xf>
    <xf numFmtId="4" fontId="31" fillId="0" borderId="23" xfId="0" applyNumberFormat="1" applyFont="1" applyBorder="1" applyAlignment="1" applyProtection="1">
      <alignment vertical="center"/>
      <protection locked="0"/>
    </xf>
    <xf numFmtId="0" fontId="32" fillId="0" borderId="4" xfId="0" applyFont="1" applyBorder="1" applyAlignment="1">
      <alignment vertical="center"/>
    </xf>
    <xf numFmtId="0" fontId="31" fillId="0" borderId="15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center" vertical="center"/>
    </xf>
    <xf numFmtId="166" fontId="20" fillId="0" borderId="21" xfId="0" applyNumberFormat="1" applyFont="1" applyBorder="1" applyAlignment="1">
      <alignment vertical="center"/>
    </xf>
    <xf numFmtId="166" fontId="20" fillId="0" borderId="22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21" xfId="0" applyFont="1" applyBorder="1" applyAlignment="1">
      <alignment horizontal="left" vertical="center"/>
    </xf>
    <xf numFmtId="0" fontId="8" fillId="0" borderId="21" xfId="0" applyFont="1" applyBorder="1" applyAlignment="1">
      <alignment vertical="center"/>
    </xf>
    <xf numFmtId="4" fontId="8" fillId="0" borderId="21" xfId="0" applyNumberFormat="1" applyFont="1" applyBorder="1" applyAlignment="1">
      <alignment vertical="center"/>
    </xf>
    <xf numFmtId="0" fontId="8" fillId="0" borderId="0" xfId="0" applyFont="1" applyAlignment="1">
      <alignment horizontal="left"/>
    </xf>
    <xf numFmtId="4" fontId="8" fillId="0" borderId="0" xfId="0" applyNumberFormat="1" applyFont="1" applyAlignment="1"/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vertical="center" wrapText="1"/>
    </xf>
    <xf numFmtId="0" fontId="0" fillId="0" borderId="15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1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167" fontId="11" fillId="0" borderId="0" xfId="0" applyNumberFormat="1" applyFont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22" xfId="0" applyFont="1" applyBorder="1" applyAlignment="1">
      <alignment vertical="center"/>
    </xf>
    <xf numFmtId="0" fontId="0" fillId="0" borderId="0" xfId="0" applyAlignment="1">
      <alignment vertical="top"/>
    </xf>
    <xf numFmtId="0" fontId="35" fillId="0" borderId="24" xfId="0" applyFont="1" applyBorder="1" applyAlignment="1">
      <alignment vertical="center" wrapText="1"/>
    </xf>
    <xf numFmtId="0" fontId="35" fillId="0" borderId="25" xfId="0" applyFont="1" applyBorder="1" applyAlignment="1">
      <alignment vertical="center" wrapText="1"/>
    </xf>
    <xf numFmtId="0" fontId="35" fillId="0" borderId="26" xfId="0" applyFont="1" applyBorder="1" applyAlignment="1">
      <alignment vertical="center" wrapText="1"/>
    </xf>
    <xf numFmtId="0" fontId="35" fillId="0" borderId="27" xfId="0" applyFont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35" fillId="0" borderId="27" xfId="0" applyFont="1" applyBorder="1" applyAlignment="1">
      <alignment vertical="center" wrapText="1"/>
    </xf>
    <xf numFmtId="0" fontId="35" fillId="0" borderId="28" xfId="0" applyFont="1" applyBorder="1" applyAlignment="1">
      <alignment vertical="center" wrapText="1"/>
    </xf>
    <xf numFmtId="0" fontId="37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center" wrapText="1"/>
    </xf>
    <xf numFmtId="0" fontId="38" fillId="0" borderId="27" xfId="0" applyFont="1" applyBorder="1" applyAlignment="1">
      <alignment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left" vertical="center"/>
    </xf>
    <xf numFmtId="0" fontId="38" fillId="0" borderId="1" xfId="0" applyFont="1" applyBorder="1" applyAlignment="1">
      <alignment vertical="center"/>
    </xf>
    <xf numFmtId="49" fontId="38" fillId="0" borderId="1" xfId="0" applyNumberFormat="1" applyFont="1" applyBorder="1" applyAlignment="1">
      <alignment vertical="center" wrapText="1"/>
    </xf>
    <xf numFmtId="0" fontId="35" fillId="0" borderId="30" xfId="0" applyFont="1" applyBorder="1" applyAlignment="1">
      <alignment vertical="center" wrapText="1"/>
    </xf>
    <xf numFmtId="0" fontId="39" fillId="0" borderId="29" xfId="0" applyFont="1" applyBorder="1" applyAlignment="1">
      <alignment vertical="center" wrapText="1"/>
    </xf>
    <xf numFmtId="0" fontId="35" fillId="0" borderId="31" xfId="0" applyFont="1" applyBorder="1" applyAlignment="1">
      <alignment vertical="center" wrapText="1"/>
    </xf>
    <xf numFmtId="0" fontId="35" fillId="0" borderId="1" xfId="0" applyFont="1" applyBorder="1" applyAlignment="1">
      <alignment vertical="top"/>
    </xf>
    <xf numFmtId="0" fontId="35" fillId="0" borderId="0" xfId="0" applyFont="1" applyAlignment="1">
      <alignment vertical="top"/>
    </xf>
    <xf numFmtId="0" fontId="35" fillId="0" borderId="24" xfId="0" applyFont="1" applyBorder="1" applyAlignment="1">
      <alignment horizontal="left" vertical="center"/>
    </xf>
    <xf numFmtId="0" fontId="35" fillId="0" borderId="25" xfId="0" applyFont="1" applyBorder="1" applyAlignment="1">
      <alignment horizontal="left" vertical="center"/>
    </xf>
    <xf numFmtId="0" fontId="35" fillId="0" borderId="26" xfId="0" applyFont="1" applyBorder="1" applyAlignment="1">
      <alignment horizontal="left" vertical="center"/>
    </xf>
    <xf numFmtId="0" fontId="35" fillId="0" borderId="27" xfId="0" applyFont="1" applyBorder="1" applyAlignment="1">
      <alignment horizontal="left" vertical="center"/>
    </xf>
    <xf numFmtId="0" fontId="35" fillId="0" borderId="28" xfId="0" applyFont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37" fillId="0" borderId="29" xfId="0" applyFont="1" applyBorder="1" applyAlignment="1">
      <alignment horizontal="left" vertical="center"/>
    </xf>
    <xf numFmtId="0" fontId="37" fillId="0" borderId="29" xfId="0" applyFont="1" applyBorder="1" applyAlignment="1">
      <alignment horizontal="center" vertical="center"/>
    </xf>
    <xf numFmtId="0" fontId="40" fillId="0" borderId="29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38" fillId="0" borderId="0" xfId="0" applyFont="1" applyAlignment="1">
      <alignment horizontal="left" vertical="center"/>
    </xf>
    <xf numFmtId="0" fontId="38" fillId="0" borderId="1" xfId="0" applyFont="1" applyBorder="1" applyAlignment="1">
      <alignment horizontal="center" vertical="center"/>
    </xf>
    <xf numFmtId="0" fontId="38" fillId="0" borderId="27" xfId="0" applyFont="1" applyBorder="1" applyAlignment="1">
      <alignment horizontal="left" vertical="center"/>
    </xf>
    <xf numFmtId="0" fontId="38" fillId="0" borderId="1" xfId="0" applyFont="1" applyFill="1" applyBorder="1" applyAlignment="1">
      <alignment horizontal="left" vertical="center"/>
    </xf>
    <xf numFmtId="0" fontId="38" fillId="0" borderId="1" xfId="0" applyFont="1" applyFill="1" applyBorder="1" applyAlignment="1">
      <alignment horizontal="center" vertical="center"/>
    </xf>
    <xf numFmtId="0" fontId="35" fillId="0" borderId="30" xfId="0" applyFont="1" applyBorder="1" applyAlignment="1">
      <alignment horizontal="left" vertical="center"/>
    </xf>
    <xf numFmtId="0" fontId="39" fillId="0" borderId="29" xfId="0" applyFont="1" applyBorder="1" applyAlignment="1">
      <alignment horizontal="left" vertical="center"/>
    </xf>
    <xf numFmtId="0" fontId="35" fillId="0" borderId="31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5" fillId="0" borderId="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center" wrapText="1"/>
    </xf>
    <xf numFmtId="0" fontId="35" fillId="0" borderId="25" xfId="0" applyFont="1" applyBorder="1" applyAlignment="1">
      <alignment horizontal="left" vertical="center" wrapText="1"/>
    </xf>
    <xf numFmtId="0" fontId="35" fillId="0" borderId="26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 wrapText="1"/>
    </xf>
    <xf numFmtId="0" fontId="35" fillId="0" borderId="28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/>
    </xf>
    <xf numFmtId="0" fontId="38" fillId="0" borderId="30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vertical="center" wrapText="1"/>
    </xf>
    <xf numFmtId="0" fontId="38" fillId="0" borderId="31" xfId="0" applyFont="1" applyBorder="1" applyAlignment="1">
      <alignment horizontal="left" vertical="center" wrapText="1"/>
    </xf>
    <xf numFmtId="0" fontId="38" fillId="0" borderId="1" xfId="0" applyFont="1" applyBorder="1" applyAlignment="1">
      <alignment horizontal="left" vertical="top"/>
    </xf>
    <xf numFmtId="0" fontId="38" fillId="0" borderId="1" xfId="0" applyFont="1" applyBorder="1" applyAlignment="1">
      <alignment horizontal="center" vertical="top"/>
    </xf>
    <xf numFmtId="0" fontId="38" fillId="0" borderId="30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40" fillId="0" borderId="0" xfId="0" applyFont="1" applyAlignment="1">
      <alignment vertical="center"/>
    </xf>
    <xf numFmtId="0" fontId="37" fillId="0" borderId="1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37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38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7" fillId="0" borderId="29" xfId="0" applyFont="1" applyBorder="1" applyAlignment="1">
      <alignment horizontal="left"/>
    </xf>
    <xf numFmtId="0" fontId="40" fillId="0" borderId="29" xfId="0" applyFont="1" applyBorder="1" applyAlignment="1"/>
    <xf numFmtId="0" fontId="35" fillId="0" borderId="27" xfId="0" applyFont="1" applyBorder="1" applyAlignment="1">
      <alignment vertical="top"/>
    </xf>
    <xf numFmtId="0" fontId="35" fillId="0" borderId="28" xfId="0" applyFont="1" applyBorder="1" applyAlignment="1">
      <alignment vertical="top"/>
    </xf>
    <xf numFmtId="0" fontId="35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left" vertical="top"/>
    </xf>
    <xf numFmtId="0" fontId="35" fillId="0" borderId="30" xfId="0" applyFont="1" applyBorder="1" applyAlignment="1">
      <alignment vertical="top"/>
    </xf>
    <xf numFmtId="0" fontId="35" fillId="0" borderId="29" xfId="0" applyFont="1" applyBorder="1" applyAlignment="1">
      <alignment vertical="top"/>
    </xf>
    <xf numFmtId="0" fontId="35" fillId="0" borderId="31" xfId="0" applyFont="1" applyBorder="1" applyAlignment="1">
      <alignment vertical="top"/>
    </xf>
    <xf numFmtId="0" fontId="9" fillId="5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vertical="center"/>
    </xf>
    <xf numFmtId="0" fontId="9" fillId="5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vertical="center"/>
    </xf>
    <xf numFmtId="0" fontId="19" fillId="5" borderId="23" xfId="0" applyFont="1" applyFill="1" applyBorder="1" applyAlignment="1" applyProtection="1">
      <alignment horizontal="left" vertical="center" wrapText="1"/>
      <protection locked="0"/>
    </xf>
    <xf numFmtId="0" fontId="19" fillId="5" borderId="23" xfId="0" applyFont="1" applyFill="1" applyBorder="1" applyAlignment="1" applyProtection="1">
      <alignment horizontal="center" vertical="center" wrapText="1"/>
      <protection locked="0"/>
    </xf>
    <xf numFmtId="167" fontId="19" fillId="5" borderId="23" xfId="0" applyNumberFormat="1" applyFont="1" applyFill="1" applyBorder="1" applyAlignment="1" applyProtection="1">
      <alignment vertical="center"/>
      <protection locked="0"/>
    </xf>
    <xf numFmtId="4" fontId="19" fillId="5" borderId="23" xfId="0" applyNumberFormat="1" applyFont="1" applyFill="1" applyBorder="1" applyAlignment="1" applyProtection="1">
      <alignment vertical="center"/>
      <protection locked="0"/>
    </xf>
    <xf numFmtId="0" fontId="31" fillId="5" borderId="23" xfId="0" applyFont="1" applyFill="1" applyBorder="1" applyAlignment="1" applyProtection="1">
      <alignment horizontal="left" vertical="center" wrapText="1"/>
      <protection locked="0"/>
    </xf>
    <xf numFmtId="14" fontId="2" fillId="0" borderId="0" xfId="0" applyNumberFormat="1" applyFont="1" applyAlignment="1">
      <alignment horizontal="left" vertical="center"/>
    </xf>
    <xf numFmtId="0" fontId="45" fillId="0" borderId="4" xfId="0" applyFont="1" applyBorder="1" applyAlignment="1" applyProtection="1">
      <alignment vertical="center"/>
      <protection locked="0"/>
    </xf>
    <xf numFmtId="0" fontId="46" fillId="5" borderId="23" xfId="0" applyFont="1" applyFill="1" applyBorder="1" applyAlignment="1" applyProtection="1">
      <alignment horizontal="center" vertical="center"/>
      <protection locked="0"/>
    </xf>
    <xf numFmtId="49" fontId="46" fillId="5" borderId="23" xfId="0" applyNumberFormat="1" applyFont="1" applyFill="1" applyBorder="1" applyAlignment="1" applyProtection="1">
      <alignment horizontal="left" vertical="center" wrapText="1"/>
      <protection locked="0"/>
    </xf>
    <xf numFmtId="0" fontId="46" fillId="5" borderId="23" xfId="0" applyFont="1" applyFill="1" applyBorder="1" applyAlignment="1" applyProtection="1">
      <alignment horizontal="left" vertical="center" wrapText="1"/>
      <protection locked="0"/>
    </xf>
    <xf numFmtId="0" fontId="46" fillId="5" borderId="23" xfId="0" applyFont="1" applyFill="1" applyBorder="1" applyAlignment="1" applyProtection="1">
      <alignment horizontal="center" vertical="center" wrapText="1"/>
      <protection locked="0"/>
    </xf>
    <xf numFmtId="167" fontId="46" fillId="5" borderId="23" xfId="0" applyNumberFormat="1" applyFont="1" applyFill="1" applyBorder="1" applyAlignment="1" applyProtection="1">
      <alignment vertical="center"/>
      <protection locked="0"/>
    </xf>
    <xf numFmtId="4" fontId="46" fillId="5" borderId="23" xfId="0" applyNumberFormat="1" applyFont="1" applyFill="1" applyBorder="1" applyAlignment="1" applyProtection="1">
      <alignment vertical="center"/>
      <protection locked="0"/>
    </xf>
    <xf numFmtId="0" fontId="45" fillId="0" borderId="4" xfId="0" applyFont="1" applyBorder="1" applyAlignment="1">
      <alignment vertical="center"/>
    </xf>
    <xf numFmtId="0" fontId="46" fillId="0" borderId="15" xfId="0" applyFont="1" applyBorder="1" applyAlignment="1">
      <alignment horizontal="left" vertical="center"/>
    </xf>
    <xf numFmtId="0" fontId="46" fillId="0" borderId="0" xfId="0" applyFont="1" applyBorder="1" applyAlignment="1">
      <alignment horizontal="center" vertical="center"/>
    </xf>
    <xf numFmtId="166" fontId="46" fillId="0" borderId="0" xfId="0" applyNumberFormat="1" applyFont="1" applyBorder="1" applyAlignment="1">
      <alignment vertical="center"/>
    </xf>
    <xf numFmtId="166" fontId="46" fillId="0" borderId="16" xfId="0" applyNumberFormat="1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4" fontId="45" fillId="0" borderId="0" xfId="0" applyNumberFormat="1" applyFont="1" applyAlignment="1">
      <alignment vertical="center"/>
    </xf>
    <xf numFmtId="0" fontId="47" fillId="5" borderId="23" xfId="0" applyFont="1" applyFill="1" applyBorder="1" applyAlignment="1" applyProtection="1">
      <alignment horizontal="center" vertical="center"/>
      <protection locked="0"/>
    </xf>
    <xf numFmtId="49" fontId="47" fillId="5" borderId="23" xfId="0" applyNumberFormat="1" applyFont="1" applyFill="1" applyBorder="1" applyAlignment="1" applyProtection="1">
      <alignment horizontal="left" vertical="center" wrapText="1"/>
      <protection locked="0"/>
    </xf>
    <xf numFmtId="0" fontId="48" fillId="5" borderId="23" xfId="0" applyFont="1" applyFill="1" applyBorder="1" applyAlignment="1" applyProtection="1">
      <alignment horizontal="left" vertical="center" wrapText="1"/>
      <protection locked="0"/>
    </xf>
    <xf numFmtId="0" fontId="47" fillId="5" borderId="23" xfId="0" applyFont="1" applyFill="1" applyBorder="1" applyAlignment="1" applyProtection="1">
      <alignment horizontal="center" vertical="center" wrapText="1"/>
      <protection locked="0"/>
    </xf>
    <xf numFmtId="167" fontId="47" fillId="5" borderId="23" xfId="0" applyNumberFormat="1" applyFont="1" applyFill="1" applyBorder="1" applyAlignment="1" applyProtection="1">
      <alignment vertical="center"/>
      <protection locked="0"/>
    </xf>
    <xf numFmtId="4" fontId="47" fillId="5" borderId="23" xfId="0" applyNumberFormat="1" applyFont="1" applyFill="1" applyBorder="1" applyAlignment="1" applyProtection="1">
      <alignment vertical="center"/>
      <protection locked="0"/>
    </xf>
    <xf numFmtId="0" fontId="47" fillId="5" borderId="23" xfId="0" applyFont="1" applyFill="1" applyBorder="1" applyAlignment="1" applyProtection="1">
      <alignment horizontal="left" vertical="center" wrapText="1"/>
      <protection locked="0"/>
    </xf>
    <xf numFmtId="0" fontId="49" fillId="5" borderId="23" xfId="0" applyFont="1" applyFill="1" applyBorder="1" applyAlignment="1" applyProtection="1">
      <alignment horizontal="center" vertical="center"/>
      <protection locked="0"/>
    </xf>
    <xf numFmtId="49" fontId="49" fillId="5" borderId="23" xfId="0" applyNumberFormat="1" applyFont="1" applyFill="1" applyBorder="1" applyAlignment="1" applyProtection="1">
      <alignment horizontal="left" vertical="center" wrapText="1"/>
      <protection locked="0"/>
    </xf>
    <xf numFmtId="4" fontId="49" fillId="5" borderId="23" xfId="0" applyNumberFormat="1" applyFont="1" applyFill="1" applyBorder="1" applyAlignment="1" applyProtection="1">
      <alignment vertical="center"/>
      <protection locked="0"/>
    </xf>
    <xf numFmtId="0" fontId="49" fillId="5" borderId="23" xfId="0" applyFont="1" applyFill="1" applyBorder="1" applyAlignment="1" applyProtection="1">
      <alignment horizontal="left" vertical="center" wrapText="1"/>
      <protection locked="0"/>
    </xf>
    <xf numFmtId="167" fontId="49" fillId="0" borderId="23" xfId="0" applyNumberFormat="1" applyFont="1" applyBorder="1" applyAlignment="1" applyProtection="1">
      <alignment vertical="center"/>
      <protection locked="0"/>
    </xf>
    <xf numFmtId="167" fontId="11" fillId="5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15" fillId="0" borderId="6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9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left" vertical="center"/>
    </xf>
    <xf numFmtId="0" fontId="19" fillId="4" borderId="8" xfId="0" applyFont="1" applyFill="1" applyBorder="1" applyAlignment="1">
      <alignment horizontal="right" vertical="center"/>
    </xf>
    <xf numFmtId="4" fontId="21" fillId="0" borderId="0" xfId="0" applyNumberFormat="1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4" fillId="3" borderId="8" xfId="0" applyFont="1" applyFill="1" applyBorder="1" applyAlignment="1">
      <alignment horizontal="left" vertical="center"/>
    </xf>
    <xf numFmtId="0" fontId="0" fillId="3" borderId="8" xfId="0" applyFont="1" applyFill="1" applyBorder="1" applyAlignment="1">
      <alignment vertical="center"/>
    </xf>
    <xf numFmtId="4" fontId="4" fillId="3" borderId="8" xfId="0" applyNumberFormat="1" applyFont="1" applyFill="1" applyBorder="1" applyAlignment="1">
      <alignment vertical="center"/>
    </xf>
    <xf numFmtId="0" fontId="0" fillId="3" borderId="9" xfId="0" applyFont="1" applyFill="1" applyBorder="1" applyAlignment="1">
      <alignment vertical="center"/>
    </xf>
    <xf numFmtId="0" fontId="19" fillId="4" borderId="7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8" fillId="0" borderId="1" xfId="0" applyFont="1" applyBorder="1" applyAlignment="1">
      <alignment horizontal="left" vertical="top"/>
    </xf>
    <xf numFmtId="0" fontId="38" fillId="0" borderId="1" xfId="0" applyFont="1" applyBorder="1" applyAlignment="1">
      <alignment horizontal="left" vertical="center"/>
    </xf>
    <xf numFmtId="0" fontId="37" fillId="0" borderId="29" xfId="0" applyFont="1" applyBorder="1" applyAlignment="1">
      <alignment horizontal="left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 wrapText="1"/>
    </xf>
    <xf numFmtId="49" fontId="38" fillId="0" borderId="1" xfId="0" applyNumberFormat="1" applyFont="1" applyBorder="1" applyAlignment="1">
      <alignment horizontal="left" vertical="center" wrapText="1"/>
    </xf>
    <xf numFmtId="0" fontId="37" fillId="0" borderId="29" xfId="0" applyFont="1" applyBorder="1" applyAlignment="1">
      <alignment horizontal="left" wrapText="1"/>
    </xf>
    <xf numFmtId="0" fontId="49" fillId="0" borderId="23" xfId="0" applyFont="1" applyBorder="1" applyAlignment="1" applyProtection="1">
      <alignment horizontal="center" vertical="center"/>
      <protection locked="0"/>
    </xf>
    <xf numFmtId="0" fontId="47" fillId="0" borderId="23" xfId="0" applyFont="1" applyBorder="1" applyAlignment="1" applyProtection="1">
      <alignment horizontal="center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9"/>
  <sheetViews>
    <sheetView showGridLines="0" topLeftCell="A25" zoomScaleNormal="100" workbookViewId="0">
      <selection activeCell="AI10" sqref="AI10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ht="36.950000000000003" customHeight="1">
      <c r="AR2" s="299" t="s">
        <v>6</v>
      </c>
      <c r="AS2" s="297"/>
      <c r="AT2" s="297"/>
      <c r="AU2" s="297"/>
      <c r="AV2" s="297"/>
      <c r="AW2" s="297"/>
      <c r="AX2" s="297"/>
      <c r="AY2" s="297"/>
      <c r="AZ2" s="297"/>
      <c r="BA2" s="297"/>
      <c r="BB2" s="297"/>
      <c r="BC2" s="297"/>
      <c r="BD2" s="297"/>
      <c r="BE2" s="297"/>
      <c r="BS2" s="17" t="s">
        <v>7</v>
      </c>
      <c r="BT2" s="17" t="s">
        <v>8</v>
      </c>
    </row>
    <row r="3" spans="1:74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7</v>
      </c>
      <c r="BT3" s="17" t="s">
        <v>9</v>
      </c>
    </row>
    <row r="4" spans="1:74" ht="24.95" customHeight="1">
      <c r="B4" s="20"/>
      <c r="D4" s="21" t="s">
        <v>508</v>
      </c>
      <c r="AR4" s="20"/>
      <c r="AS4" s="22" t="s">
        <v>10</v>
      </c>
      <c r="BS4" s="17" t="s">
        <v>11</v>
      </c>
    </row>
    <row r="5" spans="1:74" ht="12" customHeight="1">
      <c r="B5" s="20"/>
      <c r="D5" s="23" t="s">
        <v>12</v>
      </c>
      <c r="K5" s="296" t="s">
        <v>13</v>
      </c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297"/>
      <c r="AC5" s="297"/>
      <c r="AD5" s="297"/>
      <c r="AE5" s="297"/>
      <c r="AF5" s="297"/>
      <c r="AG5" s="297"/>
      <c r="AH5" s="297"/>
      <c r="AI5" s="297"/>
      <c r="AJ5" s="297"/>
      <c r="AK5" s="297"/>
      <c r="AL5" s="297"/>
      <c r="AM5" s="297"/>
      <c r="AN5" s="297"/>
      <c r="AO5" s="297"/>
      <c r="AR5" s="20"/>
      <c r="BS5" s="17" t="s">
        <v>7</v>
      </c>
    </row>
    <row r="6" spans="1:74" ht="36.950000000000003" customHeight="1">
      <c r="B6" s="20"/>
      <c r="D6" s="25" t="s">
        <v>14</v>
      </c>
      <c r="K6" s="298" t="s">
        <v>15</v>
      </c>
      <c r="L6" s="297"/>
      <c r="M6" s="297"/>
      <c r="N6" s="297"/>
      <c r="O6" s="297"/>
      <c r="P6" s="297"/>
      <c r="Q6" s="297"/>
      <c r="R6" s="297"/>
      <c r="S6" s="297"/>
      <c r="T6" s="297"/>
      <c r="U6" s="297"/>
      <c r="V6" s="297"/>
      <c r="W6" s="297"/>
      <c r="X6" s="297"/>
      <c r="Y6" s="297"/>
      <c r="Z6" s="297"/>
      <c r="AA6" s="297"/>
      <c r="AB6" s="297"/>
      <c r="AC6" s="297"/>
      <c r="AD6" s="297"/>
      <c r="AE6" s="297"/>
      <c r="AF6" s="297"/>
      <c r="AG6" s="297"/>
      <c r="AH6" s="297"/>
      <c r="AI6" s="297"/>
      <c r="AJ6" s="297"/>
      <c r="AK6" s="297"/>
      <c r="AL6" s="297"/>
      <c r="AM6" s="297"/>
      <c r="AN6" s="297"/>
      <c r="AO6" s="297"/>
      <c r="AR6" s="20"/>
      <c r="BS6" s="17" t="s">
        <v>7</v>
      </c>
    </row>
    <row r="7" spans="1:74" ht="12" customHeight="1">
      <c r="B7" s="20"/>
      <c r="D7" s="26" t="s">
        <v>16</v>
      </c>
      <c r="K7" s="24" t="s">
        <v>3</v>
      </c>
      <c r="AK7" s="26" t="s">
        <v>17</v>
      </c>
      <c r="AN7" s="24" t="s">
        <v>3</v>
      </c>
      <c r="AR7" s="20"/>
      <c r="BS7" s="17" t="s">
        <v>7</v>
      </c>
    </row>
    <row r="8" spans="1:74" ht="12" customHeight="1">
      <c r="B8" s="20"/>
      <c r="D8" s="26" t="s">
        <v>18</v>
      </c>
      <c r="K8" s="24" t="s">
        <v>19</v>
      </c>
      <c r="AK8" s="26" t="s">
        <v>20</v>
      </c>
      <c r="AN8" s="262">
        <v>43661</v>
      </c>
      <c r="AR8" s="20"/>
      <c r="BS8" s="17" t="s">
        <v>7</v>
      </c>
    </row>
    <row r="9" spans="1:74" ht="14.45" customHeight="1">
      <c r="B9" s="20"/>
      <c r="AR9" s="20"/>
      <c r="BS9" s="17" t="s">
        <v>7</v>
      </c>
    </row>
    <row r="10" spans="1:74" ht="12" customHeight="1">
      <c r="B10" s="20"/>
      <c r="D10" s="26" t="s">
        <v>21</v>
      </c>
      <c r="AK10" s="26" t="s">
        <v>22</v>
      </c>
      <c r="AN10" s="24" t="s">
        <v>3</v>
      </c>
      <c r="AR10" s="20"/>
      <c r="BS10" s="17" t="s">
        <v>7</v>
      </c>
    </row>
    <row r="11" spans="1:74" ht="18.399999999999999" customHeight="1">
      <c r="B11" s="20"/>
      <c r="E11" s="24" t="s">
        <v>19</v>
      </c>
      <c r="AK11" s="26" t="s">
        <v>23</v>
      </c>
      <c r="AN11" s="24" t="s">
        <v>3</v>
      </c>
      <c r="AR11" s="20"/>
      <c r="BS11" s="17" t="s">
        <v>7</v>
      </c>
    </row>
    <row r="12" spans="1:74" ht="6.95" customHeight="1">
      <c r="B12" s="20"/>
      <c r="AR12" s="20"/>
      <c r="BS12" s="17" t="s">
        <v>7</v>
      </c>
    </row>
    <row r="13" spans="1:74" ht="12" customHeight="1">
      <c r="B13" s="20"/>
      <c r="D13" s="26" t="s">
        <v>24</v>
      </c>
      <c r="AK13" s="26" t="s">
        <v>22</v>
      </c>
      <c r="AN13" s="24" t="s">
        <v>3</v>
      </c>
      <c r="AR13" s="20"/>
      <c r="BS13" s="17" t="s">
        <v>7</v>
      </c>
    </row>
    <row r="14" spans="1:74" ht="12.75">
      <c r="B14" s="20"/>
      <c r="E14" s="24" t="s">
        <v>19</v>
      </c>
      <c r="AK14" s="26" t="s">
        <v>23</v>
      </c>
      <c r="AN14" s="24" t="s">
        <v>3</v>
      </c>
      <c r="AR14" s="20"/>
      <c r="BS14" s="17" t="s">
        <v>7</v>
      </c>
    </row>
    <row r="15" spans="1:74" ht="6.95" customHeight="1">
      <c r="B15" s="20"/>
      <c r="AR15" s="20"/>
      <c r="BS15" s="17" t="s">
        <v>4</v>
      </c>
    </row>
    <row r="16" spans="1:74" ht="12" customHeight="1">
      <c r="B16" s="20"/>
      <c r="D16" s="26" t="s">
        <v>25</v>
      </c>
      <c r="AK16" s="26" t="s">
        <v>22</v>
      </c>
      <c r="AN16" s="24" t="s">
        <v>3</v>
      </c>
      <c r="AR16" s="20"/>
      <c r="BS16" s="17" t="s">
        <v>4</v>
      </c>
    </row>
    <row r="17" spans="2:71" ht="18.399999999999999" customHeight="1">
      <c r="B17" s="20"/>
      <c r="E17" s="24" t="s">
        <v>19</v>
      </c>
      <c r="AK17" s="26" t="s">
        <v>23</v>
      </c>
      <c r="AN17" s="24" t="s">
        <v>3</v>
      </c>
      <c r="AR17" s="20"/>
      <c r="BS17" s="17" t="s">
        <v>26</v>
      </c>
    </row>
    <row r="18" spans="2:71" ht="6.95" customHeight="1">
      <c r="B18" s="20"/>
      <c r="AR18" s="20"/>
      <c r="BS18" s="17" t="s">
        <v>7</v>
      </c>
    </row>
    <row r="19" spans="2:71" ht="12" customHeight="1">
      <c r="B19" s="20"/>
      <c r="D19" s="26" t="s">
        <v>27</v>
      </c>
      <c r="AK19" s="26" t="s">
        <v>22</v>
      </c>
      <c r="AN19" s="24" t="s">
        <v>3</v>
      </c>
      <c r="AR19" s="20"/>
      <c r="BS19" s="17" t="s">
        <v>7</v>
      </c>
    </row>
    <row r="20" spans="2:71" ht="18.399999999999999" customHeight="1">
      <c r="B20" s="20"/>
      <c r="E20" s="24" t="s">
        <v>19</v>
      </c>
      <c r="AK20" s="26" t="s">
        <v>23</v>
      </c>
      <c r="AN20" s="24" t="s">
        <v>3</v>
      </c>
      <c r="AR20" s="20"/>
      <c r="BS20" s="17" t="s">
        <v>4</v>
      </c>
    </row>
    <row r="21" spans="2:71" ht="6.95" customHeight="1">
      <c r="B21" s="20"/>
      <c r="AR21" s="20"/>
    </row>
    <row r="22" spans="2:71" ht="12" customHeight="1">
      <c r="B22" s="20"/>
      <c r="D22" s="26" t="s">
        <v>28</v>
      </c>
      <c r="AR22" s="20"/>
    </row>
    <row r="23" spans="2:71" ht="63.75" customHeight="1">
      <c r="B23" s="20"/>
      <c r="E23" s="300" t="s">
        <v>29</v>
      </c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0"/>
      <c r="AD23" s="300"/>
      <c r="AE23" s="300"/>
      <c r="AF23" s="300"/>
      <c r="AG23" s="300"/>
      <c r="AH23" s="300"/>
      <c r="AI23" s="300"/>
      <c r="AJ23" s="300"/>
      <c r="AK23" s="300"/>
      <c r="AL23" s="300"/>
      <c r="AM23" s="300"/>
      <c r="AN23" s="300"/>
      <c r="AR23" s="20"/>
    </row>
    <row r="24" spans="2:71" ht="6.95" customHeight="1">
      <c r="B24" s="20"/>
      <c r="AR24" s="20"/>
    </row>
    <row r="25" spans="2:71" ht="6.95" customHeight="1">
      <c r="B25" s="20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20"/>
    </row>
    <row r="26" spans="2:71" s="1" customFormat="1" ht="25.9" customHeight="1">
      <c r="B26" s="29"/>
      <c r="D26" s="30" t="s">
        <v>30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01">
        <f>ROUND(AG54,2)</f>
        <v>0</v>
      </c>
      <c r="AL26" s="302"/>
      <c r="AM26" s="302"/>
      <c r="AN26" s="302"/>
      <c r="AO26" s="302"/>
      <c r="AR26" s="29"/>
    </row>
    <row r="27" spans="2:71" s="1" customFormat="1" ht="6.95" customHeight="1">
      <c r="B27" s="29"/>
      <c r="AR27" s="29"/>
    </row>
    <row r="28" spans="2:71" s="1" customFormat="1" ht="12.75">
      <c r="B28" s="29"/>
      <c r="L28" s="292" t="s">
        <v>31</v>
      </c>
      <c r="M28" s="292"/>
      <c r="N28" s="292"/>
      <c r="O28" s="292"/>
      <c r="P28" s="292"/>
      <c r="W28" s="292" t="s">
        <v>32</v>
      </c>
      <c r="X28" s="292"/>
      <c r="Y28" s="292"/>
      <c r="Z28" s="292"/>
      <c r="AA28" s="292"/>
      <c r="AB28" s="292"/>
      <c r="AC28" s="292"/>
      <c r="AD28" s="292"/>
      <c r="AE28" s="292"/>
      <c r="AK28" s="292" t="s">
        <v>33</v>
      </c>
      <c r="AL28" s="292"/>
      <c r="AM28" s="292"/>
      <c r="AN28" s="292"/>
      <c r="AO28" s="292"/>
      <c r="AR28" s="29"/>
    </row>
    <row r="29" spans="2:71" s="2" customFormat="1" ht="14.45" customHeight="1">
      <c r="B29" s="33"/>
      <c r="D29" s="26" t="s">
        <v>34</v>
      </c>
      <c r="F29" s="26" t="s">
        <v>35</v>
      </c>
      <c r="L29" s="295">
        <v>0.21</v>
      </c>
      <c r="M29" s="294"/>
      <c r="N29" s="294"/>
      <c r="O29" s="294"/>
      <c r="P29" s="294"/>
      <c r="W29" s="293">
        <f>ROUND(AZ54, 2)</f>
        <v>0</v>
      </c>
      <c r="X29" s="294"/>
      <c r="Y29" s="294"/>
      <c r="Z29" s="294"/>
      <c r="AA29" s="294"/>
      <c r="AB29" s="294"/>
      <c r="AC29" s="294"/>
      <c r="AD29" s="294"/>
      <c r="AE29" s="294"/>
      <c r="AK29" s="293">
        <f>ROUND(AV54, 2)</f>
        <v>0</v>
      </c>
      <c r="AL29" s="294"/>
      <c r="AM29" s="294"/>
      <c r="AN29" s="294"/>
      <c r="AO29" s="294"/>
      <c r="AR29" s="33"/>
    </row>
    <row r="30" spans="2:71" s="2" customFormat="1" ht="14.45" customHeight="1">
      <c r="B30" s="33"/>
      <c r="F30" s="26" t="s">
        <v>36</v>
      </c>
      <c r="L30" s="295">
        <v>0.15</v>
      </c>
      <c r="M30" s="294"/>
      <c r="N30" s="294"/>
      <c r="O30" s="294"/>
      <c r="P30" s="294"/>
      <c r="W30" s="293">
        <f>ROUND(BA54, 2)</f>
        <v>0</v>
      </c>
      <c r="X30" s="294"/>
      <c r="Y30" s="294"/>
      <c r="Z30" s="294"/>
      <c r="AA30" s="294"/>
      <c r="AB30" s="294"/>
      <c r="AC30" s="294"/>
      <c r="AD30" s="294"/>
      <c r="AE30" s="294"/>
      <c r="AK30" s="293">
        <f>ROUND(AW54, 2)</f>
        <v>0</v>
      </c>
      <c r="AL30" s="294"/>
      <c r="AM30" s="294"/>
      <c r="AN30" s="294"/>
      <c r="AO30" s="294"/>
      <c r="AR30" s="33"/>
    </row>
    <row r="31" spans="2:71" s="2" customFormat="1" ht="14.45" hidden="1" customHeight="1">
      <c r="B31" s="33"/>
      <c r="F31" s="26" t="s">
        <v>37</v>
      </c>
      <c r="L31" s="295">
        <v>0.21</v>
      </c>
      <c r="M31" s="294"/>
      <c r="N31" s="294"/>
      <c r="O31" s="294"/>
      <c r="P31" s="294"/>
      <c r="W31" s="293">
        <f>ROUND(BB54, 2)</f>
        <v>0</v>
      </c>
      <c r="X31" s="294"/>
      <c r="Y31" s="294"/>
      <c r="Z31" s="294"/>
      <c r="AA31" s="294"/>
      <c r="AB31" s="294"/>
      <c r="AC31" s="294"/>
      <c r="AD31" s="294"/>
      <c r="AE31" s="294"/>
      <c r="AK31" s="293">
        <v>0</v>
      </c>
      <c r="AL31" s="294"/>
      <c r="AM31" s="294"/>
      <c r="AN31" s="294"/>
      <c r="AO31" s="294"/>
      <c r="AR31" s="33"/>
    </row>
    <row r="32" spans="2:71" s="2" customFormat="1" ht="14.45" hidden="1" customHeight="1">
      <c r="B32" s="33"/>
      <c r="F32" s="26" t="s">
        <v>38</v>
      </c>
      <c r="L32" s="295">
        <v>0.15</v>
      </c>
      <c r="M32" s="294"/>
      <c r="N32" s="294"/>
      <c r="O32" s="294"/>
      <c r="P32" s="294"/>
      <c r="W32" s="293">
        <f>ROUND(BC54, 2)</f>
        <v>0</v>
      </c>
      <c r="X32" s="294"/>
      <c r="Y32" s="294"/>
      <c r="Z32" s="294"/>
      <c r="AA32" s="294"/>
      <c r="AB32" s="294"/>
      <c r="AC32" s="294"/>
      <c r="AD32" s="294"/>
      <c r="AE32" s="294"/>
      <c r="AK32" s="293">
        <v>0</v>
      </c>
      <c r="AL32" s="294"/>
      <c r="AM32" s="294"/>
      <c r="AN32" s="294"/>
      <c r="AO32" s="294"/>
      <c r="AR32" s="33"/>
    </row>
    <row r="33" spans="2:44" s="2" customFormat="1" ht="14.45" hidden="1" customHeight="1">
      <c r="B33" s="33"/>
      <c r="F33" s="26" t="s">
        <v>39</v>
      </c>
      <c r="L33" s="295">
        <v>0</v>
      </c>
      <c r="M33" s="294"/>
      <c r="N33" s="294"/>
      <c r="O33" s="294"/>
      <c r="P33" s="294"/>
      <c r="W33" s="293">
        <f>ROUND(BD54, 2)</f>
        <v>0</v>
      </c>
      <c r="X33" s="294"/>
      <c r="Y33" s="294"/>
      <c r="Z33" s="294"/>
      <c r="AA33" s="294"/>
      <c r="AB33" s="294"/>
      <c r="AC33" s="294"/>
      <c r="AD33" s="294"/>
      <c r="AE33" s="294"/>
      <c r="AK33" s="293">
        <v>0</v>
      </c>
      <c r="AL33" s="294"/>
      <c r="AM33" s="294"/>
      <c r="AN33" s="294"/>
      <c r="AO33" s="294"/>
      <c r="AR33" s="33"/>
    </row>
    <row r="34" spans="2:44" s="1" customFormat="1" ht="6.95" customHeight="1">
      <c r="B34" s="29"/>
      <c r="AR34" s="29"/>
    </row>
    <row r="35" spans="2:44" s="1" customFormat="1" ht="25.9" customHeight="1">
      <c r="B35" s="29"/>
      <c r="C35" s="34"/>
      <c r="D35" s="35" t="s">
        <v>40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7" t="s">
        <v>41</v>
      </c>
      <c r="U35" s="36"/>
      <c r="V35" s="36"/>
      <c r="W35" s="36"/>
      <c r="X35" s="314" t="s">
        <v>42</v>
      </c>
      <c r="Y35" s="315"/>
      <c r="Z35" s="315"/>
      <c r="AA35" s="315"/>
      <c r="AB35" s="315"/>
      <c r="AC35" s="36"/>
      <c r="AD35" s="36"/>
      <c r="AE35" s="36"/>
      <c r="AF35" s="36"/>
      <c r="AG35" s="36"/>
      <c r="AH35" s="36"/>
      <c r="AI35" s="36"/>
      <c r="AJ35" s="36"/>
      <c r="AK35" s="316">
        <f>SUM(AK26:AK33)</f>
        <v>0</v>
      </c>
      <c r="AL35" s="315"/>
      <c r="AM35" s="315"/>
      <c r="AN35" s="315"/>
      <c r="AO35" s="317"/>
      <c r="AP35" s="34"/>
      <c r="AQ35" s="34"/>
      <c r="AR35" s="29"/>
    </row>
    <row r="36" spans="2:44" s="1" customFormat="1" ht="6.95" customHeight="1">
      <c r="B36" s="29"/>
      <c r="AR36" s="29"/>
    </row>
    <row r="37" spans="2:44" s="1" customFormat="1" ht="6.95" customHeight="1"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29"/>
    </row>
    <row r="41" spans="2:44" s="1" customFormat="1" ht="6.95" customHeight="1">
      <c r="B41" s="40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29"/>
    </row>
    <row r="42" spans="2:44" s="1" customFormat="1" ht="24.95" customHeight="1">
      <c r="B42" s="29"/>
      <c r="C42" s="21" t="s">
        <v>43</v>
      </c>
      <c r="AR42" s="29"/>
    </row>
    <row r="43" spans="2:44" s="1" customFormat="1" ht="6.95" customHeight="1">
      <c r="B43" s="29"/>
      <c r="AR43" s="29"/>
    </row>
    <row r="44" spans="2:44" s="3" customFormat="1" ht="12" customHeight="1">
      <c r="B44" s="42"/>
      <c r="C44" s="26" t="s">
        <v>12</v>
      </c>
      <c r="L44" s="3" t="str">
        <f>K5</f>
        <v>2019-01</v>
      </c>
      <c r="AR44" s="42"/>
    </row>
    <row r="45" spans="2:44" s="4" customFormat="1" ht="36.950000000000003" customHeight="1">
      <c r="B45" s="43"/>
      <c r="C45" s="44" t="s">
        <v>14</v>
      </c>
      <c r="L45" s="305" t="str">
        <f>K6</f>
        <v>PD TSO úseku Blatno u Jesenice - Kaštice</v>
      </c>
      <c r="M45" s="306"/>
      <c r="N45" s="306"/>
      <c r="O45" s="306"/>
      <c r="P45" s="306"/>
      <c r="Q45" s="306"/>
      <c r="R45" s="306"/>
      <c r="S45" s="306"/>
      <c r="T45" s="306"/>
      <c r="U45" s="306"/>
      <c r="V45" s="306"/>
      <c r="W45" s="306"/>
      <c r="X45" s="306"/>
      <c r="Y45" s="306"/>
      <c r="Z45" s="306"/>
      <c r="AA45" s="306"/>
      <c r="AB45" s="306"/>
      <c r="AC45" s="306"/>
      <c r="AD45" s="306"/>
      <c r="AE45" s="306"/>
      <c r="AF45" s="306"/>
      <c r="AG45" s="306"/>
      <c r="AH45" s="306"/>
      <c r="AI45" s="306"/>
      <c r="AJ45" s="306"/>
      <c r="AK45" s="306"/>
      <c r="AL45" s="306"/>
      <c r="AM45" s="306"/>
      <c r="AN45" s="306"/>
      <c r="AO45" s="306"/>
      <c r="AR45" s="43"/>
    </row>
    <row r="46" spans="2:44" s="1" customFormat="1" ht="6.95" customHeight="1">
      <c r="B46" s="29"/>
      <c r="AR46" s="29"/>
    </row>
    <row r="47" spans="2:44" s="1" customFormat="1" ht="12" customHeight="1">
      <c r="B47" s="29"/>
      <c r="C47" s="26" t="s">
        <v>18</v>
      </c>
      <c r="L47" s="45" t="str">
        <f>IF(K8="","",K8)</f>
        <v xml:space="preserve"> </v>
      </c>
      <c r="AI47" s="26" t="s">
        <v>20</v>
      </c>
      <c r="AM47" s="307">
        <f>IF(AN8= "","",AN8)</f>
        <v>43661</v>
      </c>
      <c r="AN47" s="307"/>
      <c r="AR47" s="29"/>
    </row>
    <row r="48" spans="2:44" s="1" customFormat="1" ht="6.95" customHeight="1">
      <c r="B48" s="29"/>
      <c r="AR48" s="29"/>
    </row>
    <row r="49" spans="1:91" s="1" customFormat="1" ht="15.2" customHeight="1">
      <c r="B49" s="29"/>
      <c r="C49" s="26" t="s">
        <v>21</v>
      </c>
      <c r="L49" s="3" t="str">
        <f>IF(E11= "","",E11)</f>
        <v xml:space="preserve"> </v>
      </c>
      <c r="AI49" s="26" t="s">
        <v>25</v>
      </c>
      <c r="AM49" s="319" t="str">
        <f>IF(E17="","",E17)</f>
        <v xml:space="preserve"> </v>
      </c>
      <c r="AN49" s="320"/>
      <c r="AO49" s="320"/>
      <c r="AP49" s="320"/>
      <c r="AR49" s="29"/>
      <c r="AS49" s="321" t="s">
        <v>44</v>
      </c>
      <c r="AT49" s="322"/>
      <c r="AU49" s="47"/>
      <c r="AV49" s="47"/>
      <c r="AW49" s="47"/>
      <c r="AX49" s="47"/>
      <c r="AY49" s="47"/>
      <c r="AZ49" s="47"/>
      <c r="BA49" s="47"/>
      <c r="BB49" s="47"/>
      <c r="BC49" s="47"/>
      <c r="BD49" s="48"/>
    </row>
    <row r="50" spans="1:91" s="1" customFormat="1" ht="15.2" customHeight="1">
      <c r="B50" s="29"/>
      <c r="C50" s="26" t="s">
        <v>24</v>
      </c>
      <c r="L50" s="3" t="str">
        <f>IF(E14="","",E14)</f>
        <v xml:space="preserve"> </v>
      </c>
      <c r="AI50" s="26" t="s">
        <v>27</v>
      </c>
      <c r="AM50" s="319" t="str">
        <f>IF(E20="","",E20)</f>
        <v xml:space="preserve"> </v>
      </c>
      <c r="AN50" s="320"/>
      <c r="AO50" s="320"/>
      <c r="AP50" s="320"/>
      <c r="AR50" s="29"/>
      <c r="AS50" s="323"/>
      <c r="AT50" s="324"/>
      <c r="AU50" s="49"/>
      <c r="AV50" s="49"/>
      <c r="AW50" s="49"/>
      <c r="AX50" s="49"/>
      <c r="AY50" s="49"/>
      <c r="AZ50" s="49"/>
      <c r="BA50" s="49"/>
      <c r="BB50" s="49"/>
      <c r="BC50" s="49"/>
      <c r="BD50" s="50"/>
    </row>
    <row r="51" spans="1:91" s="1" customFormat="1" ht="10.9" customHeight="1">
      <c r="B51" s="29"/>
      <c r="AR51" s="29"/>
      <c r="AS51" s="323"/>
      <c r="AT51" s="324"/>
      <c r="AU51" s="49"/>
      <c r="AV51" s="49"/>
      <c r="AW51" s="49"/>
      <c r="AX51" s="49"/>
      <c r="AY51" s="49"/>
      <c r="AZ51" s="49"/>
      <c r="BA51" s="49"/>
      <c r="BB51" s="49"/>
      <c r="BC51" s="49"/>
      <c r="BD51" s="50"/>
    </row>
    <row r="52" spans="1:91" s="1" customFormat="1" ht="29.25" customHeight="1">
      <c r="B52" s="29"/>
      <c r="C52" s="318" t="s">
        <v>45</v>
      </c>
      <c r="D52" s="309"/>
      <c r="E52" s="309"/>
      <c r="F52" s="309"/>
      <c r="G52" s="309"/>
      <c r="H52" s="51"/>
      <c r="I52" s="308" t="s">
        <v>46</v>
      </c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09"/>
      <c r="AE52" s="309"/>
      <c r="AF52" s="309"/>
      <c r="AG52" s="310" t="s">
        <v>47</v>
      </c>
      <c r="AH52" s="309"/>
      <c r="AI52" s="309"/>
      <c r="AJ52" s="309"/>
      <c r="AK52" s="309"/>
      <c r="AL52" s="309"/>
      <c r="AM52" s="309"/>
      <c r="AN52" s="308" t="s">
        <v>48</v>
      </c>
      <c r="AO52" s="309"/>
      <c r="AP52" s="309"/>
      <c r="AQ52" s="52" t="s">
        <v>49</v>
      </c>
      <c r="AR52" s="29"/>
      <c r="AS52" s="53" t="s">
        <v>50</v>
      </c>
      <c r="AT52" s="54" t="s">
        <v>51</v>
      </c>
      <c r="AU52" s="54" t="s">
        <v>52</v>
      </c>
      <c r="AV52" s="54" t="s">
        <v>53</v>
      </c>
      <c r="AW52" s="54" t="s">
        <v>54</v>
      </c>
      <c r="AX52" s="54" t="s">
        <v>55</v>
      </c>
      <c r="AY52" s="54" t="s">
        <v>56</v>
      </c>
      <c r="AZ52" s="54" t="s">
        <v>57</v>
      </c>
      <c r="BA52" s="54" t="s">
        <v>58</v>
      </c>
      <c r="BB52" s="54" t="s">
        <v>59</v>
      </c>
      <c r="BC52" s="54" t="s">
        <v>60</v>
      </c>
      <c r="BD52" s="55" t="s">
        <v>61</v>
      </c>
    </row>
    <row r="53" spans="1:91" s="1" customFormat="1" ht="10.9" customHeight="1">
      <c r="B53" s="29"/>
      <c r="AR53" s="29"/>
      <c r="AS53" s="56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8"/>
    </row>
    <row r="54" spans="1:91" s="5" customFormat="1" ht="32.450000000000003" customHeight="1">
      <c r="B54" s="57"/>
      <c r="C54" s="58" t="s">
        <v>62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304">
        <f>ROUND(SUM(AG55:AG57),2)</f>
        <v>0</v>
      </c>
      <c r="AH54" s="304"/>
      <c r="AI54" s="304"/>
      <c r="AJ54" s="304"/>
      <c r="AK54" s="304"/>
      <c r="AL54" s="304"/>
      <c r="AM54" s="304"/>
      <c r="AN54" s="311">
        <f t="shared" ref="AN54:AN57" si="0">SUM(AG54,AT54)</f>
        <v>0</v>
      </c>
      <c r="AO54" s="311"/>
      <c r="AP54" s="311"/>
      <c r="AQ54" s="61" t="s">
        <v>3</v>
      </c>
      <c r="AR54" s="57"/>
      <c r="AS54" s="62">
        <f>ROUND(SUM(AS55:AS57),2)</f>
        <v>0</v>
      </c>
      <c r="AT54" s="63">
        <f t="shared" ref="AT54:AT57" si="1">ROUND(SUM(AV54:AW54),2)</f>
        <v>0</v>
      </c>
      <c r="AU54" s="64">
        <f>ROUND(SUM(AU55:AU57),5)</f>
        <v>1316.9760000000001</v>
      </c>
      <c r="AV54" s="63">
        <f>ROUND(AZ54*L29,2)</f>
        <v>0</v>
      </c>
      <c r="AW54" s="63">
        <f>ROUND(BA54*L30,2)</f>
        <v>0</v>
      </c>
      <c r="AX54" s="63">
        <f>ROUND(BB54*L29,2)</f>
        <v>0</v>
      </c>
      <c r="AY54" s="63">
        <f>ROUND(BC54*L30,2)</f>
        <v>0</v>
      </c>
      <c r="AZ54" s="63">
        <f>ROUND(SUM(AZ55:AZ57),2)</f>
        <v>0</v>
      </c>
      <c r="BA54" s="63">
        <f>ROUND(SUM(BA55:BA57),2)</f>
        <v>0</v>
      </c>
      <c r="BB54" s="63">
        <f>ROUND(SUM(BB55:BB57),2)</f>
        <v>0</v>
      </c>
      <c r="BC54" s="63">
        <f>ROUND(SUM(BC55:BC57),2)</f>
        <v>0</v>
      </c>
      <c r="BD54" s="65">
        <f>ROUND(SUM(BD55:BD57),2)</f>
        <v>0</v>
      </c>
      <c r="BS54" s="66" t="s">
        <v>63</v>
      </c>
      <c r="BT54" s="66" t="s">
        <v>64</v>
      </c>
      <c r="BU54" s="67" t="s">
        <v>65</v>
      </c>
      <c r="BV54" s="66" t="s">
        <v>66</v>
      </c>
      <c r="BW54" s="66" t="s">
        <v>5</v>
      </c>
      <c r="BX54" s="66" t="s">
        <v>67</v>
      </c>
      <c r="CL54" s="66" t="s">
        <v>3</v>
      </c>
    </row>
    <row r="55" spans="1:91" s="6" customFormat="1" ht="27" customHeight="1">
      <c r="A55" s="68" t="s">
        <v>68</v>
      </c>
      <c r="B55" s="69"/>
      <c r="C55" s="70"/>
      <c r="D55" s="303" t="s">
        <v>72</v>
      </c>
      <c r="E55" s="303"/>
      <c r="F55" s="303"/>
      <c r="G55" s="303"/>
      <c r="H55" s="303"/>
      <c r="I55" s="71"/>
      <c r="J55" s="303" t="s">
        <v>73</v>
      </c>
      <c r="K55" s="303"/>
      <c r="L55" s="303"/>
      <c r="M55" s="303"/>
      <c r="N55" s="303"/>
      <c r="O55" s="303"/>
      <c r="P55" s="303"/>
      <c r="Q55" s="303"/>
      <c r="R55" s="303"/>
      <c r="S55" s="303"/>
      <c r="T55" s="303"/>
      <c r="U55" s="303"/>
      <c r="V55" s="303"/>
      <c r="W55" s="303"/>
      <c r="X55" s="303"/>
      <c r="Y55" s="303"/>
      <c r="Z55" s="303"/>
      <c r="AA55" s="303"/>
      <c r="AB55" s="303"/>
      <c r="AC55" s="303"/>
      <c r="AD55" s="303"/>
      <c r="AE55" s="303"/>
      <c r="AF55" s="303"/>
      <c r="AG55" s="312">
        <f>'PS 03-01-21.1 - Petrohrad...'!J30</f>
        <v>0</v>
      </c>
      <c r="AH55" s="313"/>
      <c r="AI55" s="313"/>
      <c r="AJ55" s="313"/>
      <c r="AK55" s="313"/>
      <c r="AL55" s="313"/>
      <c r="AM55" s="313"/>
      <c r="AN55" s="312">
        <f t="shared" si="0"/>
        <v>0</v>
      </c>
      <c r="AO55" s="313"/>
      <c r="AP55" s="313"/>
      <c r="AQ55" s="72" t="s">
        <v>69</v>
      </c>
      <c r="AR55" s="69"/>
      <c r="AS55" s="73">
        <v>0</v>
      </c>
      <c r="AT55" s="74">
        <f t="shared" si="1"/>
        <v>0</v>
      </c>
      <c r="AU55" s="75">
        <f>'PS 03-01-21.1 - Petrohrad...'!P80</f>
        <v>0</v>
      </c>
      <c r="AV55" s="74">
        <f>'PS 03-01-21.1 - Petrohrad...'!J33</f>
        <v>0</v>
      </c>
      <c r="AW55" s="74">
        <f>'PS 03-01-21.1 - Petrohrad...'!J34</f>
        <v>0</v>
      </c>
      <c r="AX55" s="74">
        <f>'PS 03-01-21.1 - Petrohrad...'!J35</f>
        <v>0</v>
      </c>
      <c r="AY55" s="74">
        <f>'PS 03-01-21.1 - Petrohrad...'!J36</f>
        <v>0</v>
      </c>
      <c r="AZ55" s="74">
        <f>'PS 03-01-21.1 - Petrohrad...'!F33</f>
        <v>0</v>
      </c>
      <c r="BA55" s="74">
        <f>'PS 03-01-21.1 - Petrohrad...'!F34</f>
        <v>0</v>
      </c>
      <c r="BB55" s="74">
        <f>'PS 03-01-21.1 - Petrohrad...'!F35</f>
        <v>0</v>
      </c>
      <c r="BC55" s="74">
        <f>'PS 03-01-21.1 - Petrohrad...'!F36</f>
        <v>0</v>
      </c>
      <c r="BD55" s="76">
        <f>'PS 03-01-21.1 - Petrohrad...'!F37</f>
        <v>0</v>
      </c>
      <c r="BT55" s="77" t="s">
        <v>70</v>
      </c>
      <c r="BV55" s="77" t="s">
        <v>66</v>
      </c>
      <c r="BW55" s="77" t="s">
        <v>74</v>
      </c>
      <c r="BX55" s="77" t="s">
        <v>5</v>
      </c>
      <c r="CL55" s="77" t="s">
        <v>3</v>
      </c>
      <c r="CM55" s="77" t="s">
        <v>71</v>
      </c>
    </row>
    <row r="56" spans="1:91" s="6" customFormat="1" ht="27" customHeight="1">
      <c r="A56" s="68" t="s">
        <v>68</v>
      </c>
      <c r="B56" s="69"/>
      <c r="C56" s="70"/>
      <c r="D56" s="303" t="s">
        <v>75</v>
      </c>
      <c r="E56" s="303"/>
      <c r="F56" s="303"/>
      <c r="G56" s="303"/>
      <c r="H56" s="303"/>
      <c r="I56" s="71"/>
      <c r="J56" s="303" t="s">
        <v>76</v>
      </c>
      <c r="K56" s="303"/>
      <c r="L56" s="303"/>
      <c r="M56" s="303"/>
      <c r="N56" s="303"/>
      <c r="O56" s="303"/>
      <c r="P56" s="303"/>
      <c r="Q56" s="303"/>
      <c r="R56" s="303"/>
      <c r="S56" s="303"/>
      <c r="T56" s="303"/>
      <c r="U56" s="303"/>
      <c r="V56" s="303"/>
      <c r="W56" s="303"/>
      <c r="X56" s="303"/>
      <c r="Y56" s="303"/>
      <c r="Z56" s="303"/>
      <c r="AA56" s="303"/>
      <c r="AB56" s="303"/>
      <c r="AC56" s="303"/>
      <c r="AD56" s="303"/>
      <c r="AE56" s="303"/>
      <c r="AF56" s="303"/>
      <c r="AG56" s="312">
        <f>'PS 03-01-21.2 - Petrohrad...'!J30</f>
        <v>0</v>
      </c>
      <c r="AH56" s="313"/>
      <c r="AI56" s="313"/>
      <c r="AJ56" s="313"/>
      <c r="AK56" s="313"/>
      <c r="AL56" s="313"/>
      <c r="AM56" s="313"/>
      <c r="AN56" s="312">
        <f t="shared" si="0"/>
        <v>0</v>
      </c>
      <c r="AO56" s="313"/>
      <c r="AP56" s="313"/>
      <c r="AQ56" s="72" t="s">
        <v>69</v>
      </c>
      <c r="AR56" s="69"/>
      <c r="AS56" s="73">
        <v>0</v>
      </c>
      <c r="AT56" s="74">
        <f t="shared" si="1"/>
        <v>0</v>
      </c>
      <c r="AU56" s="75">
        <f>'PS 03-01-21.2 - Petrohrad...'!P81</f>
        <v>1316.9760000000001</v>
      </c>
      <c r="AV56" s="74">
        <f>'PS 03-01-21.2 - Petrohrad...'!J33</f>
        <v>0</v>
      </c>
      <c r="AW56" s="74">
        <f>'PS 03-01-21.2 - Petrohrad...'!J34</f>
        <v>0</v>
      </c>
      <c r="AX56" s="74">
        <f>'PS 03-01-21.2 - Petrohrad...'!J35</f>
        <v>0</v>
      </c>
      <c r="AY56" s="74">
        <f>'PS 03-01-21.2 - Petrohrad...'!J36</f>
        <v>0</v>
      </c>
      <c r="AZ56" s="74">
        <f>'PS 03-01-21.2 - Petrohrad...'!F33</f>
        <v>0</v>
      </c>
      <c r="BA56" s="74">
        <f>'PS 03-01-21.2 - Petrohrad...'!F34</f>
        <v>0</v>
      </c>
      <c r="BB56" s="74">
        <f>'PS 03-01-21.2 - Petrohrad...'!F35</f>
        <v>0</v>
      </c>
      <c r="BC56" s="74">
        <f>'PS 03-01-21.2 - Petrohrad...'!F36</f>
        <v>0</v>
      </c>
      <c r="BD56" s="76">
        <f>'PS 03-01-21.2 - Petrohrad...'!F37</f>
        <v>0</v>
      </c>
      <c r="BT56" s="77" t="s">
        <v>70</v>
      </c>
      <c r="BV56" s="77" t="s">
        <v>66</v>
      </c>
      <c r="BW56" s="77" t="s">
        <v>77</v>
      </c>
      <c r="BX56" s="77" t="s">
        <v>5</v>
      </c>
      <c r="CL56" s="77" t="s">
        <v>3</v>
      </c>
      <c r="CM56" s="77" t="s">
        <v>71</v>
      </c>
    </row>
    <row r="57" spans="1:91" s="6" customFormat="1" ht="27" customHeight="1">
      <c r="A57" s="68" t="s">
        <v>68</v>
      </c>
      <c r="B57" s="69"/>
      <c r="C57" s="70"/>
      <c r="D57" s="303" t="s">
        <v>78</v>
      </c>
      <c r="E57" s="303"/>
      <c r="F57" s="303"/>
      <c r="G57" s="303"/>
      <c r="H57" s="303"/>
      <c r="I57" s="71"/>
      <c r="J57" s="303" t="s">
        <v>79</v>
      </c>
      <c r="K57" s="303"/>
      <c r="L57" s="303"/>
      <c r="M57" s="303"/>
      <c r="N57" s="303"/>
      <c r="O57" s="303"/>
      <c r="P57" s="303"/>
      <c r="Q57" s="303"/>
      <c r="R57" s="303"/>
      <c r="S57" s="303"/>
      <c r="T57" s="303"/>
      <c r="U57" s="303"/>
      <c r="V57" s="303"/>
      <c r="W57" s="303"/>
      <c r="X57" s="303"/>
      <c r="Y57" s="303"/>
      <c r="Z57" s="303"/>
      <c r="AA57" s="303"/>
      <c r="AB57" s="303"/>
      <c r="AC57" s="303"/>
      <c r="AD57" s="303"/>
      <c r="AE57" s="303"/>
      <c r="AF57" s="303"/>
      <c r="AG57" s="312">
        <f>'PS 03-01-21.3 - VON + VRN'!J30</f>
        <v>0</v>
      </c>
      <c r="AH57" s="313"/>
      <c r="AI57" s="313"/>
      <c r="AJ57" s="313"/>
      <c r="AK57" s="313"/>
      <c r="AL57" s="313"/>
      <c r="AM57" s="313"/>
      <c r="AN57" s="312">
        <f t="shared" si="0"/>
        <v>0</v>
      </c>
      <c r="AO57" s="313"/>
      <c r="AP57" s="313"/>
      <c r="AQ57" s="72" t="s">
        <v>69</v>
      </c>
      <c r="AR57" s="69"/>
      <c r="AS57" s="73">
        <v>0</v>
      </c>
      <c r="AT57" s="74">
        <f t="shared" si="1"/>
        <v>0</v>
      </c>
      <c r="AU57" s="75">
        <f>'PS 03-01-21.3 - VON + VRN'!P84</f>
        <v>0</v>
      </c>
      <c r="AV57" s="74">
        <f>'PS 03-01-21.3 - VON + VRN'!J33</f>
        <v>0</v>
      </c>
      <c r="AW57" s="74">
        <f>'PS 03-01-21.3 - VON + VRN'!J34</f>
        <v>0</v>
      </c>
      <c r="AX57" s="74">
        <f>'PS 03-01-21.3 - VON + VRN'!J35</f>
        <v>0</v>
      </c>
      <c r="AY57" s="74">
        <f>'PS 03-01-21.3 - VON + VRN'!J36</f>
        <v>0</v>
      </c>
      <c r="AZ57" s="74">
        <f>'PS 03-01-21.3 - VON + VRN'!F33</f>
        <v>0</v>
      </c>
      <c r="BA57" s="74">
        <f>'PS 03-01-21.3 - VON + VRN'!F34</f>
        <v>0</v>
      </c>
      <c r="BB57" s="74">
        <f>'PS 03-01-21.3 - VON + VRN'!F35</f>
        <v>0</v>
      </c>
      <c r="BC57" s="74">
        <f>'PS 03-01-21.3 - VON + VRN'!F36</f>
        <v>0</v>
      </c>
      <c r="BD57" s="76">
        <f>'PS 03-01-21.3 - VON + VRN'!F37</f>
        <v>0</v>
      </c>
      <c r="BT57" s="77" t="s">
        <v>70</v>
      </c>
      <c r="BV57" s="77" t="s">
        <v>66</v>
      </c>
      <c r="BW57" s="77" t="s">
        <v>80</v>
      </c>
      <c r="BX57" s="77" t="s">
        <v>5</v>
      </c>
      <c r="CL57" s="77" t="s">
        <v>3</v>
      </c>
      <c r="CM57" s="77" t="s">
        <v>71</v>
      </c>
    </row>
    <row r="58" spans="1:91" s="1" customFormat="1" ht="30" customHeight="1">
      <c r="B58" s="29"/>
      <c r="AR58" s="29"/>
    </row>
    <row r="59" spans="1:91" s="1" customFormat="1" ht="6.95" customHeight="1">
      <c r="B59" s="38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29"/>
    </row>
  </sheetData>
  <mergeCells count="48">
    <mergeCell ref="AS49:AT51"/>
    <mergeCell ref="AM50:AP50"/>
    <mergeCell ref="AG55:AM55"/>
    <mergeCell ref="AG56:AM56"/>
    <mergeCell ref="AG57:AM57"/>
    <mergeCell ref="X35:AB35"/>
    <mergeCell ref="AK35:AO35"/>
    <mergeCell ref="C52:G52"/>
    <mergeCell ref="D55:H55"/>
    <mergeCell ref="D56:H56"/>
    <mergeCell ref="J55:AF55"/>
    <mergeCell ref="J56:AF56"/>
    <mergeCell ref="AM49:AP49"/>
    <mergeCell ref="D57:H57"/>
    <mergeCell ref="AG54:AM54"/>
    <mergeCell ref="L45:AO45"/>
    <mergeCell ref="AM47:AN47"/>
    <mergeCell ref="I52:AF52"/>
    <mergeCell ref="AG52:AM52"/>
    <mergeCell ref="AN54:AP54"/>
    <mergeCell ref="AN52:AP52"/>
    <mergeCell ref="AN55:AP55"/>
    <mergeCell ref="AN56:AP56"/>
    <mergeCell ref="AN57:AP57"/>
    <mergeCell ref="J57:AF57"/>
    <mergeCell ref="AK32:AO32"/>
    <mergeCell ref="L32:P32"/>
    <mergeCell ref="AK33:AO33"/>
    <mergeCell ref="L33:P33"/>
    <mergeCell ref="W29:AE29"/>
    <mergeCell ref="W32:AE32"/>
    <mergeCell ref="W30:AE30"/>
    <mergeCell ref="W31:AE31"/>
    <mergeCell ref="W33:AE33"/>
    <mergeCell ref="AK30:AO30"/>
    <mergeCell ref="L30:P30"/>
    <mergeCell ref="AK31:AO31"/>
    <mergeCell ref="L31:P31"/>
    <mergeCell ref="K5:AO5"/>
    <mergeCell ref="K6:AO6"/>
    <mergeCell ref="AR2:BE2"/>
    <mergeCell ref="E23:AN23"/>
    <mergeCell ref="AK26:AO26"/>
    <mergeCell ref="L28:P28"/>
    <mergeCell ref="W28:AE28"/>
    <mergeCell ref="AK28:AO28"/>
    <mergeCell ref="AK29:AO29"/>
    <mergeCell ref="L29:P29"/>
  </mergeCells>
  <hyperlinks>
    <hyperlink ref="A55" location="'PS 03-01-21.1 - Petrohrad...'!C2" display="/"/>
    <hyperlink ref="A56" location="'PS 03-01-21.2 - Petrohrad...'!C2" display="/"/>
    <hyperlink ref="A57" location="'PS 03-01-21.3 - VON + VRN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11"/>
  <sheetViews>
    <sheetView showGridLines="0" tabSelected="1" topLeftCell="A80" workbookViewId="0">
      <selection activeCell="F109" sqref="F109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1" width="20.16406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78"/>
    </row>
    <row r="2" spans="1:46" ht="36.950000000000003" customHeight="1">
      <c r="L2" s="299" t="s">
        <v>6</v>
      </c>
      <c r="M2" s="297"/>
      <c r="N2" s="297"/>
      <c r="O2" s="297"/>
      <c r="P2" s="297"/>
      <c r="Q2" s="297"/>
      <c r="R2" s="297"/>
      <c r="S2" s="297"/>
      <c r="T2" s="297"/>
      <c r="U2" s="297"/>
      <c r="V2" s="297"/>
      <c r="AT2" s="17" t="s">
        <v>74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71</v>
      </c>
    </row>
    <row r="4" spans="1:46" ht="24.95" customHeight="1">
      <c r="B4" s="20"/>
      <c r="D4" s="21" t="s">
        <v>81</v>
      </c>
      <c r="L4" s="20"/>
      <c r="M4" s="79" t="s">
        <v>10</v>
      </c>
      <c r="AT4" s="17" t="s">
        <v>4</v>
      </c>
    </row>
    <row r="5" spans="1:46" ht="6.95" customHeight="1">
      <c r="B5" s="20"/>
      <c r="L5" s="20"/>
    </row>
    <row r="6" spans="1:46" ht="12" customHeight="1">
      <c r="B6" s="20"/>
      <c r="D6" s="26" t="s">
        <v>14</v>
      </c>
      <c r="L6" s="20"/>
    </row>
    <row r="7" spans="1:46" ht="16.5" customHeight="1">
      <c r="B7" s="20"/>
      <c r="E7" s="326" t="str">
        <f>'Rekapitulace PS'!K6</f>
        <v>PD TSO úseku Blatno u Jesenice - Kaštice</v>
      </c>
      <c r="F7" s="327"/>
      <c r="G7" s="327"/>
      <c r="H7" s="327"/>
      <c r="L7" s="20"/>
    </row>
    <row r="8" spans="1:46" s="1" customFormat="1" ht="12" customHeight="1">
      <c r="B8" s="29"/>
      <c r="D8" s="26" t="s">
        <v>82</v>
      </c>
      <c r="L8" s="29"/>
    </row>
    <row r="9" spans="1:46" s="1" customFormat="1" ht="36.950000000000003" customHeight="1">
      <c r="B9" s="29"/>
      <c r="E9" s="305" t="s">
        <v>158</v>
      </c>
      <c r="F9" s="325"/>
      <c r="G9" s="325"/>
      <c r="H9" s="325"/>
      <c r="L9" s="29"/>
    </row>
    <row r="10" spans="1:46" s="1" customFormat="1">
      <c r="B10" s="29"/>
      <c r="L10" s="29"/>
    </row>
    <row r="11" spans="1:46" s="1" customFormat="1" ht="12" customHeight="1">
      <c r="B11" s="29"/>
      <c r="D11" s="26" t="s">
        <v>16</v>
      </c>
      <c r="F11" s="24" t="s">
        <v>3</v>
      </c>
      <c r="I11" s="26" t="s">
        <v>17</v>
      </c>
      <c r="J11" s="24" t="s">
        <v>3</v>
      </c>
      <c r="L11" s="29"/>
    </row>
    <row r="12" spans="1:46" s="1" customFormat="1" ht="12" customHeight="1">
      <c r="B12" s="29"/>
      <c r="D12" s="26" t="s">
        <v>18</v>
      </c>
      <c r="F12" s="24" t="s">
        <v>19</v>
      </c>
      <c r="I12" s="26" t="s">
        <v>20</v>
      </c>
      <c r="J12" s="46">
        <f>'Rekapitulace PS'!AN8</f>
        <v>43661</v>
      </c>
      <c r="L12" s="29"/>
    </row>
    <row r="13" spans="1:46" s="1" customFormat="1" ht="10.9" customHeight="1">
      <c r="B13" s="29"/>
      <c r="L13" s="29"/>
    </row>
    <row r="14" spans="1:46" s="1" customFormat="1" ht="12" customHeight="1">
      <c r="B14" s="29"/>
      <c r="D14" s="26" t="s">
        <v>21</v>
      </c>
      <c r="I14" s="26" t="s">
        <v>22</v>
      </c>
      <c r="J14" s="24" t="str">
        <f>IF('Rekapitulace PS'!AN10="","",'Rekapitulace PS'!AN10)</f>
        <v/>
      </c>
      <c r="L14" s="29"/>
    </row>
    <row r="15" spans="1:46" s="1" customFormat="1" ht="18" customHeight="1">
      <c r="B15" s="29"/>
      <c r="E15" s="24" t="str">
        <f>IF('Rekapitulace PS'!E11="","",'Rekapitulace PS'!E11)</f>
        <v xml:space="preserve"> </v>
      </c>
      <c r="I15" s="26" t="s">
        <v>23</v>
      </c>
      <c r="J15" s="24" t="str">
        <f>IF('Rekapitulace PS'!AN11="","",'Rekapitulace PS'!AN11)</f>
        <v/>
      </c>
      <c r="L15" s="29"/>
    </row>
    <row r="16" spans="1:46" s="1" customFormat="1" ht="6.95" customHeight="1">
      <c r="B16" s="29"/>
      <c r="L16" s="29"/>
    </row>
    <row r="17" spans="2:12" s="1" customFormat="1" ht="12" customHeight="1">
      <c r="B17" s="29"/>
      <c r="D17" s="26" t="s">
        <v>24</v>
      </c>
      <c r="I17" s="26" t="s">
        <v>22</v>
      </c>
      <c r="J17" s="24" t="str">
        <f>'Rekapitulace PS'!AN13</f>
        <v/>
      </c>
      <c r="L17" s="29"/>
    </row>
    <row r="18" spans="2:12" s="1" customFormat="1" ht="18" customHeight="1">
      <c r="B18" s="29"/>
      <c r="E18" s="296" t="str">
        <f>'Rekapitulace PS'!E14</f>
        <v xml:space="preserve"> </v>
      </c>
      <c r="F18" s="296"/>
      <c r="G18" s="296"/>
      <c r="H18" s="296"/>
      <c r="I18" s="26" t="s">
        <v>23</v>
      </c>
      <c r="J18" s="24" t="str">
        <f>'Rekapitulace PS'!AN14</f>
        <v/>
      </c>
      <c r="L18" s="29"/>
    </row>
    <row r="19" spans="2:12" s="1" customFormat="1" ht="6.95" customHeight="1">
      <c r="B19" s="29"/>
      <c r="L19" s="29"/>
    </row>
    <row r="20" spans="2:12" s="1" customFormat="1" ht="12" customHeight="1">
      <c r="B20" s="29"/>
      <c r="D20" s="26" t="s">
        <v>25</v>
      </c>
      <c r="I20" s="26" t="s">
        <v>22</v>
      </c>
      <c r="J20" s="24" t="str">
        <f>IF('Rekapitulace PS'!AN16="","",'Rekapitulace PS'!AN16)</f>
        <v/>
      </c>
      <c r="L20" s="29"/>
    </row>
    <row r="21" spans="2:12" s="1" customFormat="1" ht="18" customHeight="1">
      <c r="B21" s="29"/>
      <c r="E21" s="24" t="str">
        <f>IF('Rekapitulace PS'!E17="","",'Rekapitulace PS'!E17)</f>
        <v xml:space="preserve"> </v>
      </c>
      <c r="I21" s="26" t="s">
        <v>23</v>
      </c>
      <c r="J21" s="24" t="str">
        <f>IF('Rekapitulace PS'!AN17="","",'Rekapitulace PS'!AN17)</f>
        <v/>
      </c>
      <c r="L21" s="29"/>
    </row>
    <row r="22" spans="2:12" s="1" customFormat="1" ht="6.95" customHeight="1">
      <c r="B22" s="29"/>
      <c r="L22" s="29"/>
    </row>
    <row r="23" spans="2:12" s="1" customFormat="1" ht="12" customHeight="1">
      <c r="B23" s="29"/>
      <c r="D23" s="26" t="s">
        <v>27</v>
      </c>
      <c r="I23" s="26" t="s">
        <v>22</v>
      </c>
      <c r="J23" s="24" t="str">
        <f>IF('Rekapitulace PS'!AN19="","",'Rekapitulace PS'!AN19)</f>
        <v/>
      </c>
      <c r="L23" s="29"/>
    </row>
    <row r="24" spans="2:12" s="1" customFormat="1" ht="18" customHeight="1">
      <c r="B24" s="29"/>
      <c r="E24" s="24" t="str">
        <f>IF('Rekapitulace PS'!E20="","",'Rekapitulace PS'!E20)</f>
        <v xml:space="preserve"> </v>
      </c>
      <c r="I24" s="26" t="s">
        <v>23</v>
      </c>
      <c r="J24" s="24" t="str">
        <f>IF('Rekapitulace PS'!AN20="","",'Rekapitulace PS'!AN20)</f>
        <v/>
      </c>
      <c r="L24" s="29"/>
    </row>
    <row r="25" spans="2:12" s="1" customFormat="1" ht="6.95" customHeight="1">
      <c r="B25" s="29"/>
      <c r="L25" s="29"/>
    </row>
    <row r="26" spans="2:12" s="1" customFormat="1" ht="12" customHeight="1">
      <c r="B26" s="29"/>
      <c r="D26" s="26" t="s">
        <v>28</v>
      </c>
      <c r="L26" s="29"/>
    </row>
    <row r="27" spans="2:12" s="7" customFormat="1" ht="16.5" customHeight="1">
      <c r="B27" s="80"/>
      <c r="E27" s="300" t="s">
        <v>3</v>
      </c>
      <c r="F27" s="300"/>
      <c r="G27" s="300"/>
      <c r="H27" s="300"/>
      <c r="L27" s="80"/>
    </row>
    <row r="28" spans="2:12" s="1" customFormat="1" ht="6.95" customHeight="1">
      <c r="B28" s="29"/>
      <c r="L28" s="29"/>
    </row>
    <row r="29" spans="2:12" s="1" customFormat="1" ht="6.95" customHeight="1">
      <c r="B29" s="29"/>
      <c r="D29" s="47"/>
      <c r="E29" s="47"/>
      <c r="F29" s="47"/>
      <c r="G29" s="47"/>
      <c r="H29" s="47"/>
      <c r="I29" s="47"/>
      <c r="J29" s="47"/>
      <c r="K29" s="47"/>
      <c r="L29" s="29"/>
    </row>
    <row r="30" spans="2:12" s="1" customFormat="1" ht="25.35" customHeight="1">
      <c r="B30" s="29"/>
      <c r="D30" s="81" t="s">
        <v>30</v>
      </c>
      <c r="J30" s="60">
        <f>ROUND(J80, 2)</f>
        <v>0</v>
      </c>
      <c r="L30" s="29"/>
    </row>
    <row r="31" spans="2:12" s="1" customFormat="1" ht="6.95" customHeight="1">
      <c r="B31" s="29"/>
      <c r="D31" s="47"/>
      <c r="E31" s="47"/>
      <c r="F31" s="47"/>
      <c r="G31" s="47"/>
      <c r="H31" s="47"/>
      <c r="I31" s="47"/>
      <c r="J31" s="47"/>
      <c r="K31" s="47"/>
      <c r="L31" s="29"/>
    </row>
    <row r="32" spans="2:12" s="1" customFormat="1" ht="14.45" customHeight="1">
      <c r="B32" s="29"/>
      <c r="F32" s="32" t="s">
        <v>32</v>
      </c>
      <c r="I32" s="32" t="s">
        <v>31</v>
      </c>
      <c r="J32" s="32" t="s">
        <v>33</v>
      </c>
      <c r="L32" s="29"/>
    </row>
    <row r="33" spans="2:12" s="1" customFormat="1" ht="14.45" customHeight="1">
      <c r="B33" s="29"/>
      <c r="D33" s="82" t="s">
        <v>34</v>
      </c>
      <c r="E33" s="26" t="s">
        <v>35</v>
      </c>
      <c r="F33" s="83">
        <f>ROUND((SUM(BE80:BE110)),  2)</f>
        <v>0</v>
      </c>
      <c r="I33" s="84">
        <v>0.21</v>
      </c>
      <c r="J33" s="83">
        <f>ROUND(((SUM(BE80:BE110))*I33),  2)</f>
        <v>0</v>
      </c>
      <c r="L33" s="29"/>
    </row>
    <row r="34" spans="2:12" s="1" customFormat="1" ht="14.45" customHeight="1">
      <c r="B34" s="29"/>
      <c r="E34" s="26" t="s">
        <v>36</v>
      </c>
      <c r="F34" s="83">
        <f>ROUND((SUM(BF80:BF110)),  2)</f>
        <v>0</v>
      </c>
      <c r="I34" s="84">
        <v>0.15</v>
      </c>
      <c r="J34" s="83">
        <f>ROUND(((SUM(BF80:BF110))*I34),  2)</f>
        <v>0</v>
      </c>
      <c r="L34" s="29"/>
    </row>
    <row r="35" spans="2:12" s="1" customFormat="1" ht="14.45" hidden="1" customHeight="1">
      <c r="B35" s="29"/>
      <c r="E35" s="26" t="s">
        <v>37</v>
      </c>
      <c r="F35" s="83">
        <f>ROUND((SUM(BG80:BG110)),  2)</f>
        <v>0</v>
      </c>
      <c r="I35" s="84">
        <v>0.21</v>
      </c>
      <c r="J35" s="83">
        <f>0</f>
        <v>0</v>
      </c>
      <c r="L35" s="29"/>
    </row>
    <row r="36" spans="2:12" s="1" customFormat="1" ht="14.45" hidden="1" customHeight="1">
      <c r="B36" s="29"/>
      <c r="E36" s="26" t="s">
        <v>38</v>
      </c>
      <c r="F36" s="83">
        <f>ROUND((SUM(BH80:BH110)),  2)</f>
        <v>0</v>
      </c>
      <c r="I36" s="84">
        <v>0.15</v>
      </c>
      <c r="J36" s="83">
        <f>0</f>
        <v>0</v>
      </c>
      <c r="L36" s="29"/>
    </row>
    <row r="37" spans="2:12" s="1" customFormat="1" ht="14.45" hidden="1" customHeight="1">
      <c r="B37" s="29"/>
      <c r="E37" s="26" t="s">
        <v>39</v>
      </c>
      <c r="F37" s="83">
        <f>ROUND((SUM(BI80:BI110)),  2)</f>
        <v>0</v>
      </c>
      <c r="I37" s="84">
        <v>0</v>
      </c>
      <c r="J37" s="83">
        <f>0</f>
        <v>0</v>
      </c>
      <c r="L37" s="29"/>
    </row>
    <row r="38" spans="2:12" s="1" customFormat="1" ht="6.95" customHeight="1">
      <c r="B38" s="29"/>
      <c r="L38" s="29"/>
    </row>
    <row r="39" spans="2:12" s="1" customFormat="1" ht="25.35" customHeight="1">
      <c r="B39" s="29"/>
      <c r="C39" s="85"/>
      <c r="D39" s="86" t="s">
        <v>40</v>
      </c>
      <c r="E39" s="51"/>
      <c r="F39" s="51"/>
      <c r="G39" s="87" t="s">
        <v>41</v>
      </c>
      <c r="H39" s="88" t="s">
        <v>42</v>
      </c>
      <c r="I39" s="51"/>
      <c r="J39" s="89">
        <f>SUM(J30:J37)</f>
        <v>0</v>
      </c>
      <c r="K39" s="90"/>
      <c r="L39" s="29"/>
    </row>
    <row r="40" spans="2:12" s="1" customFormat="1" ht="14.45" customHeight="1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29"/>
    </row>
    <row r="44" spans="2:12" s="1" customFormat="1" ht="6.95" customHeight="1"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29"/>
    </row>
    <row r="45" spans="2:12" s="1" customFormat="1" ht="24.95" customHeight="1">
      <c r="B45" s="29"/>
      <c r="C45" s="21" t="s">
        <v>83</v>
      </c>
      <c r="L45" s="29"/>
    </row>
    <row r="46" spans="2:12" s="1" customFormat="1" ht="6.95" customHeight="1">
      <c r="B46" s="29"/>
      <c r="L46" s="29"/>
    </row>
    <row r="47" spans="2:12" s="1" customFormat="1" ht="12" customHeight="1">
      <c r="B47" s="29"/>
      <c r="C47" s="26" t="s">
        <v>14</v>
      </c>
      <c r="L47" s="29"/>
    </row>
    <row r="48" spans="2:12" s="1" customFormat="1" ht="16.5" customHeight="1">
      <c r="B48" s="29"/>
      <c r="E48" s="326" t="str">
        <f>E7</f>
        <v>PD TSO úseku Blatno u Jesenice - Kaštice</v>
      </c>
      <c r="F48" s="327"/>
      <c r="G48" s="327"/>
      <c r="H48" s="327"/>
      <c r="L48" s="29"/>
    </row>
    <row r="49" spans="2:47" s="1" customFormat="1" ht="12" customHeight="1">
      <c r="B49" s="29"/>
      <c r="C49" s="26" t="s">
        <v>82</v>
      </c>
      <c r="L49" s="29"/>
    </row>
    <row r="50" spans="2:47" s="1" customFormat="1" ht="16.5" customHeight="1">
      <c r="B50" s="29"/>
      <c r="E50" s="305" t="str">
        <f>E9</f>
        <v>PS 03-01-21.1 - Petrohrad (včetně) - Kryry (včetně), TZZ - ÚOŽI</v>
      </c>
      <c r="F50" s="325"/>
      <c r="G50" s="325"/>
      <c r="H50" s="325"/>
      <c r="L50" s="29"/>
    </row>
    <row r="51" spans="2:47" s="1" customFormat="1" ht="6.95" customHeight="1">
      <c r="B51" s="29"/>
      <c r="L51" s="29"/>
    </row>
    <row r="52" spans="2:47" s="1" customFormat="1" ht="12" customHeight="1">
      <c r="B52" s="29"/>
      <c r="C52" s="26" t="s">
        <v>18</v>
      </c>
      <c r="F52" s="24" t="str">
        <f>F12</f>
        <v xml:space="preserve"> </v>
      </c>
      <c r="I52" s="26" t="s">
        <v>20</v>
      </c>
      <c r="J52" s="46">
        <f>IF(J12="","",J12)</f>
        <v>43661</v>
      </c>
      <c r="L52" s="29"/>
    </row>
    <row r="53" spans="2:47" s="1" customFormat="1" ht="6.95" customHeight="1">
      <c r="B53" s="29"/>
      <c r="L53" s="29"/>
    </row>
    <row r="54" spans="2:47" s="1" customFormat="1" ht="15.2" customHeight="1">
      <c r="B54" s="29"/>
      <c r="C54" s="26" t="s">
        <v>21</v>
      </c>
      <c r="F54" s="24" t="str">
        <f>E15</f>
        <v xml:space="preserve"> </v>
      </c>
      <c r="I54" s="26" t="s">
        <v>25</v>
      </c>
      <c r="J54" s="27" t="str">
        <f>E21</f>
        <v xml:space="preserve"> </v>
      </c>
      <c r="L54" s="29"/>
    </row>
    <row r="55" spans="2:47" s="1" customFormat="1" ht="15.2" customHeight="1">
      <c r="B55" s="29"/>
      <c r="C55" s="26" t="s">
        <v>24</v>
      </c>
      <c r="F55" s="24" t="str">
        <f>IF(E18="","",E18)</f>
        <v xml:space="preserve"> </v>
      </c>
      <c r="I55" s="26" t="s">
        <v>27</v>
      </c>
      <c r="J55" s="27" t="str">
        <f>E24</f>
        <v xml:space="preserve"> </v>
      </c>
      <c r="L55" s="29"/>
    </row>
    <row r="56" spans="2:47" s="1" customFormat="1" ht="10.35" customHeight="1">
      <c r="B56" s="29"/>
      <c r="L56" s="29"/>
    </row>
    <row r="57" spans="2:47" s="1" customFormat="1" ht="29.25" customHeight="1">
      <c r="B57" s="29"/>
      <c r="C57" s="91" t="s">
        <v>84</v>
      </c>
      <c r="D57" s="85"/>
      <c r="E57" s="85"/>
      <c r="F57" s="85"/>
      <c r="G57" s="85"/>
      <c r="H57" s="85"/>
      <c r="I57" s="85"/>
      <c r="J57" s="92" t="s">
        <v>85</v>
      </c>
      <c r="K57" s="85"/>
      <c r="L57" s="29"/>
    </row>
    <row r="58" spans="2:47" s="1" customFormat="1" ht="10.35" customHeight="1">
      <c r="B58" s="29"/>
      <c r="L58" s="29"/>
    </row>
    <row r="59" spans="2:47" s="1" customFormat="1" ht="22.9" customHeight="1">
      <c r="B59" s="29"/>
      <c r="C59" s="93" t="s">
        <v>62</v>
      </c>
      <c r="J59" s="60">
        <f>J80</f>
        <v>0</v>
      </c>
      <c r="L59" s="29"/>
      <c r="AU59" s="17" t="s">
        <v>86</v>
      </c>
    </row>
    <row r="60" spans="2:47" s="8" customFormat="1" ht="24.95" customHeight="1">
      <c r="B60" s="94"/>
      <c r="D60" s="95" t="s">
        <v>87</v>
      </c>
      <c r="E60" s="96"/>
      <c r="F60" s="96"/>
      <c r="G60" s="96"/>
      <c r="H60" s="96"/>
      <c r="I60" s="96"/>
      <c r="J60" s="97">
        <f>J81</f>
        <v>0</v>
      </c>
      <c r="L60" s="94"/>
    </row>
    <row r="61" spans="2:47" s="1" customFormat="1" ht="21.75" customHeight="1">
      <c r="B61" s="29"/>
      <c r="L61" s="29"/>
    </row>
    <row r="62" spans="2:47" s="1" customFormat="1" ht="6.95" customHeight="1"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29"/>
    </row>
    <row r="66" spans="2:63" s="1" customFormat="1" ht="6.95" customHeight="1">
      <c r="B66" s="40"/>
      <c r="C66" s="41"/>
      <c r="D66" s="41"/>
      <c r="E66" s="41"/>
      <c r="F66" s="41"/>
      <c r="G66" s="41"/>
      <c r="H66" s="41"/>
      <c r="I66" s="41"/>
      <c r="J66" s="41"/>
      <c r="K66" s="41"/>
      <c r="L66" s="29"/>
    </row>
    <row r="67" spans="2:63" s="1" customFormat="1" ht="24.95" customHeight="1">
      <c r="B67" s="29"/>
      <c r="C67" s="21" t="s">
        <v>88</v>
      </c>
      <c r="L67" s="29"/>
    </row>
    <row r="68" spans="2:63" s="1" customFormat="1" ht="6.95" customHeight="1">
      <c r="B68" s="29"/>
      <c r="L68" s="29"/>
    </row>
    <row r="69" spans="2:63" s="1" customFormat="1" ht="12" customHeight="1">
      <c r="B69" s="29"/>
      <c r="C69" s="26" t="s">
        <v>14</v>
      </c>
      <c r="L69" s="29"/>
    </row>
    <row r="70" spans="2:63" s="1" customFormat="1" ht="16.5" customHeight="1">
      <c r="B70" s="29"/>
      <c r="E70" s="326" t="str">
        <f>E7</f>
        <v>PD TSO úseku Blatno u Jesenice - Kaštice</v>
      </c>
      <c r="F70" s="327"/>
      <c r="G70" s="327"/>
      <c r="H70" s="327"/>
      <c r="L70" s="29"/>
    </row>
    <row r="71" spans="2:63" s="1" customFormat="1" ht="12" customHeight="1">
      <c r="B71" s="29"/>
      <c r="C71" s="26" t="s">
        <v>82</v>
      </c>
      <c r="L71" s="29"/>
    </row>
    <row r="72" spans="2:63" s="1" customFormat="1" ht="16.5" customHeight="1">
      <c r="B72" s="29"/>
      <c r="E72" s="305" t="str">
        <f>E9</f>
        <v>PS 03-01-21.1 - Petrohrad (včetně) - Kryry (včetně), TZZ - ÚOŽI</v>
      </c>
      <c r="F72" s="325"/>
      <c r="G72" s="325"/>
      <c r="H72" s="325"/>
      <c r="L72" s="29"/>
    </row>
    <row r="73" spans="2:63" s="1" customFormat="1" ht="6.95" customHeight="1">
      <c r="B73" s="29"/>
      <c r="L73" s="29"/>
    </row>
    <row r="74" spans="2:63" s="1" customFormat="1" ht="12" customHeight="1">
      <c r="B74" s="29"/>
      <c r="C74" s="26" t="s">
        <v>18</v>
      </c>
      <c r="F74" s="24" t="str">
        <f>F12</f>
        <v xml:space="preserve"> </v>
      </c>
      <c r="I74" s="26" t="s">
        <v>20</v>
      </c>
      <c r="J74" s="46">
        <f>IF(J12="","",J12)</f>
        <v>43661</v>
      </c>
      <c r="L74" s="29"/>
    </row>
    <row r="75" spans="2:63" s="1" customFormat="1" ht="6.95" customHeight="1">
      <c r="B75" s="29"/>
      <c r="L75" s="29"/>
    </row>
    <row r="76" spans="2:63" s="1" customFormat="1" ht="15.2" customHeight="1">
      <c r="B76" s="29"/>
      <c r="C76" s="26" t="s">
        <v>21</v>
      </c>
      <c r="F76" s="24" t="str">
        <f>E15</f>
        <v xml:space="preserve"> </v>
      </c>
      <c r="I76" s="26" t="s">
        <v>25</v>
      </c>
      <c r="J76" s="27" t="str">
        <f>E21</f>
        <v xml:space="preserve"> </v>
      </c>
      <c r="L76" s="29"/>
    </row>
    <row r="77" spans="2:63" s="1" customFormat="1" ht="15.2" customHeight="1">
      <c r="B77" s="29"/>
      <c r="C77" s="26" t="s">
        <v>24</v>
      </c>
      <c r="F77" s="24" t="str">
        <f>IF(E18="","",E18)</f>
        <v xml:space="preserve"> </v>
      </c>
      <c r="I77" s="26" t="s">
        <v>27</v>
      </c>
      <c r="J77" s="27" t="str">
        <f>E24</f>
        <v xml:space="preserve"> </v>
      </c>
      <c r="L77" s="29"/>
    </row>
    <row r="78" spans="2:63" s="1" customFormat="1" ht="10.35" customHeight="1">
      <c r="B78" s="29"/>
      <c r="L78" s="29"/>
    </row>
    <row r="79" spans="2:63" s="9" customFormat="1" ht="29.25" customHeight="1">
      <c r="B79" s="98"/>
      <c r="C79" s="99" t="s">
        <v>89</v>
      </c>
      <c r="D79" s="100" t="s">
        <v>49</v>
      </c>
      <c r="E79" s="100" t="s">
        <v>45</v>
      </c>
      <c r="F79" s="100" t="s">
        <v>46</v>
      </c>
      <c r="G79" s="100" t="s">
        <v>90</v>
      </c>
      <c r="H79" s="100" t="s">
        <v>91</v>
      </c>
      <c r="I79" s="100" t="s">
        <v>92</v>
      </c>
      <c r="J79" s="100" t="s">
        <v>85</v>
      </c>
      <c r="K79" s="101" t="s">
        <v>93</v>
      </c>
      <c r="L79" s="98"/>
      <c r="M79" s="53" t="s">
        <v>3</v>
      </c>
      <c r="N79" s="54" t="s">
        <v>34</v>
      </c>
      <c r="O79" s="54" t="s">
        <v>94</v>
      </c>
      <c r="P79" s="54" t="s">
        <v>95</v>
      </c>
      <c r="Q79" s="54" t="s">
        <v>96</v>
      </c>
      <c r="R79" s="54" t="s">
        <v>97</v>
      </c>
      <c r="S79" s="54" t="s">
        <v>98</v>
      </c>
      <c r="T79" s="55" t="s">
        <v>99</v>
      </c>
    </row>
    <row r="80" spans="2:63" s="1" customFormat="1" ht="22.9" customHeight="1">
      <c r="B80" s="29"/>
      <c r="C80" s="58" t="s">
        <v>100</v>
      </c>
      <c r="J80" s="102">
        <f>BK80</f>
        <v>0</v>
      </c>
      <c r="L80" s="29"/>
      <c r="M80" s="56"/>
      <c r="N80" s="47"/>
      <c r="O80" s="47"/>
      <c r="P80" s="103">
        <f>P81</f>
        <v>0</v>
      </c>
      <c r="Q80" s="47"/>
      <c r="R80" s="103">
        <f>R81</f>
        <v>0</v>
      </c>
      <c r="S80" s="47"/>
      <c r="T80" s="104">
        <f>T81</f>
        <v>0</v>
      </c>
      <c r="AT80" s="17" t="s">
        <v>63</v>
      </c>
      <c r="AU80" s="17" t="s">
        <v>86</v>
      </c>
      <c r="BK80" s="105">
        <f>BK81</f>
        <v>0</v>
      </c>
    </row>
    <row r="81" spans="2:65" s="10" customFormat="1" ht="25.9" customHeight="1">
      <c r="B81" s="106"/>
      <c r="D81" s="107" t="s">
        <v>63</v>
      </c>
      <c r="E81" s="108" t="s">
        <v>101</v>
      </c>
      <c r="F81" s="108" t="s">
        <v>102</v>
      </c>
      <c r="J81" s="109">
        <f>BK81</f>
        <v>0</v>
      </c>
      <c r="L81" s="106"/>
      <c r="M81" s="110"/>
      <c r="N81" s="111"/>
      <c r="O81" s="111"/>
      <c r="P81" s="112">
        <f>SUM(P82:P110)</f>
        <v>0</v>
      </c>
      <c r="Q81" s="111"/>
      <c r="R81" s="112">
        <f>SUM(R82:R110)</f>
        <v>0</v>
      </c>
      <c r="S81" s="111"/>
      <c r="T81" s="113">
        <f>SUM(T82:T110)</f>
        <v>0</v>
      </c>
      <c r="AR81" s="107" t="s">
        <v>103</v>
      </c>
      <c r="AT81" s="114" t="s">
        <v>63</v>
      </c>
      <c r="AU81" s="114" t="s">
        <v>64</v>
      </c>
      <c r="AY81" s="107" t="s">
        <v>104</v>
      </c>
      <c r="BK81" s="115">
        <f>SUM(BK82:BK110)</f>
        <v>0</v>
      </c>
    </row>
    <row r="82" spans="2:65" s="1" customFormat="1" ht="24" customHeight="1">
      <c r="B82" s="116"/>
      <c r="C82" s="117" t="s">
        <v>70</v>
      </c>
      <c r="D82" s="117" t="s">
        <v>105</v>
      </c>
      <c r="E82" s="118" t="s">
        <v>159</v>
      </c>
      <c r="F82" s="119" t="s">
        <v>160</v>
      </c>
      <c r="G82" s="120" t="s">
        <v>108</v>
      </c>
      <c r="H82" s="121">
        <v>2</v>
      </c>
      <c r="I82" s="122"/>
      <c r="J82" s="122">
        <f t="shared" ref="J82:J110" si="0">ROUND(I82*H82,2)</f>
        <v>0</v>
      </c>
      <c r="K82" s="119" t="s">
        <v>109</v>
      </c>
      <c r="L82" s="29"/>
      <c r="M82" s="123" t="s">
        <v>3</v>
      </c>
      <c r="N82" s="124" t="s">
        <v>35</v>
      </c>
      <c r="O82" s="125">
        <v>0</v>
      </c>
      <c r="P82" s="125">
        <f t="shared" ref="P82:P110" si="1">O82*H82</f>
        <v>0</v>
      </c>
      <c r="Q82" s="125">
        <v>0</v>
      </c>
      <c r="R82" s="125">
        <f t="shared" ref="R82:R110" si="2">Q82*H82</f>
        <v>0</v>
      </c>
      <c r="S82" s="125">
        <v>0</v>
      </c>
      <c r="T82" s="126">
        <f t="shared" ref="T82:T110" si="3">S82*H82</f>
        <v>0</v>
      </c>
      <c r="AR82" s="127" t="s">
        <v>110</v>
      </c>
      <c r="AT82" s="127" t="s">
        <v>105</v>
      </c>
      <c r="AU82" s="127" t="s">
        <v>70</v>
      </c>
      <c r="AY82" s="17" t="s">
        <v>104</v>
      </c>
      <c r="BE82" s="128">
        <f t="shared" ref="BE82:BE110" si="4">IF(N82="základní",J82,0)</f>
        <v>0</v>
      </c>
      <c r="BF82" s="128">
        <f t="shared" ref="BF82:BF110" si="5">IF(N82="snížená",J82,0)</f>
        <v>0</v>
      </c>
      <c r="BG82" s="128">
        <f t="shared" ref="BG82:BG110" si="6">IF(N82="zákl. přenesená",J82,0)</f>
        <v>0</v>
      </c>
      <c r="BH82" s="128">
        <f t="shared" ref="BH82:BH110" si="7">IF(N82="sníž. přenesená",J82,0)</f>
        <v>0</v>
      </c>
      <c r="BI82" s="128">
        <f t="shared" ref="BI82:BI110" si="8">IF(N82="nulová",J82,0)</f>
        <v>0</v>
      </c>
      <c r="BJ82" s="17" t="s">
        <v>70</v>
      </c>
      <c r="BK82" s="128">
        <f t="shared" ref="BK82:BK110" si="9">ROUND(I82*H82,2)</f>
        <v>0</v>
      </c>
      <c r="BL82" s="17" t="s">
        <v>110</v>
      </c>
      <c r="BM82" s="127" t="s">
        <v>161</v>
      </c>
    </row>
    <row r="83" spans="2:65" s="1" customFormat="1" ht="24" customHeight="1">
      <c r="B83" s="116"/>
      <c r="C83" s="117" t="s">
        <v>71</v>
      </c>
      <c r="D83" s="117" t="s">
        <v>105</v>
      </c>
      <c r="E83" s="118" t="s">
        <v>162</v>
      </c>
      <c r="F83" s="119" t="s">
        <v>163</v>
      </c>
      <c r="G83" s="120" t="s">
        <v>108</v>
      </c>
      <c r="H83" s="121">
        <v>2</v>
      </c>
      <c r="I83" s="122"/>
      <c r="J83" s="122">
        <f t="shared" si="0"/>
        <v>0</v>
      </c>
      <c r="K83" s="119" t="s">
        <v>109</v>
      </c>
      <c r="L83" s="29"/>
      <c r="M83" s="123" t="s">
        <v>3</v>
      </c>
      <c r="N83" s="124" t="s">
        <v>35</v>
      </c>
      <c r="O83" s="125">
        <v>0</v>
      </c>
      <c r="P83" s="125">
        <f t="shared" si="1"/>
        <v>0</v>
      </c>
      <c r="Q83" s="125">
        <v>0</v>
      </c>
      <c r="R83" s="125">
        <f t="shared" si="2"/>
        <v>0</v>
      </c>
      <c r="S83" s="125">
        <v>0</v>
      </c>
      <c r="T83" s="126">
        <f t="shared" si="3"/>
        <v>0</v>
      </c>
      <c r="AR83" s="127" t="s">
        <v>110</v>
      </c>
      <c r="AT83" s="127" t="s">
        <v>105</v>
      </c>
      <c r="AU83" s="127" t="s">
        <v>70</v>
      </c>
      <c r="AY83" s="17" t="s">
        <v>104</v>
      </c>
      <c r="BE83" s="128">
        <f t="shared" si="4"/>
        <v>0</v>
      </c>
      <c r="BF83" s="128">
        <f t="shared" si="5"/>
        <v>0</v>
      </c>
      <c r="BG83" s="128">
        <f t="shared" si="6"/>
        <v>0</v>
      </c>
      <c r="BH83" s="128">
        <f t="shared" si="7"/>
        <v>0</v>
      </c>
      <c r="BI83" s="128">
        <f t="shared" si="8"/>
        <v>0</v>
      </c>
      <c r="BJ83" s="17" t="s">
        <v>70</v>
      </c>
      <c r="BK83" s="128">
        <f t="shared" si="9"/>
        <v>0</v>
      </c>
      <c r="BL83" s="17" t="s">
        <v>110</v>
      </c>
      <c r="BM83" s="127" t="s">
        <v>164</v>
      </c>
    </row>
    <row r="84" spans="2:65" s="275" customFormat="1" ht="60" customHeight="1">
      <c r="B84" s="263"/>
      <c r="C84" s="264" t="s">
        <v>113</v>
      </c>
      <c r="D84" s="264" t="s">
        <v>105</v>
      </c>
      <c r="E84" s="265" t="s">
        <v>165</v>
      </c>
      <c r="F84" s="281" t="s">
        <v>166</v>
      </c>
      <c r="G84" s="267" t="s">
        <v>108</v>
      </c>
      <c r="H84" s="268">
        <v>1</v>
      </c>
      <c r="I84" s="269"/>
      <c r="J84" s="269">
        <f t="shared" si="0"/>
        <v>0</v>
      </c>
      <c r="K84" s="266" t="s">
        <v>504</v>
      </c>
      <c r="L84" s="270"/>
      <c r="M84" s="271" t="s">
        <v>3</v>
      </c>
      <c r="N84" s="272" t="s">
        <v>35</v>
      </c>
      <c r="O84" s="273">
        <v>0</v>
      </c>
      <c r="P84" s="273">
        <f t="shared" si="1"/>
        <v>0</v>
      </c>
      <c r="Q84" s="273">
        <v>0</v>
      </c>
      <c r="R84" s="273">
        <f t="shared" si="2"/>
        <v>0</v>
      </c>
      <c r="S84" s="273">
        <v>0</v>
      </c>
      <c r="T84" s="274">
        <f t="shared" si="3"/>
        <v>0</v>
      </c>
      <c r="AR84" s="276" t="s">
        <v>110</v>
      </c>
      <c r="AT84" s="276" t="s">
        <v>105</v>
      </c>
      <c r="AU84" s="276" t="s">
        <v>70</v>
      </c>
      <c r="AY84" s="277" t="s">
        <v>104</v>
      </c>
      <c r="BE84" s="278">
        <f t="shared" si="4"/>
        <v>0</v>
      </c>
      <c r="BF84" s="278">
        <f t="shared" si="5"/>
        <v>0</v>
      </c>
      <c r="BG84" s="278">
        <f t="shared" si="6"/>
        <v>0</v>
      </c>
      <c r="BH84" s="278">
        <f t="shared" si="7"/>
        <v>0</v>
      </c>
      <c r="BI84" s="278">
        <f t="shared" si="8"/>
        <v>0</v>
      </c>
      <c r="BJ84" s="277" t="s">
        <v>70</v>
      </c>
      <c r="BK84" s="278">
        <f t="shared" si="9"/>
        <v>0</v>
      </c>
      <c r="BL84" s="277" t="s">
        <v>110</v>
      </c>
      <c r="BM84" s="276" t="s">
        <v>167</v>
      </c>
    </row>
    <row r="85" spans="2:65" s="275" customFormat="1" ht="84" customHeight="1">
      <c r="B85" s="263"/>
      <c r="C85" s="264" t="s">
        <v>103</v>
      </c>
      <c r="D85" s="264" t="s">
        <v>105</v>
      </c>
      <c r="E85" s="265" t="s">
        <v>168</v>
      </c>
      <c r="F85" s="281" t="s">
        <v>169</v>
      </c>
      <c r="G85" s="267" t="s">
        <v>108</v>
      </c>
      <c r="H85" s="268">
        <v>1</v>
      </c>
      <c r="I85" s="269"/>
      <c r="J85" s="269">
        <f t="shared" si="0"/>
        <v>0</v>
      </c>
      <c r="K85" s="266" t="s">
        <v>506</v>
      </c>
      <c r="L85" s="270"/>
      <c r="M85" s="271" t="s">
        <v>3</v>
      </c>
      <c r="N85" s="272" t="s">
        <v>35</v>
      </c>
      <c r="O85" s="273">
        <v>0</v>
      </c>
      <c r="P85" s="273">
        <f t="shared" si="1"/>
        <v>0</v>
      </c>
      <c r="Q85" s="273">
        <v>0</v>
      </c>
      <c r="R85" s="273">
        <f t="shared" si="2"/>
        <v>0</v>
      </c>
      <c r="S85" s="273">
        <v>0</v>
      </c>
      <c r="T85" s="274">
        <f t="shared" si="3"/>
        <v>0</v>
      </c>
      <c r="AR85" s="276" t="s">
        <v>110</v>
      </c>
      <c r="AT85" s="276" t="s">
        <v>105</v>
      </c>
      <c r="AU85" s="276" t="s">
        <v>70</v>
      </c>
      <c r="AY85" s="277" t="s">
        <v>104</v>
      </c>
      <c r="BE85" s="278">
        <f t="shared" si="4"/>
        <v>0</v>
      </c>
      <c r="BF85" s="278">
        <f t="shared" si="5"/>
        <v>0</v>
      </c>
      <c r="BG85" s="278">
        <f t="shared" si="6"/>
        <v>0</v>
      </c>
      <c r="BH85" s="278">
        <f t="shared" si="7"/>
        <v>0</v>
      </c>
      <c r="BI85" s="278">
        <f t="shared" si="8"/>
        <v>0</v>
      </c>
      <c r="BJ85" s="277" t="s">
        <v>70</v>
      </c>
      <c r="BK85" s="278">
        <f t="shared" si="9"/>
        <v>0</v>
      </c>
      <c r="BL85" s="277" t="s">
        <v>110</v>
      </c>
      <c r="BM85" s="276" t="s">
        <v>170</v>
      </c>
    </row>
    <row r="86" spans="2:65" s="275" customFormat="1" ht="96" customHeight="1">
      <c r="B86" s="263"/>
      <c r="C86" s="264" t="s">
        <v>116</v>
      </c>
      <c r="D86" s="264" t="s">
        <v>105</v>
      </c>
      <c r="E86" s="265" t="s">
        <v>171</v>
      </c>
      <c r="F86" s="281" t="s">
        <v>172</v>
      </c>
      <c r="G86" s="267" t="s">
        <v>173</v>
      </c>
      <c r="H86" s="268">
        <v>113</v>
      </c>
      <c r="I86" s="269"/>
      <c r="J86" s="269">
        <f t="shared" si="0"/>
        <v>0</v>
      </c>
      <c r="K86" s="266" t="s">
        <v>505</v>
      </c>
      <c r="L86" s="270"/>
      <c r="M86" s="271" t="s">
        <v>3</v>
      </c>
      <c r="N86" s="272" t="s">
        <v>35</v>
      </c>
      <c r="O86" s="273">
        <v>0</v>
      </c>
      <c r="P86" s="273">
        <f t="shared" si="1"/>
        <v>0</v>
      </c>
      <c r="Q86" s="273">
        <v>0</v>
      </c>
      <c r="R86" s="273">
        <f t="shared" si="2"/>
        <v>0</v>
      </c>
      <c r="S86" s="273">
        <v>0</v>
      </c>
      <c r="T86" s="274">
        <f t="shared" si="3"/>
        <v>0</v>
      </c>
      <c r="AR86" s="276" t="s">
        <v>110</v>
      </c>
      <c r="AT86" s="276" t="s">
        <v>105</v>
      </c>
      <c r="AU86" s="276" t="s">
        <v>70</v>
      </c>
      <c r="AY86" s="277" t="s">
        <v>104</v>
      </c>
      <c r="BE86" s="278">
        <f t="shared" si="4"/>
        <v>0</v>
      </c>
      <c r="BF86" s="278">
        <f t="shared" si="5"/>
        <v>0</v>
      </c>
      <c r="BG86" s="278">
        <f t="shared" si="6"/>
        <v>0</v>
      </c>
      <c r="BH86" s="278">
        <f t="shared" si="7"/>
        <v>0</v>
      </c>
      <c r="BI86" s="278">
        <f t="shared" si="8"/>
        <v>0</v>
      </c>
      <c r="BJ86" s="277" t="s">
        <v>70</v>
      </c>
      <c r="BK86" s="278">
        <f t="shared" si="9"/>
        <v>0</v>
      </c>
      <c r="BL86" s="277" t="s">
        <v>110</v>
      </c>
      <c r="BM86" s="276" t="s">
        <v>174</v>
      </c>
    </row>
    <row r="87" spans="2:65" s="1" customFormat="1" ht="50.25" customHeight="1">
      <c r="B87" s="116"/>
      <c r="C87" s="279" t="s">
        <v>119</v>
      </c>
      <c r="D87" s="279" t="s">
        <v>111</v>
      </c>
      <c r="E87" s="280" t="s">
        <v>175</v>
      </c>
      <c r="F87" s="261" t="s">
        <v>176</v>
      </c>
      <c r="G87" s="282" t="s">
        <v>173</v>
      </c>
      <c r="H87" s="283">
        <v>113</v>
      </c>
      <c r="I87" s="284"/>
      <c r="J87" s="284">
        <f t="shared" si="0"/>
        <v>0</v>
      </c>
      <c r="K87" s="285" t="s">
        <v>507</v>
      </c>
      <c r="L87" s="135"/>
      <c r="M87" s="136" t="s">
        <v>3</v>
      </c>
      <c r="N87" s="137" t="s">
        <v>35</v>
      </c>
      <c r="O87" s="125">
        <v>0</v>
      </c>
      <c r="P87" s="125">
        <f t="shared" si="1"/>
        <v>0</v>
      </c>
      <c r="Q87" s="125">
        <v>0</v>
      </c>
      <c r="R87" s="125">
        <f t="shared" si="2"/>
        <v>0</v>
      </c>
      <c r="S87" s="125">
        <v>0</v>
      </c>
      <c r="T87" s="126">
        <f t="shared" si="3"/>
        <v>0</v>
      </c>
      <c r="AR87" s="127" t="s">
        <v>112</v>
      </c>
      <c r="AT87" s="127" t="s">
        <v>111</v>
      </c>
      <c r="AU87" s="127" t="s">
        <v>70</v>
      </c>
      <c r="AY87" s="17" t="s">
        <v>104</v>
      </c>
      <c r="BE87" s="128">
        <f t="shared" si="4"/>
        <v>0</v>
      </c>
      <c r="BF87" s="128">
        <f t="shared" si="5"/>
        <v>0</v>
      </c>
      <c r="BG87" s="128">
        <f t="shared" si="6"/>
        <v>0</v>
      </c>
      <c r="BH87" s="128">
        <f t="shared" si="7"/>
        <v>0</v>
      </c>
      <c r="BI87" s="128">
        <f t="shared" si="8"/>
        <v>0</v>
      </c>
      <c r="BJ87" s="17" t="s">
        <v>70</v>
      </c>
      <c r="BK87" s="128">
        <f t="shared" si="9"/>
        <v>0</v>
      </c>
      <c r="BL87" s="17" t="s">
        <v>112</v>
      </c>
      <c r="BM87" s="127" t="s">
        <v>177</v>
      </c>
    </row>
    <row r="88" spans="2:65" s="1" customFormat="1" ht="48" customHeight="1">
      <c r="B88" s="116"/>
      <c r="C88" s="279" t="s">
        <v>120</v>
      </c>
      <c r="D88" s="279" t="s">
        <v>111</v>
      </c>
      <c r="E88" s="280" t="s">
        <v>178</v>
      </c>
      <c r="F88" s="261" t="s">
        <v>179</v>
      </c>
      <c r="G88" s="282" t="s">
        <v>108</v>
      </c>
      <c r="H88" s="283">
        <v>1</v>
      </c>
      <c r="I88" s="284"/>
      <c r="J88" s="284">
        <f t="shared" si="0"/>
        <v>0</v>
      </c>
      <c r="K88" s="285" t="s">
        <v>504</v>
      </c>
      <c r="L88" s="135"/>
      <c r="M88" s="136" t="s">
        <v>3</v>
      </c>
      <c r="N88" s="137" t="s">
        <v>35</v>
      </c>
      <c r="O88" s="125">
        <v>0</v>
      </c>
      <c r="P88" s="125">
        <f t="shared" si="1"/>
        <v>0</v>
      </c>
      <c r="Q88" s="125">
        <v>0</v>
      </c>
      <c r="R88" s="125">
        <f t="shared" si="2"/>
        <v>0</v>
      </c>
      <c r="S88" s="125">
        <v>0</v>
      </c>
      <c r="T88" s="126">
        <f t="shared" si="3"/>
        <v>0</v>
      </c>
      <c r="AR88" s="127" t="s">
        <v>110</v>
      </c>
      <c r="AT88" s="127" t="s">
        <v>111</v>
      </c>
      <c r="AU88" s="127" t="s">
        <v>70</v>
      </c>
      <c r="AY88" s="17" t="s">
        <v>104</v>
      </c>
      <c r="BE88" s="128">
        <f t="shared" si="4"/>
        <v>0</v>
      </c>
      <c r="BF88" s="128">
        <f t="shared" si="5"/>
        <v>0</v>
      </c>
      <c r="BG88" s="128">
        <f t="shared" si="6"/>
        <v>0</v>
      </c>
      <c r="BH88" s="128">
        <f t="shared" si="7"/>
        <v>0</v>
      </c>
      <c r="BI88" s="128">
        <f t="shared" si="8"/>
        <v>0</v>
      </c>
      <c r="BJ88" s="17" t="s">
        <v>70</v>
      </c>
      <c r="BK88" s="128">
        <f t="shared" si="9"/>
        <v>0</v>
      </c>
      <c r="BL88" s="17" t="s">
        <v>110</v>
      </c>
      <c r="BM88" s="127" t="s">
        <v>180</v>
      </c>
    </row>
    <row r="89" spans="2:65" s="1" customFormat="1" ht="60" customHeight="1">
      <c r="B89" s="116"/>
      <c r="C89" s="286" t="s">
        <v>123</v>
      </c>
      <c r="D89" s="286" t="s">
        <v>105</v>
      </c>
      <c r="E89" s="287" t="s">
        <v>181</v>
      </c>
      <c r="F89" s="257" t="s">
        <v>182</v>
      </c>
      <c r="G89" s="258" t="s">
        <v>108</v>
      </c>
      <c r="H89" s="259">
        <v>1</v>
      </c>
      <c r="I89" s="260"/>
      <c r="J89" s="288">
        <f t="shared" si="0"/>
        <v>0</v>
      </c>
      <c r="K89" s="289" t="s">
        <v>509</v>
      </c>
      <c r="L89" s="29"/>
      <c r="M89" s="123" t="s">
        <v>3</v>
      </c>
      <c r="N89" s="124" t="s">
        <v>35</v>
      </c>
      <c r="O89" s="125">
        <v>0</v>
      </c>
      <c r="P89" s="125">
        <f t="shared" si="1"/>
        <v>0</v>
      </c>
      <c r="Q89" s="125">
        <v>0</v>
      </c>
      <c r="R89" s="125">
        <f t="shared" si="2"/>
        <v>0</v>
      </c>
      <c r="S89" s="125">
        <v>0</v>
      </c>
      <c r="T89" s="126">
        <f t="shared" si="3"/>
        <v>0</v>
      </c>
      <c r="AR89" s="127" t="s">
        <v>110</v>
      </c>
      <c r="AT89" s="127" t="s">
        <v>105</v>
      </c>
      <c r="AU89" s="127" t="s">
        <v>70</v>
      </c>
      <c r="AY89" s="17" t="s">
        <v>104</v>
      </c>
      <c r="BE89" s="128">
        <f t="shared" si="4"/>
        <v>0</v>
      </c>
      <c r="BF89" s="128">
        <f t="shared" si="5"/>
        <v>0</v>
      </c>
      <c r="BG89" s="128">
        <f t="shared" si="6"/>
        <v>0</v>
      </c>
      <c r="BH89" s="128">
        <f t="shared" si="7"/>
        <v>0</v>
      </c>
      <c r="BI89" s="128">
        <f t="shared" si="8"/>
        <v>0</v>
      </c>
      <c r="BJ89" s="17" t="s">
        <v>70</v>
      </c>
      <c r="BK89" s="128">
        <f t="shared" si="9"/>
        <v>0</v>
      </c>
      <c r="BL89" s="17" t="s">
        <v>110</v>
      </c>
      <c r="BM89" s="127" t="s">
        <v>183</v>
      </c>
    </row>
    <row r="90" spans="2:65" s="1" customFormat="1" ht="60" customHeight="1">
      <c r="B90" s="116"/>
      <c r="C90" s="336" t="s">
        <v>126</v>
      </c>
      <c r="D90" s="117" t="s">
        <v>105</v>
      </c>
      <c r="E90" s="118" t="s">
        <v>106</v>
      </c>
      <c r="F90" s="119" t="s">
        <v>107</v>
      </c>
      <c r="G90" s="120" t="s">
        <v>108</v>
      </c>
      <c r="H90" s="121">
        <v>1</v>
      </c>
      <c r="I90" s="122"/>
      <c r="J90" s="122">
        <f t="shared" si="0"/>
        <v>0</v>
      </c>
      <c r="K90" s="119" t="s">
        <v>109</v>
      </c>
      <c r="L90" s="29"/>
      <c r="M90" s="123" t="s">
        <v>3</v>
      </c>
      <c r="N90" s="124" t="s">
        <v>35</v>
      </c>
      <c r="O90" s="125">
        <v>0</v>
      </c>
      <c r="P90" s="125">
        <f t="shared" si="1"/>
        <v>0</v>
      </c>
      <c r="Q90" s="125">
        <v>0</v>
      </c>
      <c r="R90" s="125">
        <f t="shared" si="2"/>
        <v>0</v>
      </c>
      <c r="S90" s="125">
        <v>0</v>
      </c>
      <c r="T90" s="126">
        <f t="shared" si="3"/>
        <v>0</v>
      </c>
      <c r="AR90" s="127" t="s">
        <v>110</v>
      </c>
      <c r="AT90" s="127" t="s">
        <v>105</v>
      </c>
      <c r="AU90" s="127" t="s">
        <v>70</v>
      </c>
      <c r="AY90" s="17" t="s">
        <v>104</v>
      </c>
      <c r="BE90" s="128">
        <f t="shared" si="4"/>
        <v>0</v>
      </c>
      <c r="BF90" s="128">
        <f t="shared" si="5"/>
        <v>0</v>
      </c>
      <c r="BG90" s="128">
        <f t="shared" si="6"/>
        <v>0</v>
      </c>
      <c r="BH90" s="128">
        <f t="shared" si="7"/>
        <v>0</v>
      </c>
      <c r="BI90" s="128">
        <f t="shared" si="8"/>
        <v>0</v>
      </c>
      <c r="BJ90" s="17" t="s">
        <v>70</v>
      </c>
      <c r="BK90" s="128">
        <f t="shared" si="9"/>
        <v>0</v>
      </c>
      <c r="BL90" s="17" t="s">
        <v>110</v>
      </c>
      <c r="BM90" s="127" t="s">
        <v>184</v>
      </c>
    </row>
    <row r="91" spans="2:65" s="1" customFormat="1" ht="24" customHeight="1">
      <c r="B91" s="116"/>
      <c r="C91" s="337" t="s">
        <v>129</v>
      </c>
      <c r="D91" s="129" t="s">
        <v>111</v>
      </c>
      <c r="E91" s="130" t="s">
        <v>185</v>
      </c>
      <c r="F91" s="131" t="s">
        <v>186</v>
      </c>
      <c r="G91" s="132" t="s">
        <v>108</v>
      </c>
      <c r="H91" s="133">
        <v>1</v>
      </c>
      <c r="I91" s="134"/>
      <c r="J91" s="134">
        <f t="shared" si="0"/>
        <v>0</v>
      </c>
      <c r="K91" s="131" t="s">
        <v>109</v>
      </c>
      <c r="L91" s="135"/>
      <c r="M91" s="136" t="s">
        <v>3</v>
      </c>
      <c r="N91" s="137" t="s">
        <v>35</v>
      </c>
      <c r="O91" s="125">
        <v>0</v>
      </c>
      <c r="P91" s="125">
        <f t="shared" si="1"/>
        <v>0</v>
      </c>
      <c r="Q91" s="125">
        <v>0</v>
      </c>
      <c r="R91" s="125">
        <f t="shared" si="2"/>
        <v>0</v>
      </c>
      <c r="S91" s="125">
        <v>0</v>
      </c>
      <c r="T91" s="126">
        <f t="shared" si="3"/>
        <v>0</v>
      </c>
      <c r="AR91" s="127" t="s">
        <v>112</v>
      </c>
      <c r="AT91" s="127" t="s">
        <v>111</v>
      </c>
      <c r="AU91" s="127" t="s">
        <v>70</v>
      </c>
      <c r="AY91" s="17" t="s">
        <v>104</v>
      </c>
      <c r="BE91" s="128">
        <f t="shared" si="4"/>
        <v>0</v>
      </c>
      <c r="BF91" s="128">
        <f t="shared" si="5"/>
        <v>0</v>
      </c>
      <c r="BG91" s="128">
        <f t="shared" si="6"/>
        <v>0</v>
      </c>
      <c r="BH91" s="128">
        <f t="shared" si="7"/>
        <v>0</v>
      </c>
      <c r="BI91" s="128">
        <f t="shared" si="8"/>
        <v>0</v>
      </c>
      <c r="BJ91" s="17" t="s">
        <v>70</v>
      </c>
      <c r="BK91" s="128">
        <f t="shared" si="9"/>
        <v>0</v>
      </c>
      <c r="BL91" s="17" t="s">
        <v>112</v>
      </c>
      <c r="BM91" s="127" t="s">
        <v>187</v>
      </c>
    </row>
    <row r="92" spans="2:65" s="1" customFormat="1" ht="36" customHeight="1">
      <c r="B92" s="116"/>
      <c r="C92" s="336" t="s">
        <v>132</v>
      </c>
      <c r="D92" s="117" t="s">
        <v>105</v>
      </c>
      <c r="E92" s="118" t="s">
        <v>121</v>
      </c>
      <c r="F92" s="119" t="s">
        <v>122</v>
      </c>
      <c r="G92" s="120" t="s">
        <v>108</v>
      </c>
      <c r="H92" s="121">
        <v>1</v>
      </c>
      <c r="I92" s="122"/>
      <c r="J92" s="122">
        <f t="shared" si="0"/>
        <v>0</v>
      </c>
      <c r="K92" s="119" t="s">
        <v>109</v>
      </c>
      <c r="L92" s="29"/>
      <c r="M92" s="123" t="s">
        <v>3</v>
      </c>
      <c r="N92" s="124" t="s">
        <v>35</v>
      </c>
      <c r="O92" s="125">
        <v>0</v>
      </c>
      <c r="P92" s="125">
        <f t="shared" si="1"/>
        <v>0</v>
      </c>
      <c r="Q92" s="125">
        <v>0</v>
      </c>
      <c r="R92" s="125">
        <f t="shared" si="2"/>
        <v>0</v>
      </c>
      <c r="S92" s="125">
        <v>0</v>
      </c>
      <c r="T92" s="126">
        <f t="shared" si="3"/>
        <v>0</v>
      </c>
      <c r="AR92" s="127" t="s">
        <v>110</v>
      </c>
      <c r="AT92" s="127" t="s">
        <v>105</v>
      </c>
      <c r="AU92" s="127" t="s">
        <v>70</v>
      </c>
      <c r="AY92" s="17" t="s">
        <v>104</v>
      </c>
      <c r="BE92" s="128">
        <f t="shared" si="4"/>
        <v>0</v>
      </c>
      <c r="BF92" s="128">
        <f t="shared" si="5"/>
        <v>0</v>
      </c>
      <c r="BG92" s="128">
        <f t="shared" si="6"/>
        <v>0</v>
      </c>
      <c r="BH92" s="128">
        <f t="shared" si="7"/>
        <v>0</v>
      </c>
      <c r="BI92" s="128">
        <f t="shared" si="8"/>
        <v>0</v>
      </c>
      <c r="BJ92" s="17" t="s">
        <v>70</v>
      </c>
      <c r="BK92" s="128">
        <f t="shared" si="9"/>
        <v>0</v>
      </c>
      <c r="BL92" s="17" t="s">
        <v>110</v>
      </c>
      <c r="BM92" s="127" t="s">
        <v>188</v>
      </c>
    </row>
    <row r="93" spans="2:65" s="1" customFormat="1" ht="24" customHeight="1">
      <c r="B93" s="116"/>
      <c r="C93" s="336" t="s">
        <v>135</v>
      </c>
      <c r="D93" s="117" t="s">
        <v>105</v>
      </c>
      <c r="E93" s="118" t="s">
        <v>127</v>
      </c>
      <c r="F93" s="119" t="s">
        <v>128</v>
      </c>
      <c r="G93" s="120" t="s">
        <v>108</v>
      </c>
      <c r="H93" s="121">
        <v>1</v>
      </c>
      <c r="I93" s="122"/>
      <c r="J93" s="122">
        <f t="shared" si="0"/>
        <v>0</v>
      </c>
      <c r="K93" s="119" t="s">
        <v>109</v>
      </c>
      <c r="L93" s="29"/>
      <c r="M93" s="123" t="s">
        <v>3</v>
      </c>
      <c r="N93" s="124" t="s">
        <v>35</v>
      </c>
      <c r="O93" s="125">
        <v>0</v>
      </c>
      <c r="P93" s="125">
        <f t="shared" si="1"/>
        <v>0</v>
      </c>
      <c r="Q93" s="125">
        <v>0</v>
      </c>
      <c r="R93" s="125">
        <f t="shared" si="2"/>
        <v>0</v>
      </c>
      <c r="S93" s="125">
        <v>0</v>
      </c>
      <c r="T93" s="126">
        <f t="shared" si="3"/>
        <v>0</v>
      </c>
      <c r="AR93" s="127" t="s">
        <v>110</v>
      </c>
      <c r="AT93" s="127" t="s">
        <v>105</v>
      </c>
      <c r="AU93" s="127" t="s">
        <v>70</v>
      </c>
      <c r="AY93" s="17" t="s">
        <v>104</v>
      </c>
      <c r="BE93" s="128">
        <f t="shared" si="4"/>
        <v>0</v>
      </c>
      <c r="BF93" s="128">
        <f t="shared" si="5"/>
        <v>0</v>
      </c>
      <c r="BG93" s="128">
        <f t="shared" si="6"/>
        <v>0</v>
      </c>
      <c r="BH93" s="128">
        <f t="shared" si="7"/>
        <v>0</v>
      </c>
      <c r="BI93" s="128">
        <f t="shared" si="8"/>
        <v>0</v>
      </c>
      <c r="BJ93" s="17" t="s">
        <v>70</v>
      </c>
      <c r="BK93" s="128">
        <f t="shared" si="9"/>
        <v>0</v>
      </c>
      <c r="BL93" s="17" t="s">
        <v>110</v>
      </c>
      <c r="BM93" s="127" t="s">
        <v>189</v>
      </c>
    </row>
    <row r="94" spans="2:65" s="1" customFormat="1" ht="24" customHeight="1">
      <c r="B94" s="116"/>
      <c r="C94" s="336" t="s">
        <v>136</v>
      </c>
      <c r="D94" s="117" t="s">
        <v>105</v>
      </c>
      <c r="E94" s="118" t="s">
        <v>124</v>
      </c>
      <c r="F94" s="119" t="s">
        <v>125</v>
      </c>
      <c r="G94" s="120" t="s">
        <v>108</v>
      </c>
      <c r="H94" s="121">
        <v>1</v>
      </c>
      <c r="I94" s="122"/>
      <c r="J94" s="122">
        <f t="shared" si="0"/>
        <v>0</v>
      </c>
      <c r="K94" s="119" t="s">
        <v>109</v>
      </c>
      <c r="L94" s="29"/>
      <c r="M94" s="123" t="s">
        <v>3</v>
      </c>
      <c r="N94" s="124" t="s">
        <v>35</v>
      </c>
      <c r="O94" s="125">
        <v>0</v>
      </c>
      <c r="P94" s="125">
        <f t="shared" si="1"/>
        <v>0</v>
      </c>
      <c r="Q94" s="125">
        <v>0</v>
      </c>
      <c r="R94" s="125">
        <f t="shared" si="2"/>
        <v>0</v>
      </c>
      <c r="S94" s="125">
        <v>0</v>
      </c>
      <c r="T94" s="126">
        <f t="shared" si="3"/>
        <v>0</v>
      </c>
      <c r="AR94" s="127" t="s">
        <v>110</v>
      </c>
      <c r="AT94" s="127" t="s">
        <v>105</v>
      </c>
      <c r="AU94" s="127" t="s">
        <v>70</v>
      </c>
      <c r="AY94" s="17" t="s">
        <v>104</v>
      </c>
      <c r="BE94" s="128">
        <f t="shared" si="4"/>
        <v>0</v>
      </c>
      <c r="BF94" s="128">
        <f t="shared" si="5"/>
        <v>0</v>
      </c>
      <c r="BG94" s="128">
        <f t="shared" si="6"/>
        <v>0</v>
      </c>
      <c r="BH94" s="128">
        <f t="shared" si="7"/>
        <v>0</v>
      </c>
      <c r="BI94" s="128">
        <f t="shared" si="8"/>
        <v>0</v>
      </c>
      <c r="BJ94" s="17" t="s">
        <v>70</v>
      </c>
      <c r="BK94" s="128">
        <f t="shared" si="9"/>
        <v>0</v>
      </c>
      <c r="BL94" s="17" t="s">
        <v>110</v>
      </c>
      <c r="BM94" s="127" t="s">
        <v>190</v>
      </c>
    </row>
    <row r="95" spans="2:65" s="1" customFormat="1" ht="24" customHeight="1">
      <c r="B95" s="116"/>
      <c r="C95" s="336" t="s">
        <v>139</v>
      </c>
      <c r="D95" s="117" t="s">
        <v>105</v>
      </c>
      <c r="E95" s="118" t="s">
        <v>130</v>
      </c>
      <c r="F95" s="119" t="s">
        <v>131</v>
      </c>
      <c r="G95" s="120" t="s">
        <v>108</v>
      </c>
      <c r="H95" s="121">
        <v>1</v>
      </c>
      <c r="I95" s="122"/>
      <c r="J95" s="122">
        <f t="shared" si="0"/>
        <v>0</v>
      </c>
      <c r="K95" s="119" t="s">
        <v>109</v>
      </c>
      <c r="L95" s="29"/>
      <c r="M95" s="123" t="s">
        <v>3</v>
      </c>
      <c r="N95" s="124" t="s">
        <v>35</v>
      </c>
      <c r="O95" s="125">
        <v>0</v>
      </c>
      <c r="P95" s="125">
        <f t="shared" si="1"/>
        <v>0</v>
      </c>
      <c r="Q95" s="125">
        <v>0</v>
      </c>
      <c r="R95" s="125">
        <f t="shared" si="2"/>
        <v>0</v>
      </c>
      <c r="S95" s="125">
        <v>0</v>
      </c>
      <c r="T95" s="126">
        <f t="shared" si="3"/>
        <v>0</v>
      </c>
      <c r="AR95" s="127" t="s">
        <v>110</v>
      </c>
      <c r="AT95" s="127" t="s">
        <v>105</v>
      </c>
      <c r="AU95" s="127" t="s">
        <v>70</v>
      </c>
      <c r="AY95" s="17" t="s">
        <v>104</v>
      </c>
      <c r="BE95" s="128">
        <f t="shared" si="4"/>
        <v>0</v>
      </c>
      <c r="BF95" s="128">
        <f t="shared" si="5"/>
        <v>0</v>
      </c>
      <c r="BG95" s="128">
        <f t="shared" si="6"/>
        <v>0</v>
      </c>
      <c r="BH95" s="128">
        <f t="shared" si="7"/>
        <v>0</v>
      </c>
      <c r="BI95" s="128">
        <f t="shared" si="8"/>
        <v>0</v>
      </c>
      <c r="BJ95" s="17" t="s">
        <v>70</v>
      </c>
      <c r="BK95" s="128">
        <f t="shared" si="9"/>
        <v>0</v>
      </c>
      <c r="BL95" s="17" t="s">
        <v>110</v>
      </c>
      <c r="BM95" s="127" t="s">
        <v>191</v>
      </c>
    </row>
    <row r="96" spans="2:65" s="1" customFormat="1" ht="24" customHeight="1">
      <c r="B96" s="116"/>
      <c r="C96" s="336" t="s">
        <v>9</v>
      </c>
      <c r="D96" s="117" t="s">
        <v>105</v>
      </c>
      <c r="E96" s="118" t="s">
        <v>117</v>
      </c>
      <c r="F96" s="119" t="s">
        <v>118</v>
      </c>
      <c r="G96" s="120" t="s">
        <v>108</v>
      </c>
      <c r="H96" s="121">
        <v>1</v>
      </c>
      <c r="I96" s="122"/>
      <c r="J96" s="122">
        <f t="shared" si="0"/>
        <v>0</v>
      </c>
      <c r="K96" s="119" t="s">
        <v>109</v>
      </c>
      <c r="L96" s="29"/>
      <c r="M96" s="123" t="s">
        <v>3</v>
      </c>
      <c r="N96" s="124" t="s">
        <v>35</v>
      </c>
      <c r="O96" s="125">
        <v>0</v>
      </c>
      <c r="P96" s="125">
        <f t="shared" si="1"/>
        <v>0</v>
      </c>
      <c r="Q96" s="125">
        <v>0</v>
      </c>
      <c r="R96" s="125">
        <f t="shared" si="2"/>
        <v>0</v>
      </c>
      <c r="S96" s="125">
        <v>0</v>
      </c>
      <c r="T96" s="126">
        <f t="shared" si="3"/>
        <v>0</v>
      </c>
      <c r="AR96" s="127" t="s">
        <v>110</v>
      </c>
      <c r="AT96" s="127" t="s">
        <v>105</v>
      </c>
      <c r="AU96" s="127" t="s">
        <v>70</v>
      </c>
      <c r="AY96" s="17" t="s">
        <v>104</v>
      </c>
      <c r="BE96" s="128">
        <f t="shared" si="4"/>
        <v>0</v>
      </c>
      <c r="BF96" s="128">
        <f t="shared" si="5"/>
        <v>0</v>
      </c>
      <c r="BG96" s="128">
        <f t="shared" si="6"/>
        <v>0</v>
      </c>
      <c r="BH96" s="128">
        <f t="shared" si="7"/>
        <v>0</v>
      </c>
      <c r="BI96" s="128">
        <f t="shared" si="8"/>
        <v>0</v>
      </c>
      <c r="BJ96" s="17" t="s">
        <v>70</v>
      </c>
      <c r="BK96" s="128">
        <f t="shared" si="9"/>
        <v>0</v>
      </c>
      <c r="BL96" s="17" t="s">
        <v>110</v>
      </c>
      <c r="BM96" s="127" t="s">
        <v>192</v>
      </c>
    </row>
    <row r="97" spans="2:65" s="1" customFormat="1" ht="24" customHeight="1">
      <c r="B97" s="116"/>
      <c r="C97" s="337" t="s">
        <v>142</v>
      </c>
      <c r="D97" s="129" t="s">
        <v>111</v>
      </c>
      <c r="E97" s="130" t="s">
        <v>193</v>
      </c>
      <c r="F97" s="131" t="s">
        <v>194</v>
      </c>
      <c r="G97" s="132" t="s">
        <v>108</v>
      </c>
      <c r="H97" s="133">
        <v>1</v>
      </c>
      <c r="I97" s="134"/>
      <c r="J97" s="134">
        <f t="shared" si="0"/>
        <v>0</v>
      </c>
      <c r="K97" s="131" t="s">
        <v>109</v>
      </c>
      <c r="L97" s="135"/>
      <c r="M97" s="136" t="s">
        <v>3</v>
      </c>
      <c r="N97" s="137" t="s">
        <v>35</v>
      </c>
      <c r="O97" s="125">
        <v>0</v>
      </c>
      <c r="P97" s="125">
        <f t="shared" si="1"/>
        <v>0</v>
      </c>
      <c r="Q97" s="125">
        <v>0</v>
      </c>
      <c r="R97" s="125">
        <f t="shared" si="2"/>
        <v>0</v>
      </c>
      <c r="S97" s="125">
        <v>0</v>
      </c>
      <c r="T97" s="126">
        <f t="shared" si="3"/>
        <v>0</v>
      </c>
      <c r="AR97" s="127" t="s">
        <v>112</v>
      </c>
      <c r="AT97" s="127" t="s">
        <v>111</v>
      </c>
      <c r="AU97" s="127" t="s">
        <v>70</v>
      </c>
      <c r="AY97" s="17" t="s">
        <v>104</v>
      </c>
      <c r="BE97" s="128">
        <f t="shared" si="4"/>
        <v>0</v>
      </c>
      <c r="BF97" s="128">
        <f t="shared" si="5"/>
        <v>0</v>
      </c>
      <c r="BG97" s="128">
        <f t="shared" si="6"/>
        <v>0</v>
      </c>
      <c r="BH97" s="128">
        <f t="shared" si="7"/>
        <v>0</v>
      </c>
      <c r="BI97" s="128">
        <f t="shared" si="8"/>
        <v>0</v>
      </c>
      <c r="BJ97" s="17" t="s">
        <v>70</v>
      </c>
      <c r="BK97" s="128">
        <f t="shared" si="9"/>
        <v>0</v>
      </c>
      <c r="BL97" s="17" t="s">
        <v>112</v>
      </c>
      <c r="BM97" s="127" t="s">
        <v>195</v>
      </c>
    </row>
    <row r="98" spans="2:65" s="1" customFormat="1" ht="24" customHeight="1">
      <c r="B98" s="116"/>
      <c r="C98" s="336" t="s">
        <v>196</v>
      </c>
      <c r="D98" s="117" t="s">
        <v>105</v>
      </c>
      <c r="E98" s="118" t="s">
        <v>133</v>
      </c>
      <c r="F98" s="119" t="s">
        <v>134</v>
      </c>
      <c r="G98" s="120" t="s">
        <v>108</v>
      </c>
      <c r="H98" s="121">
        <v>1</v>
      </c>
      <c r="I98" s="122"/>
      <c r="J98" s="122">
        <f t="shared" si="0"/>
        <v>0</v>
      </c>
      <c r="K98" s="119" t="s">
        <v>109</v>
      </c>
      <c r="L98" s="29"/>
      <c r="M98" s="123" t="s">
        <v>3</v>
      </c>
      <c r="N98" s="124" t="s">
        <v>35</v>
      </c>
      <c r="O98" s="125">
        <v>0</v>
      </c>
      <c r="P98" s="125">
        <f t="shared" si="1"/>
        <v>0</v>
      </c>
      <c r="Q98" s="125">
        <v>0</v>
      </c>
      <c r="R98" s="125">
        <f t="shared" si="2"/>
        <v>0</v>
      </c>
      <c r="S98" s="125">
        <v>0</v>
      </c>
      <c r="T98" s="126">
        <f t="shared" si="3"/>
        <v>0</v>
      </c>
      <c r="AR98" s="127" t="s">
        <v>110</v>
      </c>
      <c r="AT98" s="127" t="s">
        <v>105</v>
      </c>
      <c r="AU98" s="127" t="s">
        <v>70</v>
      </c>
      <c r="AY98" s="17" t="s">
        <v>104</v>
      </c>
      <c r="BE98" s="128">
        <f t="shared" si="4"/>
        <v>0</v>
      </c>
      <c r="BF98" s="128">
        <f t="shared" si="5"/>
        <v>0</v>
      </c>
      <c r="BG98" s="128">
        <f t="shared" si="6"/>
        <v>0</v>
      </c>
      <c r="BH98" s="128">
        <f t="shared" si="7"/>
        <v>0</v>
      </c>
      <c r="BI98" s="128">
        <f t="shared" si="8"/>
        <v>0</v>
      </c>
      <c r="BJ98" s="17" t="s">
        <v>70</v>
      </c>
      <c r="BK98" s="128">
        <f t="shared" si="9"/>
        <v>0</v>
      </c>
      <c r="BL98" s="17" t="s">
        <v>110</v>
      </c>
      <c r="BM98" s="127" t="s">
        <v>197</v>
      </c>
    </row>
    <row r="99" spans="2:65" s="1" customFormat="1" ht="24" customHeight="1">
      <c r="B99" s="116"/>
      <c r="C99" s="336" t="s">
        <v>198</v>
      </c>
      <c r="D99" s="117" t="s">
        <v>105</v>
      </c>
      <c r="E99" s="118" t="s">
        <v>114</v>
      </c>
      <c r="F99" s="119" t="s">
        <v>115</v>
      </c>
      <c r="G99" s="120" t="s">
        <v>108</v>
      </c>
      <c r="H99" s="121">
        <v>1</v>
      </c>
      <c r="I99" s="122"/>
      <c r="J99" s="122">
        <f t="shared" si="0"/>
        <v>0</v>
      </c>
      <c r="K99" s="119" t="s">
        <v>109</v>
      </c>
      <c r="L99" s="29"/>
      <c r="M99" s="123" t="s">
        <v>3</v>
      </c>
      <c r="N99" s="124" t="s">
        <v>35</v>
      </c>
      <c r="O99" s="125">
        <v>0</v>
      </c>
      <c r="P99" s="125">
        <f t="shared" si="1"/>
        <v>0</v>
      </c>
      <c r="Q99" s="125">
        <v>0</v>
      </c>
      <c r="R99" s="125">
        <f t="shared" si="2"/>
        <v>0</v>
      </c>
      <c r="S99" s="125">
        <v>0</v>
      </c>
      <c r="T99" s="126">
        <f t="shared" si="3"/>
        <v>0</v>
      </c>
      <c r="AR99" s="127" t="s">
        <v>110</v>
      </c>
      <c r="AT99" s="127" t="s">
        <v>105</v>
      </c>
      <c r="AU99" s="127" t="s">
        <v>70</v>
      </c>
      <c r="AY99" s="17" t="s">
        <v>104</v>
      </c>
      <c r="BE99" s="128">
        <f t="shared" si="4"/>
        <v>0</v>
      </c>
      <c r="BF99" s="128">
        <f t="shared" si="5"/>
        <v>0</v>
      </c>
      <c r="BG99" s="128">
        <f t="shared" si="6"/>
        <v>0</v>
      </c>
      <c r="BH99" s="128">
        <f t="shared" si="7"/>
        <v>0</v>
      </c>
      <c r="BI99" s="128">
        <f t="shared" si="8"/>
        <v>0</v>
      </c>
      <c r="BJ99" s="17" t="s">
        <v>70</v>
      </c>
      <c r="BK99" s="128">
        <f t="shared" si="9"/>
        <v>0</v>
      </c>
      <c r="BL99" s="17" t="s">
        <v>110</v>
      </c>
      <c r="BM99" s="127" t="s">
        <v>199</v>
      </c>
    </row>
    <row r="100" spans="2:65" s="1" customFormat="1" ht="24" customHeight="1">
      <c r="B100" s="116"/>
      <c r="C100" s="337" t="s">
        <v>200</v>
      </c>
      <c r="D100" s="129" t="s">
        <v>111</v>
      </c>
      <c r="E100" s="130" t="s">
        <v>201</v>
      </c>
      <c r="F100" s="131" t="s">
        <v>202</v>
      </c>
      <c r="G100" s="132" t="s">
        <v>108</v>
      </c>
      <c r="H100" s="133">
        <v>1</v>
      </c>
      <c r="I100" s="134"/>
      <c r="J100" s="134">
        <f t="shared" si="0"/>
        <v>0</v>
      </c>
      <c r="K100" s="131" t="s">
        <v>109</v>
      </c>
      <c r="L100" s="135"/>
      <c r="M100" s="136" t="s">
        <v>3</v>
      </c>
      <c r="N100" s="137" t="s">
        <v>35</v>
      </c>
      <c r="O100" s="125">
        <v>0</v>
      </c>
      <c r="P100" s="125">
        <f t="shared" si="1"/>
        <v>0</v>
      </c>
      <c r="Q100" s="125">
        <v>0</v>
      </c>
      <c r="R100" s="125">
        <f t="shared" si="2"/>
        <v>0</v>
      </c>
      <c r="S100" s="125">
        <v>0</v>
      </c>
      <c r="T100" s="126">
        <f t="shared" si="3"/>
        <v>0</v>
      </c>
      <c r="AR100" s="127" t="s">
        <v>112</v>
      </c>
      <c r="AT100" s="127" t="s">
        <v>111</v>
      </c>
      <c r="AU100" s="127" t="s">
        <v>70</v>
      </c>
      <c r="AY100" s="17" t="s">
        <v>104</v>
      </c>
      <c r="BE100" s="128">
        <f t="shared" si="4"/>
        <v>0</v>
      </c>
      <c r="BF100" s="128">
        <f t="shared" si="5"/>
        <v>0</v>
      </c>
      <c r="BG100" s="128">
        <f t="shared" si="6"/>
        <v>0</v>
      </c>
      <c r="BH100" s="128">
        <f t="shared" si="7"/>
        <v>0</v>
      </c>
      <c r="BI100" s="128">
        <f t="shared" si="8"/>
        <v>0</v>
      </c>
      <c r="BJ100" s="17" t="s">
        <v>70</v>
      </c>
      <c r="BK100" s="128">
        <f t="shared" si="9"/>
        <v>0</v>
      </c>
      <c r="BL100" s="17" t="s">
        <v>112</v>
      </c>
      <c r="BM100" s="127" t="s">
        <v>203</v>
      </c>
    </row>
    <row r="101" spans="2:65" s="1" customFormat="1" ht="36" customHeight="1">
      <c r="B101" s="116"/>
      <c r="C101" s="336" t="s">
        <v>204</v>
      </c>
      <c r="D101" s="117" t="s">
        <v>105</v>
      </c>
      <c r="E101" s="118" t="s">
        <v>205</v>
      </c>
      <c r="F101" s="119" t="s">
        <v>206</v>
      </c>
      <c r="G101" s="120" t="s">
        <v>108</v>
      </c>
      <c r="H101" s="121">
        <v>4</v>
      </c>
      <c r="I101" s="122"/>
      <c r="J101" s="122">
        <f t="shared" si="0"/>
        <v>0</v>
      </c>
      <c r="K101" s="119" t="s">
        <v>109</v>
      </c>
      <c r="L101" s="29"/>
      <c r="M101" s="123" t="s">
        <v>3</v>
      </c>
      <c r="N101" s="124" t="s">
        <v>35</v>
      </c>
      <c r="O101" s="125">
        <v>0</v>
      </c>
      <c r="P101" s="125">
        <f t="shared" si="1"/>
        <v>0</v>
      </c>
      <c r="Q101" s="125">
        <v>0</v>
      </c>
      <c r="R101" s="125">
        <f t="shared" si="2"/>
        <v>0</v>
      </c>
      <c r="S101" s="125">
        <v>0</v>
      </c>
      <c r="T101" s="126">
        <f t="shared" si="3"/>
        <v>0</v>
      </c>
      <c r="AR101" s="127" t="s">
        <v>110</v>
      </c>
      <c r="AT101" s="127" t="s">
        <v>105</v>
      </c>
      <c r="AU101" s="127" t="s">
        <v>70</v>
      </c>
      <c r="AY101" s="17" t="s">
        <v>104</v>
      </c>
      <c r="BE101" s="128">
        <f t="shared" si="4"/>
        <v>0</v>
      </c>
      <c r="BF101" s="128">
        <f t="shared" si="5"/>
        <v>0</v>
      </c>
      <c r="BG101" s="128">
        <f t="shared" si="6"/>
        <v>0</v>
      </c>
      <c r="BH101" s="128">
        <f t="shared" si="7"/>
        <v>0</v>
      </c>
      <c r="BI101" s="128">
        <f t="shared" si="8"/>
        <v>0</v>
      </c>
      <c r="BJ101" s="17" t="s">
        <v>70</v>
      </c>
      <c r="BK101" s="128">
        <f t="shared" si="9"/>
        <v>0</v>
      </c>
      <c r="BL101" s="17" t="s">
        <v>110</v>
      </c>
      <c r="BM101" s="127" t="s">
        <v>207</v>
      </c>
    </row>
    <row r="102" spans="2:65" s="1" customFormat="1" ht="24" customHeight="1">
      <c r="B102" s="116"/>
      <c r="C102" s="336" t="s">
        <v>8</v>
      </c>
      <c r="D102" s="117" t="s">
        <v>105</v>
      </c>
      <c r="E102" s="118" t="s">
        <v>208</v>
      </c>
      <c r="F102" s="119" t="s">
        <v>209</v>
      </c>
      <c r="G102" s="120" t="s">
        <v>108</v>
      </c>
      <c r="H102" s="121">
        <v>4</v>
      </c>
      <c r="I102" s="122"/>
      <c r="J102" s="122">
        <f t="shared" si="0"/>
        <v>0</v>
      </c>
      <c r="K102" s="119" t="s">
        <v>109</v>
      </c>
      <c r="L102" s="29"/>
      <c r="M102" s="123" t="s">
        <v>3</v>
      </c>
      <c r="N102" s="124" t="s">
        <v>35</v>
      </c>
      <c r="O102" s="125">
        <v>0</v>
      </c>
      <c r="P102" s="125">
        <f t="shared" si="1"/>
        <v>0</v>
      </c>
      <c r="Q102" s="125">
        <v>0</v>
      </c>
      <c r="R102" s="125">
        <f t="shared" si="2"/>
        <v>0</v>
      </c>
      <c r="S102" s="125">
        <v>0</v>
      </c>
      <c r="T102" s="126">
        <f t="shared" si="3"/>
        <v>0</v>
      </c>
      <c r="AR102" s="127" t="s">
        <v>110</v>
      </c>
      <c r="AT102" s="127" t="s">
        <v>105</v>
      </c>
      <c r="AU102" s="127" t="s">
        <v>70</v>
      </c>
      <c r="AY102" s="17" t="s">
        <v>104</v>
      </c>
      <c r="BE102" s="128">
        <f t="shared" si="4"/>
        <v>0</v>
      </c>
      <c r="BF102" s="128">
        <f t="shared" si="5"/>
        <v>0</v>
      </c>
      <c r="BG102" s="128">
        <f t="shared" si="6"/>
        <v>0</v>
      </c>
      <c r="BH102" s="128">
        <f t="shared" si="7"/>
        <v>0</v>
      </c>
      <c r="BI102" s="128">
        <f t="shared" si="8"/>
        <v>0</v>
      </c>
      <c r="BJ102" s="17" t="s">
        <v>70</v>
      </c>
      <c r="BK102" s="128">
        <f t="shared" si="9"/>
        <v>0</v>
      </c>
      <c r="BL102" s="17" t="s">
        <v>110</v>
      </c>
      <c r="BM102" s="127" t="s">
        <v>210</v>
      </c>
    </row>
    <row r="103" spans="2:65" s="1" customFormat="1" ht="36" customHeight="1">
      <c r="B103" s="116"/>
      <c r="C103" s="336" t="s">
        <v>211</v>
      </c>
      <c r="D103" s="117" t="s">
        <v>105</v>
      </c>
      <c r="E103" s="118" t="s">
        <v>212</v>
      </c>
      <c r="F103" s="119" t="s">
        <v>213</v>
      </c>
      <c r="G103" s="120" t="s">
        <v>108</v>
      </c>
      <c r="H103" s="121">
        <v>1</v>
      </c>
      <c r="I103" s="122"/>
      <c r="J103" s="122">
        <f t="shared" si="0"/>
        <v>0</v>
      </c>
      <c r="K103" s="119" t="s">
        <v>109</v>
      </c>
      <c r="L103" s="29"/>
      <c r="M103" s="123" t="s">
        <v>3</v>
      </c>
      <c r="N103" s="124" t="s">
        <v>35</v>
      </c>
      <c r="O103" s="125">
        <v>0</v>
      </c>
      <c r="P103" s="125">
        <f t="shared" si="1"/>
        <v>0</v>
      </c>
      <c r="Q103" s="125">
        <v>0</v>
      </c>
      <c r="R103" s="125">
        <f t="shared" si="2"/>
        <v>0</v>
      </c>
      <c r="S103" s="125">
        <v>0</v>
      </c>
      <c r="T103" s="126">
        <f t="shared" si="3"/>
        <v>0</v>
      </c>
      <c r="AR103" s="127" t="s">
        <v>110</v>
      </c>
      <c r="AT103" s="127" t="s">
        <v>105</v>
      </c>
      <c r="AU103" s="127" t="s">
        <v>70</v>
      </c>
      <c r="AY103" s="17" t="s">
        <v>104</v>
      </c>
      <c r="BE103" s="128">
        <f t="shared" si="4"/>
        <v>0</v>
      </c>
      <c r="BF103" s="128">
        <f t="shared" si="5"/>
        <v>0</v>
      </c>
      <c r="BG103" s="128">
        <f t="shared" si="6"/>
        <v>0</v>
      </c>
      <c r="BH103" s="128">
        <f t="shared" si="7"/>
        <v>0</v>
      </c>
      <c r="BI103" s="128">
        <f t="shared" si="8"/>
        <v>0</v>
      </c>
      <c r="BJ103" s="17" t="s">
        <v>70</v>
      </c>
      <c r="BK103" s="128">
        <f t="shared" si="9"/>
        <v>0</v>
      </c>
      <c r="BL103" s="17" t="s">
        <v>110</v>
      </c>
      <c r="BM103" s="127" t="s">
        <v>214</v>
      </c>
    </row>
    <row r="104" spans="2:65" s="1" customFormat="1" ht="84" customHeight="1">
      <c r="B104" s="116"/>
      <c r="C104" s="336" t="s">
        <v>215</v>
      </c>
      <c r="D104" s="117" t="s">
        <v>105</v>
      </c>
      <c r="E104" s="118" t="s">
        <v>216</v>
      </c>
      <c r="F104" s="119" t="s">
        <v>217</v>
      </c>
      <c r="G104" s="120" t="s">
        <v>108</v>
      </c>
      <c r="H104" s="121">
        <v>1</v>
      </c>
      <c r="I104" s="122"/>
      <c r="J104" s="122">
        <f t="shared" si="0"/>
        <v>0</v>
      </c>
      <c r="K104" s="119" t="s">
        <v>109</v>
      </c>
      <c r="L104" s="29"/>
      <c r="M104" s="123" t="s">
        <v>3</v>
      </c>
      <c r="N104" s="124" t="s">
        <v>35</v>
      </c>
      <c r="O104" s="125">
        <v>0</v>
      </c>
      <c r="P104" s="125">
        <f t="shared" si="1"/>
        <v>0</v>
      </c>
      <c r="Q104" s="125">
        <v>0</v>
      </c>
      <c r="R104" s="125">
        <f t="shared" si="2"/>
        <v>0</v>
      </c>
      <c r="S104" s="125">
        <v>0</v>
      </c>
      <c r="T104" s="126">
        <f t="shared" si="3"/>
        <v>0</v>
      </c>
      <c r="AR104" s="127" t="s">
        <v>110</v>
      </c>
      <c r="AT104" s="127" t="s">
        <v>105</v>
      </c>
      <c r="AU104" s="127" t="s">
        <v>70</v>
      </c>
      <c r="AY104" s="17" t="s">
        <v>104</v>
      </c>
      <c r="BE104" s="128">
        <f t="shared" si="4"/>
        <v>0</v>
      </c>
      <c r="BF104" s="128">
        <f t="shared" si="5"/>
        <v>0</v>
      </c>
      <c r="BG104" s="128">
        <f t="shared" si="6"/>
        <v>0</v>
      </c>
      <c r="BH104" s="128">
        <f t="shared" si="7"/>
        <v>0</v>
      </c>
      <c r="BI104" s="128">
        <f t="shared" si="8"/>
        <v>0</v>
      </c>
      <c r="BJ104" s="17" t="s">
        <v>70</v>
      </c>
      <c r="BK104" s="128">
        <f t="shared" si="9"/>
        <v>0</v>
      </c>
      <c r="BL104" s="17" t="s">
        <v>110</v>
      </c>
      <c r="BM104" s="127" t="s">
        <v>218</v>
      </c>
    </row>
    <row r="105" spans="2:65" s="1" customFormat="1" ht="24" customHeight="1">
      <c r="B105" s="116"/>
      <c r="C105" s="336" t="s">
        <v>219</v>
      </c>
      <c r="D105" s="117" t="s">
        <v>105</v>
      </c>
      <c r="E105" s="118" t="s">
        <v>220</v>
      </c>
      <c r="F105" s="119" t="s">
        <v>221</v>
      </c>
      <c r="G105" s="120" t="s">
        <v>108</v>
      </c>
      <c r="H105" s="121">
        <v>1</v>
      </c>
      <c r="I105" s="122"/>
      <c r="J105" s="122">
        <f t="shared" si="0"/>
        <v>0</v>
      </c>
      <c r="K105" s="119" t="s">
        <v>109</v>
      </c>
      <c r="L105" s="29"/>
      <c r="M105" s="123" t="s">
        <v>3</v>
      </c>
      <c r="N105" s="124" t="s">
        <v>35</v>
      </c>
      <c r="O105" s="125">
        <v>0</v>
      </c>
      <c r="P105" s="125">
        <f t="shared" si="1"/>
        <v>0</v>
      </c>
      <c r="Q105" s="125">
        <v>0</v>
      </c>
      <c r="R105" s="125">
        <f t="shared" si="2"/>
        <v>0</v>
      </c>
      <c r="S105" s="125">
        <v>0</v>
      </c>
      <c r="T105" s="126">
        <f t="shared" si="3"/>
        <v>0</v>
      </c>
      <c r="AR105" s="127" t="s">
        <v>110</v>
      </c>
      <c r="AT105" s="127" t="s">
        <v>105</v>
      </c>
      <c r="AU105" s="127" t="s">
        <v>70</v>
      </c>
      <c r="AY105" s="17" t="s">
        <v>104</v>
      </c>
      <c r="BE105" s="128">
        <f t="shared" si="4"/>
        <v>0</v>
      </c>
      <c r="BF105" s="128">
        <f t="shared" si="5"/>
        <v>0</v>
      </c>
      <c r="BG105" s="128">
        <f t="shared" si="6"/>
        <v>0</v>
      </c>
      <c r="BH105" s="128">
        <f t="shared" si="7"/>
        <v>0</v>
      </c>
      <c r="BI105" s="128">
        <f t="shared" si="8"/>
        <v>0</v>
      </c>
      <c r="BJ105" s="17" t="s">
        <v>70</v>
      </c>
      <c r="BK105" s="128">
        <f t="shared" si="9"/>
        <v>0</v>
      </c>
      <c r="BL105" s="17" t="s">
        <v>110</v>
      </c>
      <c r="BM105" s="127" t="s">
        <v>222</v>
      </c>
    </row>
    <row r="106" spans="2:65" s="1" customFormat="1" ht="24" customHeight="1">
      <c r="B106" s="116"/>
      <c r="C106" s="336" t="s">
        <v>223</v>
      </c>
      <c r="D106" s="117" t="s">
        <v>105</v>
      </c>
      <c r="E106" s="118" t="s">
        <v>224</v>
      </c>
      <c r="F106" s="119" t="s">
        <v>225</v>
      </c>
      <c r="G106" s="120" t="s">
        <v>108</v>
      </c>
      <c r="H106" s="121">
        <v>1</v>
      </c>
      <c r="I106" s="122"/>
      <c r="J106" s="122">
        <f t="shared" si="0"/>
        <v>0</v>
      </c>
      <c r="K106" s="119" t="s">
        <v>109</v>
      </c>
      <c r="L106" s="29"/>
      <c r="M106" s="123" t="s">
        <v>3</v>
      </c>
      <c r="N106" s="124" t="s">
        <v>35</v>
      </c>
      <c r="O106" s="125">
        <v>0</v>
      </c>
      <c r="P106" s="125">
        <f t="shared" si="1"/>
        <v>0</v>
      </c>
      <c r="Q106" s="125">
        <v>0</v>
      </c>
      <c r="R106" s="125">
        <f t="shared" si="2"/>
        <v>0</v>
      </c>
      <c r="S106" s="125">
        <v>0</v>
      </c>
      <c r="T106" s="126">
        <f t="shared" si="3"/>
        <v>0</v>
      </c>
      <c r="AR106" s="127" t="s">
        <v>110</v>
      </c>
      <c r="AT106" s="127" t="s">
        <v>105</v>
      </c>
      <c r="AU106" s="127" t="s">
        <v>70</v>
      </c>
      <c r="AY106" s="17" t="s">
        <v>104</v>
      </c>
      <c r="BE106" s="128">
        <f t="shared" si="4"/>
        <v>0</v>
      </c>
      <c r="BF106" s="128">
        <f t="shared" si="5"/>
        <v>0</v>
      </c>
      <c r="BG106" s="128">
        <f t="shared" si="6"/>
        <v>0</v>
      </c>
      <c r="BH106" s="128">
        <f t="shared" si="7"/>
        <v>0</v>
      </c>
      <c r="BI106" s="128">
        <f t="shared" si="8"/>
        <v>0</v>
      </c>
      <c r="BJ106" s="17" t="s">
        <v>70</v>
      </c>
      <c r="BK106" s="128">
        <f t="shared" si="9"/>
        <v>0</v>
      </c>
      <c r="BL106" s="17" t="s">
        <v>110</v>
      </c>
      <c r="BM106" s="127" t="s">
        <v>226</v>
      </c>
    </row>
    <row r="107" spans="2:65" s="1" customFormat="1" ht="84" customHeight="1">
      <c r="B107" s="116"/>
      <c r="C107" s="336" t="s">
        <v>227</v>
      </c>
      <c r="D107" s="117" t="s">
        <v>105</v>
      </c>
      <c r="E107" s="118" t="s">
        <v>137</v>
      </c>
      <c r="F107" s="119" t="s">
        <v>138</v>
      </c>
      <c r="G107" s="120" t="s">
        <v>108</v>
      </c>
      <c r="H107" s="121">
        <v>1</v>
      </c>
      <c r="I107" s="122"/>
      <c r="J107" s="122">
        <f t="shared" si="0"/>
        <v>0</v>
      </c>
      <c r="K107" s="119" t="s">
        <v>109</v>
      </c>
      <c r="L107" s="29"/>
      <c r="M107" s="123" t="s">
        <v>3</v>
      </c>
      <c r="N107" s="124" t="s">
        <v>35</v>
      </c>
      <c r="O107" s="125">
        <v>0</v>
      </c>
      <c r="P107" s="125">
        <f t="shared" si="1"/>
        <v>0</v>
      </c>
      <c r="Q107" s="125">
        <v>0</v>
      </c>
      <c r="R107" s="125">
        <f t="shared" si="2"/>
        <v>0</v>
      </c>
      <c r="S107" s="125">
        <v>0</v>
      </c>
      <c r="T107" s="126">
        <f t="shared" si="3"/>
        <v>0</v>
      </c>
      <c r="AR107" s="127" t="s">
        <v>110</v>
      </c>
      <c r="AT107" s="127" t="s">
        <v>105</v>
      </c>
      <c r="AU107" s="127" t="s">
        <v>70</v>
      </c>
      <c r="AY107" s="17" t="s">
        <v>104</v>
      </c>
      <c r="BE107" s="128">
        <f t="shared" si="4"/>
        <v>0</v>
      </c>
      <c r="BF107" s="128">
        <f t="shared" si="5"/>
        <v>0</v>
      </c>
      <c r="BG107" s="128">
        <f t="shared" si="6"/>
        <v>0</v>
      </c>
      <c r="BH107" s="128">
        <f t="shared" si="7"/>
        <v>0</v>
      </c>
      <c r="BI107" s="128">
        <f t="shared" si="8"/>
        <v>0</v>
      </c>
      <c r="BJ107" s="17" t="s">
        <v>70</v>
      </c>
      <c r="BK107" s="128">
        <f t="shared" si="9"/>
        <v>0</v>
      </c>
      <c r="BL107" s="17" t="s">
        <v>110</v>
      </c>
      <c r="BM107" s="127" t="s">
        <v>228</v>
      </c>
    </row>
    <row r="108" spans="2:65" s="1" customFormat="1" ht="120" customHeight="1">
      <c r="B108" s="116"/>
      <c r="C108" s="336" t="s">
        <v>229</v>
      </c>
      <c r="D108" s="117" t="s">
        <v>105</v>
      </c>
      <c r="E108" s="118" t="s">
        <v>230</v>
      </c>
      <c r="F108" s="119" t="s">
        <v>231</v>
      </c>
      <c r="G108" s="120" t="s">
        <v>108</v>
      </c>
      <c r="H108" s="121">
        <v>3</v>
      </c>
      <c r="I108" s="122"/>
      <c r="J108" s="122">
        <f t="shared" si="0"/>
        <v>0</v>
      </c>
      <c r="K108" s="119" t="s">
        <v>109</v>
      </c>
      <c r="L108" s="29"/>
      <c r="M108" s="123" t="s">
        <v>3</v>
      </c>
      <c r="N108" s="124" t="s">
        <v>35</v>
      </c>
      <c r="O108" s="125">
        <v>0</v>
      </c>
      <c r="P108" s="125">
        <f t="shared" si="1"/>
        <v>0</v>
      </c>
      <c r="Q108" s="125">
        <v>0</v>
      </c>
      <c r="R108" s="125">
        <f t="shared" si="2"/>
        <v>0</v>
      </c>
      <c r="S108" s="125">
        <v>0</v>
      </c>
      <c r="T108" s="126">
        <f t="shared" si="3"/>
        <v>0</v>
      </c>
      <c r="AR108" s="127" t="s">
        <v>110</v>
      </c>
      <c r="AT108" s="127" t="s">
        <v>105</v>
      </c>
      <c r="AU108" s="127" t="s">
        <v>70</v>
      </c>
      <c r="AY108" s="17" t="s">
        <v>104</v>
      </c>
      <c r="BE108" s="128">
        <f t="shared" si="4"/>
        <v>0</v>
      </c>
      <c r="BF108" s="128">
        <f t="shared" si="5"/>
        <v>0</v>
      </c>
      <c r="BG108" s="128">
        <f t="shared" si="6"/>
        <v>0</v>
      </c>
      <c r="BH108" s="128">
        <f t="shared" si="7"/>
        <v>0</v>
      </c>
      <c r="BI108" s="128">
        <f t="shared" si="8"/>
        <v>0</v>
      </c>
      <c r="BJ108" s="17" t="s">
        <v>70</v>
      </c>
      <c r="BK108" s="128">
        <f t="shared" si="9"/>
        <v>0</v>
      </c>
      <c r="BL108" s="17" t="s">
        <v>110</v>
      </c>
      <c r="BM108" s="127" t="s">
        <v>232</v>
      </c>
    </row>
    <row r="109" spans="2:65" s="1" customFormat="1" ht="84" customHeight="1">
      <c r="B109" s="116"/>
      <c r="C109" s="336" t="s">
        <v>233</v>
      </c>
      <c r="D109" s="117" t="s">
        <v>105</v>
      </c>
      <c r="E109" s="118" t="s">
        <v>140</v>
      </c>
      <c r="F109" s="119" t="s">
        <v>141</v>
      </c>
      <c r="G109" s="120" t="s">
        <v>108</v>
      </c>
      <c r="H109" s="121">
        <v>1</v>
      </c>
      <c r="I109" s="122"/>
      <c r="J109" s="122">
        <f t="shared" si="0"/>
        <v>0</v>
      </c>
      <c r="K109" s="119" t="s">
        <v>109</v>
      </c>
      <c r="L109" s="29"/>
      <c r="M109" s="123" t="s">
        <v>3</v>
      </c>
      <c r="N109" s="124" t="s">
        <v>35</v>
      </c>
      <c r="O109" s="125">
        <v>0</v>
      </c>
      <c r="P109" s="125">
        <f t="shared" si="1"/>
        <v>0</v>
      </c>
      <c r="Q109" s="125">
        <v>0</v>
      </c>
      <c r="R109" s="125">
        <f t="shared" si="2"/>
        <v>0</v>
      </c>
      <c r="S109" s="125">
        <v>0</v>
      </c>
      <c r="T109" s="126">
        <f t="shared" si="3"/>
        <v>0</v>
      </c>
      <c r="AR109" s="127" t="s">
        <v>110</v>
      </c>
      <c r="AT109" s="127" t="s">
        <v>105</v>
      </c>
      <c r="AU109" s="127" t="s">
        <v>70</v>
      </c>
      <c r="AY109" s="17" t="s">
        <v>104</v>
      </c>
      <c r="BE109" s="128">
        <f t="shared" si="4"/>
        <v>0</v>
      </c>
      <c r="BF109" s="128">
        <f t="shared" si="5"/>
        <v>0</v>
      </c>
      <c r="BG109" s="128">
        <f t="shared" si="6"/>
        <v>0</v>
      </c>
      <c r="BH109" s="128">
        <f t="shared" si="7"/>
        <v>0</v>
      </c>
      <c r="BI109" s="128">
        <f t="shared" si="8"/>
        <v>0</v>
      </c>
      <c r="BJ109" s="17" t="s">
        <v>70</v>
      </c>
      <c r="BK109" s="128">
        <f t="shared" si="9"/>
        <v>0</v>
      </c>
      <c r="BL109" s="17" t="s">
        <v>110</v>
      </c>
      <c r="BM109" s="127" t="s">
        <v>234</v>
      </c>
    </row>
    <row r="110" spans="2:65" s="1" customFormat="1" ht="48" customHeight="1">
      <c r="B110" s="116"/>
      <c r="C110" s="336" t="s">
        <v>235</v>
      </c>
      <c r="D110" s="117" t="s">
        <v>105</v>
      </c>
      <c r="E110" s="118" t="s">
        <v>143</v>
      </c>
      <c r="F110" s="119" t="s">
        <v>144</v>
      </c>
      <c r="G110" s="120" t="s">
        <v>108</v>
      </c>
      <c r="H110" s="121">
        <v>1</v>
      </c>
      <c r="I110" s="122"/>
      <c r="J110" s="122">
        <f t="shared" si="0"/>
        <v>0</v>
      </c>
      <c r="K110" s="119" t="s">
        <v>109</v>
      </c>
      <c r="L110" s="29"/>
      <c r="M110" s="138" t="s">
        <v>3</v>
      </c>
      <c r="N110" s="139" t="s">
        <v>35</v>
      </c>
      <c r="O110" s="140">
        <v>0</v>
      </c>
      <c r="P110" s="140">
        <f t="shared" si="1"/>
        <v>0</v>
      </c>
      <c r="Q110" s="140">
        <v>0</v>
      </c>
      <c r="R110" s="140">
        <f t="shared" si="2"/>
        <v>0</v>
      </c>
      <c r="S110" s="140">
        <v>0</v>
      </c>
      <c r="T110" s="141">
        <f t="shared" si="3"/>
        <v>0</v>
      </c>
      <c r="AR110" s="127" t="s">
        <v>110</v>
      </c>
      <c r="AT110" s="127" t="s">
        <v>105</v>
      </c>
      <c r="AU110" s="127" t="s">
        <v>70</v>
      </c>
      <c r="AY110" s="17" t="s">
        <v>104</v>
      </c>
      <c r="BE110" s="128">
        <f t="shared" si="4"/>
        <v>0</v>
      </c>
      <c r="BF110" s="128">
        <f t="shared" si="5"/>
        <v>0</v>
      </c>
      <c r="BG110" s="128">
        <f t="shared" si="6"/>
        <v>0</v>
      </c>
      <c r="BH110" s="128">
        <f t="shared" si="7"/>
        <v>0</v>
      </c>
      <c r="BI110" s="128">
        <f t="shared" si="8"/>
        <v>0</v>
      </c>
      <c r="BJ110" s="17" t="s">
        <v>70</v>
      </c>
      <c r="BK110" s="128">
        <f t="shared" si="9"/>
        <v>0</v>
      </c>
      <c r="BL110" s="17" t="s">
        <v>110</v>
      </c>
      <c r="BM110" s="127" t="s">
        <v>236</v>
      </c>
    </row>
    <row r="111" spans="2:65" s="1" customFormat="1" ht="6.95" customHeight="1">
      <c r="B111" s="38"/>
      <c r="C111" s="39"/>
      <c r="D111" s="39"/>
      <c r="E111" s="39"/>
      <c r="F111" s="39"/>
      <c r="G111" s="39"/>
      <c r="H111" s="39"/>
      <c r="I111" s="39"/>
      <c r="J111" s="39"/>
      <c r="K111" s="39"/>
      <c r="L111" s="29"/>
    </row>
  </sheetData>
  <autoFilter ref="C79:K110"/>
  <mergeCells count="9">
    <mergeCell ref="E50:H50"/>
    <mergeCell ref="E70:H70"/>
    <mergeCell ref="E72:H72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09"/>
  <sheetViews>
    <sheetView showGridLines="0" topLeftCell="A86" workbookViewId="0">
      <selection activeCell="J91" sqref="J91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1" width="20.16406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78"/>
    </row>
    <row r="2" spans="1:46" ht="36.950000000000003" customHeight="1">
      <c r="L2" s="299" t="s">
        <v>6</v>
      </c>
      <c r="M2" s="297"/>
      <c r="N2" s="297"/>
      <c r="O2" s="297"/>
      <c r="P2" s="297"/>
      <c r="Q2" s="297"/>
      <c r="R2" s="297"/>
      <c r="S2" s="297"/>
      <c r="T2" s="297"/>
      <c r="U2" s="297"/>
      <c r="V2" s="297"/>
      <c r="AT2" s="17" t="s">
        <v>77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71</v>
      </c>
    </row>
    <row r="4" spans="1:46" ht="24.95" customHeight="1">
      <c r="B4" s="20"/>
      <c r="D4" s="21" t="s">
        <v>81</v>
      </c>
      <c r="L4" s="20"/>
      <c r="M4" s="79" t="s">
        <v>10</v>
      </c>
      <c r="AT4" s="17" t="s">
        <v>4</v>
      </c>
    </row>
    <row r="5" spans="1:46" ht="6.95" customHeight="1">
      <c r="B5" s="20"/>
      <c r="L5" s="20"/>
    </row>
    <row r="6" spans="1:46" ht="12" customHeight="1">
      <c r="B6" s="20"/>
      <c r="D6" s="26" t="s">
        <v>14</v>
      </c>
      <c r="L6" s="20"/>
    </row>
    <row r="7" spans="1:46" ht="16.5" customHeight="1">
      <c r="B7" s="20"/>
      <c r="E7" s="326" t="str">
        <f>'Rekapitulace PS'!K6</f>
        <v>PD TSO úseku Blatno u Jesenice - Kaštice</v>
      </c>
      <c r="F7" s="327"/>
      <c r="G7" s="327"/>
      <c r="H7" s="327"/>
      <c r="L7" s="20"/>
    </row>
    <row r="8" spans="1:46" s="1" customFormat="1" ht="12" customHeight="1">
      <c r="B8" s="29"/>
      <c r="D8" s="26" t="s">
        <v>82</v>
      </c>
      <c r="L8" s="29"/>
    </row>
    <row r="9" spans="1:46" s="1" customFormat="1" ht="36.950000000000003" customHeight="1">
      <c r="B9" s="29"/>
      <c r="E9" s="305" t="s">
        <v>237</v>
      </c>
      <c r="F9" s="325"/>
      <c r="G9" s="325"/>
      <c r="H9" s="325"/>
      <c r="L9" s="29"/>
    </row>
    <row r="10" spans="1:46" s="1" customFormat="1">
      <c r="B10" s="29"/>
      <c r="L10" s="29"/>
    </row>
    <row r="11" spans="1:46" s="1" customFormat="1" ht="12" customHeight="1">
      <c r="B11" s="29"/>
      <c r="D11" s="26" t="s">
        <v>16</v>
      </c>
      <c r="F11" s="24" t="s">
        <v>3</v>
      </c>
      <c r="I11" s="26" t="s">
        <v>17</v>
      </c>
      <c r="J11" s="24" t="s">
        <v>3</v>
      </c>
      <c r="L11" s="29"/>
    </row>
    <row r="12" spans="1:46" s="1" customFormat="1" ht="12" customHeight="1">
      <c r="B12" s="29"/>
      <c r="D12" s="26" t="s">
        <v>18</v>
      </c>
      <c r="F12" s="24" t="s">
        <v>19</v>
      </c>
      <c r="I12" s="26" t="s">
        <v>20</v>
      </c>
      <c r="J12" s="46">
        <f>'Rekapitulace PS'!AN8</f>
        <v>43661</v>
      </c>
      <c r="L12" s="29"/>
    </row>
    <row r="13" spans="1:46" s="1" customFormat="1" ht="10.9" customHeight="1">
      <c r="B13" s="29"/>
      <c r="L13" s="29"/>
    </row>
    <row r="14" spans="1:46" s="1" customFormat="1" ht="12" customHeight="1">
      <c r="B14" s="29"/>
      <c r="D14" s="26" t="s">
        <v>21</v>
      </c>
      <c r="I14" s="26" t="s">
        <v>22</v>
      </c>
      <c r="J14" s="24" t="str">
        <f>IF('Rekapitulace PS'!AN10="","",'Rekapitulace PS'!AN10)</f>
        <v/>
      </c>
      <c r="L14" s="29"/>
    </row>
    <row r="15" spans="1:46" s="1" customFormat="1" ht="18" customHeight="1">
      <c r="B15" s="29"/>
      <c r="E15" s="24" t="str">
        <f>IF('Rekapitulace PS'!E11="","",'Rekapitulace PS'!E11)</f>
        <v xml:space="preserve"> </v>
      </c>
      <c r="I15" s="26" t="s">
        <v>23</v>
      </c>
      <c r="J15" s="24" t="str">
        <f>IF('Rekapitulace PS'!AN11="","",'Rekapitulace PS'!AN11)</f>
        <v/>
      </c>
      <c r="L15" s="29"/>
    </row>
    <row r="16" spans="1:46" s="1" customFormat="1" ht="6.95" customHeight="1">
      <c r="B16" s="29"/>
      <c r="L16" s="29"/>
    </row>
    <row r="17" spans="2:12" s="1" customFormat="1" ht="12" customHeight="1">
      <c r="B17" s="29"/>
      <c r="D17" s="26" t="s">
        <v>24</v>
      </c>
      <c r="I17" s="26" t="s">
        <v>22</v>
      </c>
      <c r="J17" s="24" t="str">
        <f>'Rekapitulace PS'!AN13</f>
        <v/>
      </c>
      <c r="L17" s="29"/>
    </row>
    <row r="18" spans="2:12" s="1" customFormat="1" ht="18" customHeight="1">
      <c r="B18" s="29"/>
      <c r="E18" s="296" t="str">
        <f>'Rekapitulace PS'!E14</f>
        <v xml:space="preserve"> </v>
      </c>
      <c r="F18" s="296"/>
      <c r="G18" s="296"/>
      <c r="H18" s="296"/>
      <c r="I18" s="26" t="s">
        <v>23</v>
      </c>
      <c r="J18" s="24" t="str">
        <f>'Rekapitulace PS'!AN14</f>
        <v/>
      </c>
      <c r="L18" s="29"/>
    </row>
    <row r="19" spans="2:12" s="1" customFormat="1" ht="6.95" customHeight="1">
      <c r="B19" s="29"/>
      <c r="L19" s="29"/>
    </row>
    <row r="20" spans="2:12" s="1" customFormat="1" ht="12" customHeight="1">
      <c r="B20" s="29"/>
      <c r="D20" s="26" t="s">
        <v>25</v>
      </c>
      <c r="I20" s="26" t="s">
        <v>22</v>
      </c>
      <c r="J20" s="24" t="str">
        <f>IF('Rekapitulace PS'!AN16="","",'Rekapitulace PS'!AN16)</f>
        <v/>
      </c>
      <c r="L20" s="29"/>
    </row>
    <row r="21" spans="2:12" s="1" customFormat="1" ht="18" customHeight="1">
      <c r="B21" s="29"/>
      <c r="E21" s="24" t="str">
        <f>IF('Rekapitulace PS'!E17="","",'Rekapitulace PS'!E17)</f>
        <v xml:space="preserve"> </v>
      </c>
      <c r="I21" s="26" t="s">
        <v>23</v>
      </c>
      <c r="J21" s="24" t="str">
        <f>IF('Rekapitulace PS'!AN17="","",'Rekapitulace PS'!AN17)</f>
        <v/>
      </c>
      <c r="L21" s="29"/>
    </row>
    <row r="22" spans="2:12" s="1" customFormat="1" ht="6.95" customHeight="1">
      <c r="B22" s="29"/>
      <c r="L22" s="29"/>
    </row>
    <row r="23" spans="2:12" s="1" customFormat="1" ht="12" customHeight="1">
      <c r="B23" s="29"/>
      <c r="D23" s="26" t="s">
        <v>27</v>
      </c>
      <c r="I23" s="26" t="s">
        <v>22</v>
      </c>
      <c r="J23" s="24" t="str">
        <f>IF('Rekapitulace PS'!AN19="","",'Rekapitulace PS'!AN19)</f>
        <v/>
      </c>
      <c r="L23" s="29"/>
    </row>
    <row r="24" spans="2:12" s="1" customFormat="1" ht="18" customHeight="1">
      <c r="B24" s="29"/>
      <c r="E24" s="24" t="str">
        <f>IF('Rekapitulace PS'!E20="","",'Rekapitulace PS'!E20)</f>
        <v xml:space="preserve"> </v>
      </c>
      <c r="I24" s="26" t="s">
        <v>23</v>
      </c>
      <c r="J24" s="24" t="str">
        <f>IF('Rekapitulace PS'!AN20="","",'Rekapitulace PS'!AN20)</f>
        <v/>
      </c>
      <c r="L24" s="29"/>
    </row>
    <row r="25" spans="2:12" s="1" customFormat="1" ht="6.95" customHeight="1">
      <c r="B25" s="29"/>
      <c r="L25" s="29"/>
    </row>
    <row r="26" spans="2:12" s="1" customFormat="1" ht="12" customHeight="1">
      <c r="B26" s="29"/>
      <c r="D26" s="26" t="s">
        <v>28</v>
      </c>
      <c r="L26" s="29"/>
    </row>
    <row r="27" spans="2:12" s="7" customFormat="1" ht="16.5" customHeight="1">
      <c r="B27" s="80"/>
      <c r="E27" s="300" t="s">
        <v>3</v>
      </c>
      <c r="F27" s="300"/>
      <c r="G27" s="300"/>
      <c r="H27" s="300"/>
      <c r="L27" s="80"/>
    </row>
    <row r="28" spans="2:12" s="1" customFormat="1" ht="6.95" customHeight="1">
      <c r="B28" s="29"/>
      <c r="L28" s="29"/>
    </row>
    <row r="29" spans="2:12" s="1" customFormat="1" ht="6.95" customHeight="1">
      <c r="B29" s="29"/>
      <c r="D29" s="47"/>
      <c r="E29" s="47"/>
      <c r="F29" s="47"/>
      <c r="G29" s="47"/>
      <c r="H29" s="47"/>
      <c r="I29" s="47"/>
      <c r="J29" s="47"/>
      <c r="K29" s="47"/>
      <c r="L29" s="29"/>
    </row>
    <row r="30" spans="2:12" s="1" customFormat="1" ht="25.35" customHeight="1">
      <c r="B30" s="29"/>
      <c r="D30" s="81" t="s">
        <v>30</v>
      </c>
      <c r="J30" s="60">
        <f>ROUND(J81, 2)</f>
        <v>0</v>
      </c>
      <c r="L30" s="29"/>
    </row>
    <row r="31" spans="2:12" s="1" customFormat="1" ht="6.95" customHeight="1">
      <c r="B31" s="29"/>
      <c r="D31" s="47"/>
      <c r="E31" s="47"/>
      <c r="F31" s="47"/>
      <c r="G31" s="47"/>
      <c r="H31" s="47"/>
      <c r="I31" s="47"/>
      <c r="J31" s="47"/>
      <c r="K31" s="47"/>
      <c r="L31" s="29"/>
    </row>
    <row r="32" spans="2:12" s="1" customFormat="1" ht="14.45" customHeight="1">
      <c r="B32" s="29"/>
      <c r="F32" s="32" t="s">
        <v>32</v>
      </c>
      <c r="I32" s="32" t="s">
        <v>31</v>
      </c>
      <c r="J32" s="32" t="s">
        <v>33</v>
      </c>
      <c r="L32" s="29"/>
    </row>
    <row r="33" spans="2:12" s="1" customFormat="1" ht="14.45" customHeight="1">
      <c r="B33" s="29"/>
      <c r="D33" s="82" t="s">
        <v>34</v>
      </c>
      <c r="E33" s="26" t="s">
        <v>35</v>
      </c>
      <c r="F33" s="83">
        <f>ROUND((SUM(BE81:BE108)),  2)</f>
        <v>0</v>
      </c>
      <c r="I33" s="84">
        <v>0.21</v>
      </c>
      <c r="J33" s="83">
        <f>ROUND(((SUM(BE81:BE108))*I33),  2)</f>
        <v>0</v>
      </c>
      <c r="L33" s="29"/>
    </row>
    <row r="34" spans="2:12" s="1" customFormat="1" ht="14.45" customHeight="1">
      <c r="B34" s="29"/>
      <c r="E34" s="26" t="s">
        <v>36</v>
      </c>
      <c r="F34" s="83">
        <f>ROUND((SUM(BF81:BF108)),  2)</f>
        <v>0</v>
      </c>
      <c r="I34" s="84">
        <v>0.15</v>
      </c>
      <c r="J34" s="83">
        <f>ROUND(((SUM(BF81:BF108))*I34),  2)</f>
        <v>0</v>
      </c>
      <c r="L34" s="29"/>
    </row>
    <row r="35" spans="2:12" s="1" customFormat="1" ht="14.45" hidden="1" customHeight="1">
      <c r="B35" s="29"/>
      <c r="E35" s="26" t="s">
        <v>37</v>
      </c>
      <c r="F35" s="83">
        <f>ROUND((SUM(BG81:BG108)),  2)</f>
        <v>0</v>
      </c>
      <c r="I35" s="84">
        <v>0.21</v>
      </c>
      <c r="J35" s="83">
        <f>0</f>
        <v>0</v>
      </c>
      <c r="L35" s="29"/>
    </row>
    <row r="36" spans="2:12" s="1" customFormat="1" ht="14.45" hidden="1" customHeight="1">
      <c r="B36" s="29"/>
      <c r="E36" s="26" t="s">
        <v>38</v>
      </c>
      <c r="F36" s="83">
        <f>ROUND((SUM(BH81:BH108)),  2)</f>
        <v>0</v>
      </c>
      <c r="I36" s="84">
        <v>0.15</v>
      </c>
      <c r="J36" s="83">
        <f>0</f>
        <v>0</v>
      </c>
      <c r="L36" s="29"/>
    </row>
    <row r="37" spans="2:12" s="1" customFormat="1" ht="14.45" hidden="1" customHeight="1">
      <c r="B37" s="29"/>
      <c r="E37" s="26" t="s">
        <v>39</v>
      </c>
      <c r="F37" s="83">
        <f>ROUND((SUM(BI81:BI108)),  2)</f>
        <v>0</v>
      </c>
      <c r="I37" s="84">
        <v>0</v>
      </c>
      <c r="J37" s="83">
        <f>0</f>
        <v>0</v>
      </c>
      <c r="L37" s="29"/>
    </row>
    <row r="38" spans="2:12" s="1" customFormat="1" ht="6.95" customHeight="1">
      <c r="B38" s="29"/>
      <c r="L38" s="29"/>
    </row>
    <row r="39" spans="2:12" s="1" customFormat="1" ht="25.35" customHeight="1">
      <c r="B39" s="29"/>
      <c r="C39" s="85"/>
      <c r="D39" s="86" t="s">
        <v>40</v>
      </c>
      <c r="E39" s="51"/>
      <c r="F39" s="51"/>
      <c r="G39" s="87" t="s">
        <v>41</v>
      </c>
      <c r="H39" s="88" t="s">
        <v>42</v>
      </c>
      <c r="I39" s="51"/>
      <c r="J39" s="89">
        <f>SUM(J30:J37)</f>
        <v>0</v>
      </c>
      <c r="K39" s="90"/>
      <c r="L39" s="29"/>
    </row>
    <row r="40" spans="2:12" s="1" customFormat="1" ht="14.45" customHeight="1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29"/>
    </row>
    <row r="44" spans="2:12" s="1" customFormat="1" ht="6.95" customHeight="1"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29"/>
    </row>
    <row r="45" spans="2:12" s="1" customFormat="1" ht="24.95" customHeight="1">
      <c r="B45" s="29"/>
      <c r="C45" s="21" t="s">
        <v>83</v>
      </c>
      <c r="L45" s="29"/>
    </row>
    <row r="46" spans="2:12" s="1" customFormat="1" ht="6.95" customHeight="1">
      <c r="B46" s="29"/>
      <c r="L46" s="29"/>
    </row>
    <row r="47" spans="2:12" s="1" customFormat="1" ht="12" customHeight="1">
      <c r="B47" s="29"/>
      <c r="C47" s="26" t="s">
        <v>14</v>
      </c>
      <c r="L47" s="29"/>
    </row>
    <row r="48" spans="2:12" s="1" customFormat="1" ht="16.5" customHeight="1">
      <c r="B48" s="29"/>
      <c r="E48" s="326" t="str">
        <f>E7</f>
        <v>PD TSO úseku Blatno u Jesenice - Kaštice</v>
      </c>
      <c r="F48" s="327"/>
      <c r="G48" s="327"/>
      <c r="H48" s="327"/>
      <c r="L48" s="29"/>
    </row>
    <row r="49" spans="2:47" s="1" customFormat="1" ht="12" customHeight="1">
      <c r="B49" s="29"/>
      <c r="C49" s="26" t="s">
        <v>82</v>
      </c>
      <c r="L49" s="29"/>
    </row>
    <row r="50" spans="2:47" s="1" customFormat="1" ht="16.5" customHeight="1">
      <c r="B50" s="29"/>
      <c r="E50" s="305" t="str">
        <f>E9</f>
        <v>PS 03-01-21.2 - Petrohrad (včetně) - Kryry (včetně), TZZ - URS</v>
      </c>
      <c r="F50" s="325"/>
      <c r="G50" s="325"/>
      <c r="H50" s="325"/>
      <c r="L50" s="29"/>
    </row>
    <row r="51" spans="2:47" s="1" customFormat="1" ht="6.95" customHeight="1">
      <c r="B51" s="29"/>
      <c r="L51" s="29"/>
    </row>
    <row r="52" spans="2:47" s="1" customFormat="1" ht="12" customHeight="1">
      <c r="B52" s="29"/>
      <c r="C52" s="26" t="s">
        <v>18</v>
      </c>
      <c r="F52" s="24" t="str">
        <f>F12</f>
        <v xml:space="preserve"> </v>
      </c>
      <c r="I52" s="26" t="s">
        <v>20</v>
      </c>
      <c r="J52" s="46">
        <f>IF(J12="","",J12)</f>
        <v>43661</v>
      </c>
      <c r="L52" s="29"/>
    </row>
    <row r="53" spans="2:47" s="1" customFormat="1" ht="6.95" customHeight="1">
      <c r="B53" s="29"/>
      <c r="L53" s="29"/>
    </row>
    <row r="54" spans="2:47" s="1" customFormat="1" ht="15.2" customHeight="1">
      <c r="B54" s="29"/>
      <c r="C54" s="26" t="s">
        <v>21</v>
      </c>
      <c r="F54" s="24" t="str">
        <f>E15</f>
        <v xml:space="preserve"> </v>
      </c>
      <c r="I54" s="26" t="s">
        <v>25</v>
      </c>
      <c r="J54" s="27" t="str">
        <f>E21</f>
        <v xml:space="preserve"> </v>
      </c>
      <c r="L54" s="29"/>
    </row>
    <row r="55" spans="2:47" s="1" customFormat="1" ht="15.2" customHeight="1">
      <c r="B55" s="29"/>
      <c r="C55" s="26" t="s">
        <v>24</v>
      </c>
      <c r="F55" s="24" t="str">
        <f>IF(E18="","",E18)</f>
        <v xml:space="preserve"> </v>
      </c>
      <c r="I55" s="26" t="s">
        <v>27</v>
      </c>
      <c r="J55" s="27" t="str">
        <f>E24</f>
        <v xml:space="preserve"> </v>
      </c>
      <c r="L55" s="29"/>
    </row>
    <row r="56" spans="2:47" s="1" customFormat="1" ht="10.35" customHeight="1">
      <c r="B56" s="29"/>
      <c r="L56" s="29"/>
    </row>
    <row r="57" spans="2:47" s="1" customFormat="1" ht="29.25" customHeight="1">
      <c r="B57" s="29"/>
      <c r="C57" s="91" t="s">
        <v>84</v>
      </c>
      <c r="D57" s="85"/>
      <c r="E57" s="85"/>
      <c r="F57" s="85"/>
      <c r="G57" s="85"/>
      <c r="H57" s="85"/>
      <c r="I57" s="85"/>
      <c r="J57" s="92" t="s">
        <v>85</v>
      </c>
      <c r="K57" s="85"/>
      <c r="L57" s="29"/>
    </row>
    <row r="58" spans="2:47" s="1" customFormat="1" ht="10.35" customHeight="1">
      <c r="B58" s="29"/>
      <c r="L58" s="29"/>
    </row>
    <row r="59" spans="2:47" s="1" customFormat="1" ht="22.9" customHeight="1">
      <c r="B59" s="29"/>
      <c r="C59" s="93" t="s">
        <v>62</v>
      </c>
      <c r="J59" s="60">
        <f>J81</f>
        <v>0</v>
      </c>
      <c r="L59" s="29"/>
      <c r="AU59" s="17" t="s">
        <v>86</v>
      </c>
    </row>
    <row r="60" spans="2:47" s="8" customFormat="1" ht="24.95" customHeight="1">
      <c r="B60" s="94"/>
      <c r="D60" s="95" t="s">
        <v>238</v>
      </c>
      <c r="E60" s="96"/>
      <c r="F60" s="96"/>
      <c r="G60" s="96"/>
      <c r="H60" s="96"/>
      <c r="I60" s="96"/>
      <c r="J60" s="97">
        <f>J82</f>
        <v>0</v>
      </c>
      <c r="L60" s="94"/>
    </row>
    <row r="61" spans="2:47" s="11" customFormat="1" ht="19.899999999999999" customHeight="1">
      <c r="B61" s="142"/>
      <c r="D61" s="143" t="s">
        <v>239</v>
      </c>
      <c r="E61" s="144"/>
      <c r="F61" s="144"/>
      <c r="G61" s="144"/>
      <c r="H61" s="144"/>
      <c r="I61" s="144"/>
      <c r="J61" s="145">
        <f>J83</f>
        <v>0</v>
      </c>
      <c r="L61" s="142"/>
    </row>
    <row r="62" spans="2:47" s="1" customFormat="1" ht="21.75" customHeight="1">
      <c r="B62" s="29"/>
      <c r="L62" s="29"/>
    </row>
    <row r="63" spans="2:47" s="1" customFormat="1" ht="6.95" customHeight="1">
      <c r="B63" s="38"/>
      <c r="C63" s="39"/>
      <c r="D63" s="39"/>
      <c r="E63" s="39"/>
      <c r="F63" s="39"/>
      <c r="G63" s="39"/>
      <c r="H63" s="39"/>
      <c r="I63" s="39"/>
      <c r="J63" s="39"/>
      <c r="K63" s="39"/>
      <c r="L63" s="29"/>
    </row>
    <row r="67" spans="2:20" s="1" customFormat="1" ht="6.95" customHeight="1">
      <c r="B67" s="40"/>
      <c r="C67" s="41"/>
      <c r="D67" s="41"/>
      <c r="E67" s="41"/>
      <c r="F67" s="41"/>
      <c r="G67" s="41"/>
      <c r="H67" s="41"/>
      <c r="I67" s="41"/>
      <c r="J67" s="41"/>
      <c r="K67" s="41"/>
      <c r="L67" s="29"/>
    </row>
    <row r="68" spans="2:20" s="1" customFormat="1" ht="24.95" customHeight="1">
      <c r="B68" s="29"/>
      <c r="C68" s="21" t="s">
        <v>88</v>
      </c>
      <c r="L68" s="29"/>
    </row>
    <row r="69" spans="2:20" s="1" customFormat="1" ht="6.95" customHeight="1">
      <c r="B69" s="29"/>
      <c r="L69" s="29"/>
    </row>
    <row r="70" spans="2:20" s="1" customFormat="1" ht="12" customHeight="1">
      <c r="B70" s="29"/>
      <c r="C70" s="26" t="s">
        <v>14</v>
      </c>
      <c r="L70" s="29"/>
    </row>
    <row r="71" spans="2:20" s="1" customFormat="1" ht="16.5" customHeight="1">
      <c r="B71" s="29"/>
      <c r="E71" s="326" t="str">
        <f>E7</f>
        <v>PD TSO úseku Blatno u Jesenice - Kaštice</v>
      </c>
      <c r="F71" s="327"/>
      <c r="G71" s="327"/>
      <c r="H71" s="327"/>
      <c r="L71" s="29"/>
    </row>
    <row r="72" spans="2:20" s="1" customFormat="1" ht="12" customHeight="1">
      <c r="B72" s="29"/>
      <c r="C72" s="26" t="s">
        <v>82</v>
      </c>
      <c r="L72" s="29"/>
    </row>
    <row r="73" spans="2:20" s="1" customFormat="1" ht="16.5" customHeight="1">
      <c r="B73" s="29"/>
      <c r="E73" s="305" t="str">
        <f>E9</f>
        <v>PS 03-01-21.2 - Petrohrad (včetně) - Kryry (včetně), TZZ - URS</v>
      </c>
      <c r="F73" s="325"/>
      <c r="G73" s="325"/>
      <c r="H73" s="325"/>
      <c r="L73" s="29"/>
    </row>
    <row r="74" spans="2:20" s="1" customFormat="1" ht="6.95" customHeight="1">
      <c r="B74" s="29"/>
      <c r="L74" s="29"/>
    </row>
    <row r="75" spans="2:20" s="1" customFormat="1" ht="12" customHeight="1">
      <c r="B75" s="29"/>
      <c r="C75" s="26" t="s">
        <v>18</v>
      </c>
      <c r="F75" s="24" t="str">
        <f>F12</f>
        <v xml:space="preserve"> </v>
      </c>
      <c r="I75" s="26" t="s">
        <v>20</v>
      </c>
      <c r="J75" s="46">
        <f>IF(J12="","",J12)</f>
        <v>43661</v>
      </c>
      <c r="L75" s="29"/>
    </row>
    <row r="76" spans="2:20" s="1" customFormat="1" ht="6.95" customHeight="1">
      <c r="B76" s="29"/>
      <c r="L76" s="29"/>
    </row>
    <row r="77" spans="2:20" s="1" customFormat="1" ht="15.2" customHeight="1">
      <c r="B77" s="29"/>
      <c r="C77" s="26" t="s">
        <v>21</v>
      </c>
      <c r="F77" s="24" t="str">
        <f>E15</f>
        <v xml:space="preserve"> </v>
      </c>
      <c r="I77" s="26" t="s">
        <v>25</v>
      </c>
      <c r="J77" s="27" t="str">
        <f>E21</f>
        <v xml:space="preserve"> </v>
      </c>
      <c r="L77" s="29"/>
    </row>
    <row r="78" spans="2:20" s="1" customFormat="1" ht="15.2" customHeight="1">
      <c r="B78" s="29"/>
      <c r="C78" s="26" t="s">
        <v>24</v>
      </c>
      <c r="F78" s="24" t="str">
        <f>IF(E18="","",E18)</f>
        <v xml:space="preserve"> </v>
      </c>
      <c r="I78" s="26" t="s">
        <v>27</v>
      </c>
      <c r="J78" s="27" t="str">
        <f>E24</f>
        <v xml:space="preserve"> </v>
      </c>
      <c r="L78" s="29"/>
    </row>
    <row r="79" spans="2:20" s="1" customFormat="1" ht="10.35" customHeight="1">
      <c r="B79" s="29"/>
      <c r="L79" s="29"/>
    </row>
    <row r="80" spans="2:20" s="9" customFormat="1" ht="29.25" customHeight="1">
      <c r="B80" s="98"/>
      <c r="C80" s="99" t="s">
        <v>89</v>
      </c>
      <c r="D80" s="100" t="s">
        <v>49</v>
      </c>
      <c r="E80" s="100" t="s">
        <v>45</v>
      </c>
      <c r="F80" s="100" t="s">
        <v>46</v>
      </c>
      <c r="G80" s="100" t="s">
        <v>90</v>
      </c>
      <c r="H80" s="100" t="s">
        <v>91</v>
      </c>
      <c r="I80" s="100" t="s">
        <v>92</v>
      </c>
      <c r="J80" s="100" t="s">
        <v>85</v>
      </c>
      <c r="K80" s="101" t="s">
        <v>93</v>
      </c>
      <c r="L80" s="98"/>
      <c r="M80" s="53" t="s">
        <v>3</v>
      </c>
      <c r="N80" s="54" t="s">
        <v>34</v>
      </c>
      <c r="O80" s="54" t="s">
        <v>94</v>
      </c>
      <c r="P80" s="54" t="s">
        <v>95</v>
      </c>
      <c r="Q80" s="54" t="s">
        <v>96</v>
      </c>
      <c r="R80" s="54" t="s">
        <v>97</v>
      </c>
      <c r="S80" s="54" t="s">
        <v>98</v>
      </c>
      <c r="T80" s="55" t="s">
        <v>99</v>
      </c>
    </row>
    <row r="81" spans="2:65" s="1" customFormat="1" ht="22.9" customHeight="1">
      <c r="B81" s="29"/>
      <c r="C81" s="58" t="s">
        <v>100</v>
      </c>
      <c r="J81" s="102">
        <f>BK81</f>
        <v>0</v>
      </c>
      <c r="L81" s="29"/>
      <c r="M81" s="56"/>
      <c r="N81" s="47"/>
      <c r="O81" s="47"/>
      <c r="P81" s="103">
        <f>P82</f>
        <v>1316.9760000000001</v>
      </c>
      <c r="Q81" s="47"/>
      <c r="R81" s="103">
        <f>R82</f>
        <v>0.28398000000000001</v>
      </c>
      <c r="S81" s="47"/>
      <c r="T81" s="104">
        <f>T82</f>
        <v>0</v>
      </c>
      <c r="AT81" s="17" t="s">
        <v>63</v>
      </c>
      <c r="AU81" s="17" t="s">
        <v>86</v>
      </c>
      <c r="BK81" s="105">
        <f>BK82</f>
        <v>0</v>
      </c>
    </row>
    <row r="82" spans="2:65" s="10" customFormat="1" ht="25.9" customHeight="1">
      <c r="B82" s="106"/>
      <c r="D82" s="107" t="s">
        <v>63</v>
      </c>
      <c r="E82" s="108" t="s">
        <v>111</v>
      </c>
      <c r="F82" s="108" t="s">
        <v>240</v>
      </c>
      <c r="J82" s="109">
        <f>BK82</f>
        <v>0</v>
      </c>
      <c r="L82" s="106"/>
      <c r="M82" s="110"/>
      <c r="N82" s="111"/>
      <c r="O82" s="111"/>
      <c r="P82" s="112">
        <f>P83</f>
        <v>1316.9760000000001</v>
      </c>
      <c r="Q82" s="111"/>
      <c r="R82" s="112">
        <f>R83</f>
        <v>0.28398000000000001</v>
      </c>
      <c r="S82" s="111"/>
      <c r="T82" s="113">
        <f>T83</f>
        <v>0</v>
      </c>
      <c r="AR82" s="107" t="s">
        <v>113</v>
      </c>
      <c r="AT82" s="114" t="s">
        <v>63</v>
      </c>
      <c r="AU82" s="114" t="s">
        <v>64</v>
      </c>
      <c r="AY82" s="107" t="s">
        <v>104</v>
      </c>
      <c r="BK82" s="115">
        <f>BK83</f>
        <v>0</v>
      </c>
    </row>
    <row r="83" spans="2:65" s="10" customFormat="1" ht="22.9" customHeight="1">
      <c r="B83" s="106"/>
      <c r="D83" s="107" t="s">
        <v>63</v>
      </c>
      <c r="E83" s="146" t="s">
        <v>241</v>
      </c>
      <c r="F83" s="146" t="s">
        <v>242</v>
      </c>
      <c r="J83" s="147">
        <f>BK83</f>
        <v>0</v>
      </c>
      <c r="L83" s="106"/>
      <c r="M83" s="110"/>
      <c r="N83" s="111"/>
      <c r="O83" s="111"/>
      <c r="P83" s="112">
        <f>SUM(P84:P108)</f>
        <v>1316.9760000000001</v>
      </c>
      <c r="Q83" s="111"/>
      <c r="R83" s="112">
        <f>SUM(R84:R108)</f>
        <v>0.28398000000000001</v>
      </c>
      <c r="S83" s="111"/>
      <c r="T83" s="113">
        <f>SUM(T84:T108)</f>
        <v>0</v>
      </c>
      <c r="AR83" s="107" t="s">
        <v>113</v>
      </c>
      <c r="AT83" s="114" t="s">
        <v>63</v>
      </c>
      <c r="AU83" s="114" t="s">
        <v>70</v>
      </c>
      <c r="AY83" s="107" t="s">
        <v>104</v>
      </c>
      <c r="BK83" s="115">
        <f>SUM(BK84:BK108)</f>
        <v>0</v>
      </c>
    </row>
    <row r="84" spans="2:65" s="1" customFormat="1" ht="60" customHeight="1">
      <c r="B84" s="116"/>
      <c r="C84" s="117" t="s">
        <v>70</v>
      </c>
      <c r="D84" s="117" t="s">
        <v>105</v>
      </c>
      <c r="E84" s="118" t="s">
        <v>243</v>
      </c>
      <c r="F84" s="119" t="s">
        <v>244</v>
      </c>
      <c r="G84" s="120" t="s">
        <v>173</v>
      </c>
      <c r="H84" s="290">
        <v>732</v>
      </c>
      <c r="I84" s="122"/>
      <c r="J84" s="122">
        <f>ROUND(I84*H84,2)</f>
        <v>0</v>
      </c>
      <c r="K84" s="119" t="s">
        <v>245</v>
      </c>
      <c r="L84" s="29"/>
      <c r="M84" s="123" t="s">
        <v>3</v>
      </c>
      <c r="N84" s="124" t="s">
        <v>35</v>
      </c>
      <c r="O84" s="125">
        <v>1.2330000000000001</v>
      </c>
      <c r="P84" s="125">
        <f>O84*H84</f>
        <v>902.55600000000004</v>
      </c>
      <c r="Q84" s="125">
        <v>0</v>
      </c>
      <c r="R84" s="125">
        <f>Q84*H84</f>
        <v>0</v>
      </c>
      <c r="S84" s="125">
        <v>0</v>
      </c>
      <c r="T84" s="126">
        <f>S84*H84</f>
        <v>0</v>
      </c>
      <c r="AR84" s="127" t="s">
        <v>246</v>
      </c>
      <c r="AT84" s="127" t="s">
        <v>105</v>
      </c>
      <c r="AU84" s="127" t="s">
        <v>71</v>
      </c>
      <c r="AY84" s="17" t="s">
        <v>104</v>
      </c>
      <c r="BE84" s="128">
        <f>IF(N84="základní",J84,0)</f>
        <v>0</v>
      </c>
      <c r="BF84" s="128">
        <f>IF(N84="snížená",J84,0)</f>
        <v>0</v>
      </c>
      <c r="BG84" s="128">
        <f>IF(N84="zákl. přenesená",J84,0)</f>
        <v>0</v>
      </c>
      <c r="BH84" s="128">
        <f>IF(N84="sníž. přenesená",J84,0)</f>
        <v>0</v>
      </c>
      <c r="BI84" s="128">
        <f>IF(N84="nulová",J84,0)</f>
        <v>0</v>
      </c>
      <c r="BJ84" s="17" t="s">
        <v>70</v>
      </c>
      <c r="BK84" s="128">
        <f>ROUND(I84*H84,2)</f>
        <v>0</v>
      </c>
      <c r="BL84" s="17" t="s">
        <v>246</v>
      </c>
      <c r="BM84" s="127" t="s">
        <v>247</v>
      </c>
    </row>
    <row r="85" spans="2:65" s="1" customFormat="1" ht="39">
      <c r="B85" s="29"/>
      <c r="D85" s="148" t="s">
        <v>248</v>
      </c>
      <c r="F85" s="149" t="s">
        <v>249</v>
      </c>
      <c r="L85" s="29"/>
      <c r="M85" s="150"/>
      <c r="N85" s="49"/>
      <c r="O85" s="49"/>
      <c r="P85" s="49"/>
      <c r="Q85" s="49"/>
      <c r="R85" s="49"/>
      <c r="S85" s="49"/>
      <c r="T85" s="50"/>
      <c r="AT85" s="17" t="s">
        <v>248</v>
      </c>
      <c r="AU85" s="17" t="s">
        <v>71</v>
      </c>
    </row>
    <row r="86" spans="2:65" s="12" customFormat="1">
      <c r="B86" s="151"/>
      <c r="D86" s="148" t="s">
        <v>250</v>
      </c>
      <c r="E86" s="152" t="s">
        <v>3</v>
      </c>
      <c r="F86" s="153" t="s">
        <v>251</v>
      </c>
      <c r="H86" s="152" t="s">
        <v>3</v>
      </c>
      <c r="L86" s="151"/>
      <c r="M86" s="154"/>
      <c r="N86" s="155"/>
      <c r="O86" s="155"/>
      <c r="P86" s="155"/>
      <c r="Q86" s="155"/>
      <c r="R86" s="155"/>
      <c r="S86" s="155"/>
      <c r="T86" s="156"/>
      <c r="AT86" s="152" t="s">
        <v>250</v>
      </c>
      <c r="AU86" s="152" t="s">
        <v>71</v>
      </c>
      <c r="AV86" s="12" t="s">
        <v>70</v>
      </c>
      <c r="AW86" s="12" t="s">
        <v>26</v>
      </c>
      <c r="AX86" s="12" t="s">
        <v>64</v>
      </c>
      <c r="AY86" s="152" t="s">
        <v>104</v>
      </c>
    </row>
    <row r="87" spans="2:65" s="13" customFormat="1">
      <c r="B87" s="157"/>
      <c r="D87" s="148" t="s">
        <v>250</v>
      </c>
      <c r="E87" s="158" t="s">
        <v>3</v>
      </c>
      <c r="F87" s="159" t="s">
        <v>252</v>
      </c>
      <c r="H87" s="160">
        <v>33</v>
      </c>
      <c r="L87" s="157"/>
      <c r="M87" s="161"/>
      <c r="N87" s="162"/>
      <c r="O87" s="162"/>
      <c r="P87" s="162"/>
      <c r="Q87" s="162"/>
      <c r="R87" s="162"/>
      <c r="S87" s="162"/>
      <c r="T87" s="163"/>
      <c r="AT87" s="158" t="s">
        <v>250</v>
      </c>
      <c r="AU87" s="158" t="s">
        <v>71</v>
      </c>
      <c r="AV87" s="13" t="s">
        <v>71</v>
      </c>
      <c r="AW87" s="13" t="s">
        <v>26</v>
      </c>
      <c r="AX87" s="13" t="s">
        <v>64</v>
      </c>
      <c r="AY87" s="158" t="s">
        <v>104</v>
      </c>
    </row>
    <row r="88" spans="2:65" s="12" customFormat="1">
      <c r="B88" s="151"/>
      <c r="D88" s="148" t="s">
        <v>250</v>
      </c>
      <c r="E88" s="152" t="s">
        <v>3</v>
      </c>
      <c r="F88" s="153" t="s">
        <v>253</v>
      </c>
      <c r="H88" s="152" t="s">
        <v>3</v>
      </c>
      <c r="L88" s="151"/>
      <c r="M88" s="154"/>
      <c r="N88" s="155"/>
      <c r="O88" s="155"/>
      <c r="P88" s="155"/>
      <c r="Q88" s="155"/>
      <c r="R88" s="155"/>
      <c r="S88" s="155"/>
      <c r="T88" s="156"/>
      <c r="AT88" s="152" t="s">
        <v>250</v>
      </c>
      <c r="AU88" s="152" t="s">
        <v>71</v>
      </c>
      <c r="AV88" s="12" t="s">
        <v>70</v>
      </c>
      <c r="AW88" s="12" t="s">
        <v>26</v>
      </c>
      <c r="AX88" s="12" t="s">
        <v>64</v>
      </c>
      <c r="AY88" s="152" t="s">
        <v>104</v>
      </c>
    </row>
    <row r="89" spans="2:65" s="13" customFormat="1">
      <c r="B89" s="157"/>
      <c r="D89" s="148" t="s">
        <v>250</v>
      </c>
      <c r="E89" s="158" t="s">
        <v>3</v>
      </c>
      <c r="F89" s="159" t="s">
        <v>252</v>
      </c>
      <c r="H89" s="160">
        <v>33</v>
      </c>
      <c r="L89" s="157"/>
      <c r="M89" s="161"/>
      <c r="N89" s="162"/>
      <c r="O89" s="162"/>
      <c r="P89" s="162"/>
      <c r="Q89" s="162"/>
      <c r="R89" s="162"/>
      <c r="S89" s="162"/>
      <c r="T89" s="163"/>
      <c r="AT89" s="158" t="s">
        <v>250</v>
      </c>
      <c r="AU89" s="158" t="s">
        <v>71</v>
      </c>
      <c r="AV89" s="13" t="s">
        <v>71</v>
      </c>
      <c r="AW89" s="13" t="s">
        <v>26</v>
      </c>
      <c r="AX89" s="13" t="s">
        <v>64</v>
      </c>
      <c r="AY89" s="158" t="s">
        <v>104</v>
      </c>
    </row>
    <row r="90" spans="2:65" s="12" customFormat="1">
      <c r="B90" s="151"/>
      <c r="D90" s="148" t="s">
        <v>250</v>
      </c>
      <c r="E90" s="152" t="s">
        <v>3</v>
      </c>
      <c r="F90" s="153" t="s">
        <v>254</v>
      </c>
      <c r="H90" s="152" t="s">
        <v>3</v>
      </c>
      <c r="L90" s="151"/>
      <c r="M90" s="154"/>
      <c r="N90" s="155"/>
      <c r="O90" s="155"/>
      <c r="P90" s="155"/>
      <c r="Q90" s="155"/>
      <c r="R90" s="155"/>
      <c r="S90" s="155"/>
      <c r="T90" s="156"/>
      <c r="AT90" s="152" t="s">
        <v>250</v>
      </c>
      <c r="AU90" s="152" t="s">
        <v>71</v>
      </c>
      <c r="AV90" s="12" t="s">
        <v>70</v>
      </c>
      <c r="AW90" s="12" t="s">
        <v>26</v>
      </c>
      <c r="AX90" s="12" t="s">
        <v>64</v>
      </c>
      <c r="AY90" s="152" t="s">
        <v>104</v>
      </c>
    </row>
    <row r="91" spans="2:65" s="13" customFormat="1">
      <c r="B91" s="157"/>
      <c r="D91" s="148" t="s">
        <v>250</v>
      </c>
      <c r="E91" s="158" t="s">
        <v>3</v>
      </c>
      <c r="F91" s="159" t="s">
        <v>255</v>
      </c>
      <c r="H91" s="160">
        <v>192</v>
      </c>
      <c r="L91" s="157"/>
      <c r="M91" s="161"/>
      <c r="N91" s="162"/>
      <c r="O91" s="162"/>
      <c r="P91" s="162"/>
      <c r="Q91" s="162"/>
      <c r="R91" s="162"/>
      <c r="S91" s="162"/>
      <c r="T91" s="163"/>
      <c r="AT91" s="158" t="s">
        <v>250</v>
      </c>
      <c r="AU91" s="158" t="s">
        <v>71</v>
      </c>
      <c r="AV91" s="13" t="s">
        <v>71</v>
      </c>
      <c r="AW91" s="13" t="s">
        <v>26</v>
      </c>
      <c r="AX91" s="13" t="s">
        <v>64</v>
      </c>
      <c r="AY91" s="158" t="s">
        <v>104</v>
      </c>
    </row>
    <row r="92" spans="2:65" s="12" customFormat="1">
      <c r="B92" s="151"/>
      <c r="D92" s="148" t="s">
        <v>250</v>
      </c>
      <c r="E92" s="152" t="s">
        <v>3</v>
      </c>
      <c r="F92" s="153" t="s">
        <v>256</v>
      </c>
      <c r="H92" s="152" t="s">
        <v>3</v>
      </c>
      <c r="L92" s="151"/>
      <c r="M92" s="154"/>
      <c r="N92" s="155"/>
      <c r="O92" s="155"/>
      <c r="P92" s="155"/>
      <c r="Q92" s="155"/>
      <c r="R92" s="155"/>
      <c r="S92" s="155"/>
      <c r="T92" s="156"/>
      <c r="AT92" s="152" t="s">
        <v>250</v>
      </c>
      <c r="AU92" s="152" t="s">
        <v>71</v>
      </c>
      <c r="AV92" s="12" t="s">
        <v>70</v>
      </c>
      <c r="AW92" s="12" t="s">
        <v>26</v>
      </c>
      <c r="AX92" s="12" t="s">
        <v>64</v>
      </c>
      <c r="AY92" s="152" t="s">
        <v>104</v>
      </c>
    </row>
    <row r="93" spans="2:65" s="13" customFormat="1">
      <c r="B93" s="157"/>
      <c r="D93" s="148" t="s">
        <v>250</v>
      </c>
      <c r="E93" s="158" t="s">
        <v>3</v>
      </c>
      <c r="F93" s="159" t="s">
        <v>257</v>
      </c>
      <c r="H93" s="160">
        <v>34</v>
      </c>
      <c r="L93" s="157"/>
      <c r="M93" s="161"/>
      <c r="N93" s="162"/>
      <c r="O93" s="162"/>
      <c r="P93" s="162"/>
      <c r="Q93" s="162"/>
      <c r="R93" s="162"/>
      <c r="S93" s="162"/>
      <c r="T93" s="163"/>
      <c r="AT93" s="158" t="s">
        <v>250</v>
      </c>
      <c r="AU93" s="158" t="s">
        <v>71</v>
      </c>
      <c r="AV93" s="13" t="s">
        <v>71</v>
      </c>
      <c r="AW93" s="13" t="s">
        <v>26</v>
      </c>
      <c r="AX93" s="13" t="s">
        <v>64</v>
      </c>
      <c r="AY93" s="158" t="s">
        <v>104</v>
      </c>
    </row>
    <row r="94" spans="2:65" s="12" customFormat="1">
      <c r="B94" s="151"/>
      <c r="D94" s="148" t="s">
        <v>250</v>
      </c>
      <c r="E94" s="152" t="s">
        <v>3</v>
      </c>
      <c r="F94" s="153" t="s">
        <v>258</v>
      </c>
      <c r="H94" s="152" t="s">
        <v>3</v>
      </c>
      <c r="L94" s="151"/>
      <c r="M94" s="154"/>
      <c r="N94" s="155"/>
      <c r="O94" s="155"/>
      <c r="P94" s="155"/>
      <c r="Q94" s="155"/>
      <c r="R94" s="155"/>
      <c r="S94" s="155"/>
      <c r="T94" s="156"/>
      <c r="AT94" s="152" t="s">
        <v>250</v>
      </c>
      <c r="AU94" s="152" t="s">
        <v>71</v>
      </c>
      <c r="AV94" s="12" t="s">
        <v>70</v>
      </c>
      <c r="AW94" s="12" t="s">
        <v>26</v>
      </c>
      <c r="AX94" s="12" t="s">
        <v>64</v>
      </c>
      <c r="AY94" s="152" t="s">
        <v>104</v>
      </c>
    </row>
    <row r="95" spans="2:65" s="13" customFormat="1">
      <c r="B95" s="157"/>
      <c r="D95" s="148" t="s">
        <v>250</v>
      </c>
      <c r="E95" s="158" t="s">
        <v>3</v>
      </c>
      <c r="F95" s="159" t="s">
        <v>259</v>
      </c>
      <c r="H95" s="160">
        <v>170</v>
      </c>
      <c r="L95" s="157"/>
      <c r="M95" s="161"/>
      <c r="N95" s="162"/>
      <c r="O95" s="162"/>
      <c r="P95" s="162"/>
      <c r="Q95" s="162"/>
      <c r="R95" s="162"/>
      <c r="S95" s="162"/>
      <c r="T95" s="163"/>
      <c r="AT95" s="158" t="s">
        <v>250</v>
      </c>
      <c r="AU95" s="158" t="s">
        <v>71</v>
      </c>
      <c r="AV95" s="13" t="s">
        <v>71</v>
      </c>
      <c r="AW95" s="13" t="s">
        <v>26</v>
      </c>
      <c r="AX95" s="13" t="s">
        <v>64</v>
      </c>
      <c r="AY95" s="158" t="s">
        <v>104</v>
      </c>
    </row>
    <row r="96" spans="2:65" s="12" customFormat="1">
      <c r="B96" s="151"/>
      <c r="D96" s="148" t="s">
        <v>250</v>
      </c>
      <c r="E96" s="152" t="s">
        <v>3</v>
      </c>
      <c r="F96" s="153" t="s">
        <v>260</v>
      </c>
      <c r="H96" s="152" t="s">
        <v>3</v>
      </c>
      <c r="L96" s="151"/>
      <c r="M96" s="154"/>
      <c r="N96" s="155"/>
      <c r="O96" s="155"/>
      <c r="P96" s="155"/>
      <c r="Q96" s="155"/>
      <c r="R96" s="155"/>
      <c r="S96" s="155"/>
      <c r="T96" s="156"/>
      <c r="AT96" s="152" t="s">
        <v>250</v>
      </c>
      <c r="AU96" s="152" t="s">
        <v>71</v>
      </c>
      <c r="AV96" s="12" t="s">
        <v>70</v>
      </c>
      <c r="AW96" s="12" t="s">
        <v>26</v>
      </c>
      <c r="AX96" s="12" t="s">
        <v>64</v>
      </c>
      <c r="AY96" s="152" t="s">
        <v>104</v>
      </c>
    </row>
    <row r="97" spans="2:65" s="13" customFormat="1">
      <c r="B97" s="157"/>
      <c r="D97" s="148" t="s">
        <v>250</v>
      </c>
      <c r="E97" s="158" t="s">
        <v>3</v>
      </c>
      <c r="F97" s="159" t="s">
        <v>261</v>
      </c>
      <c r="H97" s="160">
        <v>157</v>
      </c>
      <c r="L97" s="157"/>
      <c r="M97" s="161"/>
      <c r="N97" s="162"/>
      <c r="O97" s="162"/>
      <c r="P97" s="162"/>
      <c r="Q97" s="162"/>
      <c r="R97" s="162"/>
      <c r="S97" s="162"/>
      <c r="T97" s="163"/>
      <c r="AT97" s="158" t="s">
        <v>250</v>
      </c>
      <c r="AU97" s="158" t="s">
        <v>71</v>
      </c>
      <c r="AV97" s="13" t="s">
        <v>71</v>
      </c>
      <c r="AW97" s="13" t="s">
        <v>26</v>
      </c>
      <c r="AX97" s="13" t="s">
        <v>64</v>
      </c>
      <c r="AY97" s="158" t="s">
        <v>104</v>
      </c>
    </row>
    <row r="98" spans="2:65" s="12" customFormat="1">
      <c r="B98" s="151"/>
      <c r="D98" s="148" t="s">
        <v>250</v>
      </c>
      <c r="E98" s="152" t="s">
        <v>3</v>
      </c>
      <c r="F98" s="252" t="s">
        <v>262</v>
      </c>
      <c r="G98" s="253"/>
      <c r="H98" s="254" t="s">
        <v>3</v>
      </c>
      <c r="K98" s="14"/>
      <c r="L98" s="151"/>
      <c r="M98" s="154"/>
      <c r="N98" s="155"/>
      <c r="O98" s="155"/>
      <c r="P98" s="155"/>
      <c r="Q98" s="155"/>
      <c r="R98" s="155"/>
      <c r="S98" s="155"/>
      <c r="T98" s="156"/>
      <c r="AT98" s="152" t="s">
        <v>250</v>
      </c>
      <c r="AU98" s="152" t="s">
        <v>71</v>
      </c>
      <c r="AV98" s="12" t="s">
        <v>70</v>
      </c>
      <c r="AW98" s="12" t="s">
        <v>26</v>
      </c>
      <c r="AX98" s="12" t="s">
        <v>64</v>
      </c>
      <c r="AY98" s="152" t="s">
        <v>104</v>
      </c>
    </row>
    <row r="99" spans="2:65" s="13" customFormat="1">
      <c r="B99" s="157"/>
      <c r="D99" s="148" t="s">
        <v>250</v>
      </c>
      <c r="E99" s="158" t="s">
        <v>3</v>
      </c>
      <c r="F99" s="255" t="s">
        <v>263</v>
      </c>
      <c r="G99" s="256"/>
      <c r="H99" s="291">
        <v>113</v>
      </c>
      <c r="K99" s="14" t="s">
        <v>503</v>
      </c>
      <c r="L99" s="157"/>
      <c r="M99" s="161"/>
      <c r="N99" s="162"/>
      <c r="O99" s="162"/>
      <c r="P99" s="162"/>
      <c r="Q99" s="162"/>
      <c r="R99" s="162"/>
      <c r="S99" s="162"/>
      <c r="T99" s="163"/>
      <c r="AT99" s="158" t="s">
        <v>250</v>
      </c>
      <c r="AU99" s="158" t="s">
        <v>71</v>
      </c>
      <c r="AV99" s="13" t="s">
        <v>71</v>
      </c>
      <c r="AW99" s="13" t="s">
        <v>26</v>
      </c>
      <c r="AX99" s="13" t="s">
        <v>64</v>
      </c>
      <c r="AY99" s="158" t="s">
        <v>104</v>
      </c>
    </row>
    <row r="100" spans="2:65" s="14" customFormat="1">
      <c r="B100" s="164"/>
      <c r="D100" s="148" t="s">
        <v>250</v>
      </c>
      <c r="E100" s="165" t="s">
        <v>3</v>
      </c>
      <c r="F100" s="166" t="s">
        <v>264</v>
      </c>
      <c r="H100" s="167">
        <v>732</v>
      </c>
      <c r="L100" s="164"/>
      <c r="M100" s="168"/>
      <c r="N100" s="169"/>
      <c r="O100" s="169"/>
      <c r="P100" s="169"/>
      <c r="Q100" s="169"/>
      <c r="R100" s="169"/>
      <c r="S100" s="169"/>
      <c r="T100" s="170"/>
      <c r="AT100" s="165" t="s">
        <v>250</v>
      </c>
      <c r="AU100" s="165" t="s">
        <v>71</v>
      </c>
      <c r="AV100" s="14" t="s">
        <v>103</v>
      </c>
      <c r="AW100" s="14" t="s">
        <v>26</v>
      </c>
      <c r="AX100" s="14" t="s">
        <v>70</v>
      </c>
      <c r="AY100" s="165" t="s">
        <v>104</v>
      </c>
    </row>
    <row r="101" spans="2:65" s="1" customFormat="1" ht="48" customHeight="1">
      <c r="B101" s="116"/>
      <c r="C101" s="117" t="s">
        <v>113</v>
      </c>
      <c r="D101" s="117" t="s">
        <v>105</v>
      </c>
      <c r="E101" s="118" t="s">
        <v>265</v>
      </c>
      <c r="F101" s="119" t="s">
        <v>266</v>
      </c>
      <c r="G101" s="120" t="s">
        <v>173</v>
      </c>
      <c r="H101" s="290">
        <v>732</v>
      </c>
      <c r="I101" s="122"/>
      <c r="J101" s="122">
        <f>ROUND(I101*H101,2)</f>
        <v>0</v>
      </c>
      <c r="K101" s="119" t="s">
        <v>245</v>
      </c>
      <c r="L101" s="29"/>
      <c r="M101" s="123" t="s">
        <v>3</v>
      </c>
      <c r="N101" s="124" t="s">
        <v>35</v>
      </c>
      <c r="O101" s="125">
        <v>0.124</v>
      </c>
      <c r="P101" s="125">
        <f>O101*H101</f>
        <v>90.768000000000001</v>
      </c>
      <c r="Q101" s="125">
        <v>1.3999999999999999E-4</v>
      </c>
      <c r="R101" s="125">
        <f>Q101*H101</f>
        <v>0.10247999999999999</v>
      </c>
      <c r="S101" s="125">
        <v>0</v>
      </c>
      <c r="T101" s="126">
        <f>S101*H101</f>
        <v>0</v>
      </c>
      <c r="AR101" s="127" t="s">
        <v>246</v>
      </c>
      <c r="AT101" s="127" t="s">
        <v>105</v>
      </c>
      <c r="AU101" s="127" t="s">
        <v>71</v>
      </c>
      <c r="AY101" s="17" t="s">
        <v>104</v>
      </c>
      <c r="BE101" s="128">
        <f>IF(N101="základní",J101,0)</f>
        <v>0</v>
      </c>
      <c r="BF101" s="128">
        <f>IF(N101="snížená",J101,0)</f>
        <v>0</v>
      </c>
      <c r="BG101" s="128">
        <f>IF(N101="zákl. přenesená",J101,0)</f>
        <v>0</v>
      </c>
      <c r="BH101" s="128">
        <f>IF(N101="sníž. přenesená",J101,0)</f>
        <v>0</v>
      </c>
      <c r="BI101" s="128">
        <f>IF(N101="nulová",J101,0)</f>
        <v>0</v>
      </c>
      <c r="BJ101" s="17" t="s">
        <v>70</v>
      </c>
      <c r="BK101" s="128">
        <f>ROUND(I101*H101,2)</f>
        <v>0</v>
      </c>
      <c r="BL101" s="17" t="s">
        <v>246</v>
      </c>
      <c r="BM101" s="127" t="s">
        <v>267</v>
      </c>
    </row>
    <row r="102" spans="2:65" s="1" customFormat="1" ht="48.75">
      <c r="B102" s="29"/>
      <c r="D102" s="148" t="s">
        <v>248</v>
      </c>
      <c r="F102" s="149" t="s">
        <v>268</v>
      </c>
      <c r="L102" s="29"/>
      <c r="M102" s="150"/>
      <c r="N102" s="49"/>
      <c r="O102" s="49"/>
      <c r="P102" s="49"/>
      <c r="Q102" s="49"/>
      <c r="R102" s="49"/>
      <c r="S102" s="49"/>
      <c r="T102" s="50"/>
      <c r="AT102" s="17" t="s">
        <v>248</v>
      </c>
      <c r="AU102" s="17" t="s">
        <v>71</v>
      </c>
    </row>
    <row r="103" spans="2:65" s="1" customFormat="1" ht="48" customHeight="1">
      <c r="B103" s="116"/>
      <c r="C103" s="117" t="s">
        <v>119</v>
      </c>
      <c r="D103" s="117" t="s">
        <v>105</v>
      </c>
      <c r="E103" s="118" t="s">
        <v>269</v>
      </c>
      <c r="F103" s="119" t="s">
        <v>270</v>
      </c>
      <c r="G103" s="120" t="s">
        <v>173</v>
      </c>
      <c r="H103" s="121">
        <v>33</v>
      </c>
      <c r="I103" s="122"/>
      <c r="J103" s="122">
        <f>ROUND(I103*H103,2)</f>
        <v>0</v>
      </c>
      <c r="K103" s="119" t="s">
        <v>245</v>
      </c>
      <c r="L103" s="29"/>
      <c r="M103" s="123" t="s">
        <v>3</v>
      </c>
      <c r="N103" s="124" t="s">
        <v>35</v>
      </c>
      <c r="O103" s="125">
        <v>9.1999999999999998E-2</v>
      </c>
      <c r="P103" s="125">
        <f>O103*H103</f>
        <v>3.036</v>
      </c>
      <c r="Q103" s="125">
        <v>0</v>
      </c>
      <c r="R103" s="125">
        <f>Q103*H103</f>
        <v>0</v>
      </c>
      <c r="S103" s="125">
        <v>0</v>
      </c>
      <c r="T103" s="126">
        <f>S103*H103</f>
        <v>0</v>
      </c>
      <c r="AR103" s="127" t="s">
        <v>246</v>
      </c>
      <c r="AT103" s="127" t="s">
        <v>105</v>
      </c>
      <c r="AU103" s="127" t="s">
        <v>71</v>
      </c>
      <c r="AY103" s="17" t="s">
        <v>104</v>
      </c>
      <c r="BE103" s="128">
        <f>IF(N103="základní",J103,0)</f>
        <v>0</v>
      </c>
      <c r="BF103" s="128">
        <f>IF(N103="snížená",J103,0)</f>
        <v>0</v>
      </c>
      <c r="BG103" s="128">
        <f>IF(N103="zákl. přenesená",J103,0)</f>
        <v>0</v>
      </c>
      <c r="BH103" s="128">
        <f>IF(N103="sníž. přenesená",J103,0)</f>
        <v>0</v>
      </c>
      <c r="BI103" s="128">
        <f>IF(N103="nulová",J103,0)</f>
        <v>0</v>
      </c>
      <c r="BJ103" s="17" t="s">
        <v>70</v>
      </c>
      <c r="BK103" s="128">
        <f>ROUND(I103*H103,2)</f>
        <v>0</v>
      </c>
      <c r="BL103" s="17" t="s">
        <v>246</v>
      </c>
      <c r="BM103" s="127" t="s">
        <v>271</v>
      </c>
    </row>
    <row r="104" spans="2:65" s="1" customFormat="1" ht="78">
      <c r="B104" s="29"/>
      <c r="D104" s="148" t="s">
        <v>248</v>
      </c>
      <c r="F104" s="149" t="s">
        <v>272</v>
      </c>
      <c r="L104" s="29"/>
      <c r="M104" s="150"/>
      <c r="N104" s="49"/>
      <c r="O104" s="49"/>
      <c r="P104" s="49"/>
      <c r="Q104" s="49"/>
      <c r="R104" s="49"/>
      <c r="S104" s="49"/>
      <c r="T104" s="50"/>
      <c r="AT104" s="17" t="s">
        <v>248</v>
      </c>
      <c r="AU104" s="17" t="s">
        <v>71</v>
      </c>
    </row>
    <row r="105" spans="2:65" s="1" customFormat="1" ht="36" customHeight="1">
      <c r="B105" s="116"/>
      <c r="C105" s="117" t="s">
        <v>71</v>
      </c>
      <c r="D105" s="117" t="s">
        <v>105</v>
      </c>
      <c r="E105" s="118" t="s">
        <v>273</v>
      </c>
      <c r="F105" s="119" t="s">
        <v>274</v>
      </c>
      <c r="G105" s="120" t="s">
        <v>173</v>
      </c>
      <c r="H105" s="290">
        <v>732</v>
      </c>
      <c r="I105" s="122"/>
      <c r="J105" s="122">
        <f>ROUND(I105*H105,2)</f>
        <v>0</v>
      </c>
      <c r="K105" s="119" t="s">
        <v>245</v>
      </c>
      <c r="L105" s="29"/>
      <c r="M105" s="123" t="s">
        <v>3</v>
      </c>
      <c r="N105" s="124" t="s">
        <v>35</v>
      </c>
      <c r="O105" s="125">
        <v>0.33700000000000002</v>
      </c>
      <c r="P105" s="125">
        <f>O105*H105</f>
        <v>246.68400000000003</v>
      </c>
      <c r="Q105" s="125">
        <v>0</v>
      </c>
      <c r="R105" s="125">
        <f>Q105*H105</f>
        <v>0</v>
      </c>
      <c r="S105" s="125">
        <v>0</v>
      </c>
      <c r="T105" s="126">
        <f>S105*H105</f>
        <v>0</v>
      </c>
      <c r="AR105" s="127" t="s">
        <v>246</v>
      </c>
      <c r="AT105" s="127" t="s">
        <v>105</v>
      </c>
      <c r="AU105" s="127" t="s">
        <v>71</v>
      </c>
      <c r="AY105" s="17" t="s">
        <v>104</v>
      </c>
      <c r="BE105" s="128">
        <f>IF(N105="základní",J105,0)</f>
        <v>0</v>
      </c>
      <c r="BF105" s="128">
        <f>IF(N105="snížená",J105,0)</f>
        <v>0</v>
      </c>
      <c r="BG105" s="128">
        <f>IF(N105="zákl. přenesená",J105,0)</f>
        <v>0</v>
      </c>
      <c r="BH105" s="128">
        <f>IF(N105="sníž. přenesená",J105,0)</f>
        <v>0</v>
      </c>
      <c r="BI105" s="128">
        <f>IF(N105="nulová",J105,0)</f>
        <v>0</v>
      </c>
      <c r="BJ105" s="17" t="s">
        <v>70</v>
      </c>
      <c r="BK105" s="128">
        <f>ROUND(I105*H105,2)</f>
        <v>0</v>
      </c>
      <c r="BL105" s="17" t="s">
        <v>246</v>
      </c>
      <c r="BM105" s="127" t="s">
        <v>275</v>
      </c>
    </row>
    <row r="106" spans="2:65" s="1" customFormat="1" ht="16.5" customHeight="1">
      <c r="B106" s="116"/>
      <c r="C106" s="129" t="s">
        <v>116</v>
      </c>
      <c r="D106" s="129" t="s">
        <v>111</v>
      </c>
      <c r="E106" s="130" t="s">
        <v>276</v>
      </c>
      <c r="F106" s="131" t="s">
        <v>277</v>
      </c>
      <c r="G106" s="132" t="s">
        <v>173</v>
      </c>
      <c r="H106" s="133">
        <v>33</v>
      </c>
      <c r="I106" s="134"/>
      <c r="J106" s="134">
        <f>ROUND(I106*H106,2)</f>
        <v>0</v>
      </c>
      <c r="K106" s="131" t="s">
        <v>245</v>
      </c>
      <c r="L106" s="135"/>
      <c r="M106" s="136" t="s">
        <v>3</v>
      </c>
      <c r="N106" s="137" t="s">
        <v>35</v>
      </c>
      <c r="O106" s="125">
        <v>0</v>
      </c>
      <c r="P106" s="125">
        <f>O106*H106</f>
        <v>0</v>
      </c>
      <c r="Q106" s="125">
        <v>5.4999999999999997E-3</v>
      </c>
      <c r="R106" s="125">
        <f>Q106*H106</f>
        <v>0.18149999999999999</v>
      </c>
      <c r="S106" s="125">
        <v>0</v>
      </c>
      <c r="T106" s="126">
        <f>S106*H106</f>
        <v>0</v>
      </c>
      <c r="AR106" s="127" t="s">
        <v>278</v>
      </c>
      <c r="AT106" s="127" t="s">
        <v>111</v>
      </c>
      <c r="AU106" s="127" t="s">
        <v>71</v>
      </c>
      <c r="AY106" s="17" t="s">
        <v>104</v>
      </c>
      <c r="BE106" s="128">
        <f>IF(N106="základní",J106,0)</f>
        <v>0</v>
      </c>
      <c r="BF106" s="128">
        <f>IF(N106="snížená",J106,0)</f>
        <v>0</v>
      </c>
      <c r="BG106" s="128">
        <f>IF(N106="zákl. přenesená",J106,0)</f>
        <v>0</v>
      </c>
      <c r="BH106" s="128">
        <f>IF(N106="sníž. přenesená",J106,0)</f>
        <v>0</v>
      </c>
      <c r="BI106" s="128">
        <f>IF(N106="nulová",J106,0)</f>
        <v>0</v>
      </c>
      <c r="BJ106" s="17" t="s">
        <v>70</v>
      </c>
      <c r="BK106" s="128">
        <f>ROUND(I106*H106,2)</f>
        <v>0</v>
      </c>
      <c r="BL106" s="17" t="s">
        <v>246</v>
      </c>
      <c r="BM106" s="127" t="s">
        <v>279</v>
      </c>
    </row>
    <row r="107" spans="2:65" s="1" customFormat="1" ht="36" customHeight="1">
      <c r="B107" s="116"/>
      <c r="C107" s="117" t="s">
        <v>103</v>
      </c>
      <c r="D107" s="117" t="s">
        <v>105</v>
      </c>
      <c r="E107" s="118" t="s">
        <v>280</v>
      </c>
      <c r="F107" s="119" t="s">
        <v>281</v>
      </c>
      <c r="G107" s="120" t="s">
        <v>282</v>
      </c>
      <c r="H107" s="290">
        <v>732</v>
      </c>
      <c r="I107" s="122"/>
      <c r="J107" s="122">
        <f>ROUND(I107*H107,2)</f>
        <v>0</v>
      </c>
      <c r="K107" s="119" t="s">
        <v>245</v>
      </c>
      <c r="L107" s="29"/>
      <c r="M107" s="123" t="s">
        <v>3</v>
      </c>
      <c r="N107" s="124" t="s">
        <v>35</v>
      </c>
      <c r="O107" s="125">
        <v>0.10100000000000001</v>
      </c>
      <c r="P107" s="125">
        <f>O107*H107</f>
        <v>73.932000000000002</v>
      </c>
      <c r="Q107" s="125">
        <v>0</v>
      </c>
      <c r="R107" s="125">
        <f>Q107*H107</f>
        <v>0</v>
      </c>
      <c r="S107" s="125">
        <v>0</v>
      </c>
      <c r="T107" s="126">
        <f>S107*H107</f>
        <v>0</v>
      </c>
      <c r="AR107" s="127" t="s">
        <v>246</v>
      </c>
      <c r="AT107" s="127" t="s">
        <v>105</v>
      </c>
      <c r="AU107" s="127" t="s">
        <v>71</v>
      </c>
      <c r="AY107" s="17" t="s">
        <v>104</v>
      </c>
      <c r="BE107" s="128">
        <f>IF(N107="základní",J107,0)</f>
        <v>0</v>
      </c>
      <c r="BF107" s="128">
        <f>IF(N107="snížená",J107,0)</f>
        <v>0</v>
      </c>
      <c r="BG107" s="128">
        <f>IF(N107="zákl. přenesená",J107,0)</f>
        <v>0</v>
      </c>
      <c r="BH107" s="128">
        <f>IF(N107="sníž. přenesená",J107,0)</f>
        <v>0</v>
      </c>
      <c r="BI107" s="128">
        <f>IF(N107="nulová",J107,0)</f>
        <v>0</v>
      </c>
      <c r="BJ107" s="17" t="s">
        <v>70</v>
      </c>
      <c r="BK107" s="128">
        <f>ROUND(I107*H107,2)</f>
        <v>0</v>
      </c>
      <c r="BL107" s="17" t="s">
        <v>246</v>
      </c>
      <c r="BM107" s="127" t="s">
        <v>283</v>
      </c>
    </row>
    <row r="108" spans="2:65" s="1" customFormat="1" ht="58.5">
      <c r="B108" s="29"/>
      <c r="D108" s="148" t="s">
        <v>248</v>
      </c>
      <c r="F108" s="149" t="s">
        <v>284</v>
      </c>
      <c r="L108" s="29"/>
      <c r="M108" s="171"/>
      <c r="N108" s="172"/>
      <c r="O108" s="172"/>
      <c r="P108" s="172"/>
      <c r="Q108" s="172"/>
      <c r="R108" s="172"/>
      <c r="S108" s="172"/>
      <c r="T108" s="173"/>
      <c r="AT108" s="17" t="s">
        <v>248</v>
      </c>
      <c r="AU108" s="17" t="s">
        <v>71</v>
      </c>
    </row>
    <row r="109" spans="2:65" s="1" customFormat="1" ht="6.95" customHeight="1">
      <c r="B109" s="38"/>
      <c r="C109" s="39"/>
      <c r="D109" s="39"/>
      <c r="E109" s="39"/>
      <c r="F109" s="39"/>
      <c r="G109" s="39"/>
      <c r="H109" s="39"/>
      <c r="I109" s="39"/>
      <c r="J109" s="39"/>
      <c r="K109" s="39"/>
      <c r="L109" s="29"/>
    </row>
  </sheetData>
  <autoFilter ref="C80:K108"/>
  <mergeCells count="9">
    <mergeCell ref="E50:H50"/>
    <mergeCell ref="E71:H71"/>
    <mergeCell ref="E73:H73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99"/>
  <sheetViews>
    <sheetView showGridLines="0" topLeftCell="A38" workbookViewId="0">
      <selection activeCell="E74" sqref="E74:H74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1" width="20.164062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78"/>
    </row>
    <row r="2" spans="1:46" ht="36.950000000000003" customHeight="1">
      <c r="L2" s="299" t="s">
        <v>6</v>
      </c>
      <c r="M2" s="297"/>
      <c r="N2" s="297"/>
      <c r="O2" s="297"/>
      <c r="P2" s="297"/>
      <c r="Q2" s="297"/>
      <c r="R2" s="297"/>
      <c r="S2" s="297"/>
      <c r="T2" s="297"/>
      <c r="U2" s="297"/>
      <c r="V2" s="297"/>
      <c r="AT2" s="17" t="s">
        <v>80</v>
      </c>
    </row>
    <row r="3" spans="1:4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71</v>
      </c>
    </row>
    <row r="4" spans="1:46" ht="24.95" customHeight="1">
      <c r="B4" s="20"/>
      <c r="D4" s="21" t="s">
        <v>81</v>
      </c>
      <c r="L4" s="20"/>
      <c r="M4" s="79" t="s">
        <v>10</v>
      </c>
      <c r="AT4" s="17" t="s">
        <v>4</v>
      </c>
    </row>
    <row r="5" spans="1:46" ht="6.95" customHeight="1">
      <c r="B5" s="20"/>
      <c r="L5" s="20"/>
    </row>
    <row r="6" spans="1:46" ht="12" customHeight="1">
      <c r="B6" s="20"/>
      <c r="D6" s="26" t="s">
        <v>14</v>
      </c>
      <c r="L6" s="20"/>
    </row>
    <row r="7" spans="1:46" ht="16.5" customHeight="1">
      <c r="B7" s="20"/>
      <c r="E7" s="326" t="str">
        <f>'Rekapitulace PS'!K6</f>
        <v>PD TSO úseku Blatno u Jesenice - Kaštice</v>
      </c>
      <c r="F7" s="327"/>
      <c r="G7" s="327"/>
      <c r="H7" s="327"/>
      <c r="L7" s="20"/>
    </row>
    <row r="8" spans="1:46" s="1" customFormat="1" ht="12" customHeight="1">
      <c r="B8" s="29"/>
      <c r="D8" s="26" t="s">
        <v>82</v>
      </c>
      <c r="L8" s="29"/>
    </row>
    <row r="9" spans="1:46" s="1" customFormat="1" ht="36.950000000000003" customHeight="1">
      <c r="B9" s="29"/>
      <c r="E9" s="305" t="s">
        <v>285</v>
      </c>
      <c r="F9" s="325"/>
      <c r="G9" s="325"/>
      <c r="H9" s="325"/>
      <c r="L9" s="29"/>
    </row>
    <row r="10" spans="1:46" s="1" customFormat="1">
      <c r="B10" s="29"/>
      <c r="L10" s="29"/>
    </row>
    <row r="11" spans="1:46" s="1" customFormat="1" ht="12" customHeight="1">
      <c r="B11" s="29"/>
      <c r="D11" s="26" t="s">
        <v>16</v>
      </c>
      <c r="F11" s="24" t="s">
        <v>3</v>
      </c>
      <c r="I11" s="26" t="s">
        <v>17</v>
      </c>
      <c r="J11" s="24" t="s">
        <v>3</v>
      </c>
      <c r="L11" s="29"/>
    </row>
    <row r="12" spans="1:46" s="1" customFormat="1" ht="12" customHeight="1">
      <c r="B12" s="29"/>
      <c r="D12" s="26" t="s">
        <v>18</v>
      </c>
      <c r="F12" s="24" t="s">
        <v>19</v>
      </c>
      <c r="I12" s="26" t="s">
        <v>20</v>
      </c>
      <c r="J12" s="46">
        <f>'Rekapitulace PS'!AN8</f>
        <v>43661</v>
      </c>
      <c r="L12" s="29"/>
    </row>
    <row r="13" spans="1:46" s="1" customFormat="1" ht="10.9" customHeight="1">
      <c r="B13" s="29"/>
      <c r="L13" s="29"/>
    </row>
    <row r="14" spans="1:46" s="1" customFormat="1" ht="12" customHeight="1">
      <c r="B14" s="29"/>
      <c r="D14" s="26" t="s">
        <v>21</v>
      </c>
      <c r="I14" s="26" t="s">
        <v>22</v>
      </c>
      <c r="J14" s="24" t="str">
        <f>IF('Rekapitulace PS'!AN10="","",'Rekapitulace PS'!AN10)</f>
        <v/>
      </c>
      <c r="L14" s="29"/>
    </row>
    <row r="15" spans="1:46" s="1" customFormat="1" ht="18" customHeight="1">
      <c r="B15" s="29"/>
      <c r="E15" s="24" t="str">
        <f>IF('Rekapitulace PS'!E11="","",'Rekapitulace PS'!E11)</f>
        <v xml:space="preserve"> </v>
      </c>
      <c r="I15" s="26" t="s">
        <v>23</v>
      </c>
      <c r="J15" s="24" t="str">
        <f>IF('Rekapitulace PS'!AN11="","",'Rekapitulace PS'!AN11)</f>
        <v/>
      </c>
      <c r="L15" s="29"/>
    </row>
    <row r="16" spans="1:46" s="1" customFormat="1" ht="6.95" customHeight="1">
      <c r="B16" s="29"/>
      <c r="L16" s="29"/>
    </row>
    <row r="17" spans="2:12" s="1" customFormat="1" ht="12" customHeight="1">
      <c r="B17" s="29"/>
      <c r="D17" s="26" t="s">
        <v>24</v>
      </c>
      <c r="I17" s="26" t="s">
        <v>22</v>
      </c>
      <c r="J17" s="24" t="str">
        <f>'Rekapitulace PS'!AN13</f>
        <v/>
      </c>
      <c r="L17" s="29"/>
    </row>
    <row r="18" spans="2:12" s="1" customFormat="1" ht="18" customHeight="1">
      <c r="B18" s="29"/>
      <c r="E18" s="296" t="str">
        <f>'Rekapitulace PS'!E14</f>
        <v xml:space="preserve"> </v>
      </c>
      <c r="F18" s="296"/>
      <c r="G18" s="296"/>
      <c r="H18" s="296"/>
      <c r="I18" s="26" t="s">
        <v>23</v>
      </c>
      <c r="J18" s="24" t="str">
        <f>'Rekapitulace PS'!AN14</f>
        <v/>
      </c>
      <c r="L18" s="29"/>
    </row>
    <row r="19" spans="2:12" s="1" customFormat="1" ht="6.95" customHeight="1">
      <c r="B19" s="29"/>
      <c r="L19" s="29"/>
    </row>
    <row r="20" spans="2:12" s="1" customFormat="1" ht="12" customHeight="1">
      <c r="B20" s="29"/>
      <c r="D20" s="26" t="s">
        <v>25</v>
      </c>
      <c r="I20" s="26" t="s">
        <v>22</v>
      </c>
      <c r="J20" s="24" t="str">
        <f>IF('Rekapitulace PS'!AN16="","",'Rekapitulace PS'!AN16)</f>
        <v/>
      </c>
      <c r="L20" s="29"/>
    </row>
    <row r="21" spans="2:12" s="1" customFormat="1" ht="18" customHeight="1">
      <c r="B21" s="29"/>
      <c r="E21" s="24" t="str">
        <f>IF('Rekapitulace PS'!E17="","",'Rekapitulace PS'!E17)</f>
        <v xml:space="preserve"> </v>
      </c>
      <c r="I21" s="26" t="s">
        <v>23</v>
      </c>
      <c r="J21" s="24" t="str">
        <f>IF('Rekapitulace PS'!AN17="","",'Rekapitulace PS'!AN17)</f>
        <v/>
      </c>
      <c r="L21" s="29"/>
    </row>
    <row r="22" spans="2:12" s="1" customFormat="1" ht="6.95" customHeight="1">
      <c r="B22" s="29"/>
      <c r="L22" s="29"/>
    </row>
    <row r="23" spans="2:12" s="1" customFormat="1" ht="12" customHeight="1">
      <c r="B23" s="29"/>
      <c r="D23" s="26" t="s">
        <v>27</v>
      </c>
      <c r="I23" s="26" t="s">
        <v>22</v>
      </c>
      <c r="J23" s="24" t="str">
        <f>IF('Rekapitulace PS'!AN19="","",'Rekapitulace PS'!AN19)</f>
        <v/>
      </c>
      <c r="L23" s="29"/>
    </row>
    <row r="24" spans="2:12" s="1" customFormat="1" ht="18" customHeight="1">
      <c r="B24" s="29"/>
      <c r="E24" s="24" t="str">
        <f>IF('Rekapitulace PS'!E20="","",'Rekapitulace PS'!E20)</f>
        <v xml:space="preserve"> </v>
      </c>
      <c r="I24" s="26" t="s">
        <v>23</v>
      </c>
      <c r="J24" s="24" t="str">
        <f>IF('Rekapitulace PS'!AN20="","",'Rekapitulace PS'!AN20)</f>
        <v/>
      </c>
      <c r="L24" s="29"/>
    </row>
    <row r="25" spans="2:12" s="1" customFormat="1" ht="6.95" customHeight="1">
      <c r="B25" s="29"/>
      <c r="L25" s="29"/>
    </row>
    <row r="26" spans="2:12" s="1" customFormat="1" ht="12" customHeight="1">
      <c r="B26" s="29"/>
      <c r="D26" s="26" t="s">
        <v>28</v>
      </c>
      <c r="L26" s="29"/>
    </row>
    <row r="27" spans="2:12" s="7" customFormat="1" ht="16.5" customHeight="1">
      <c r="B27" s="80"/>
      <c r="E27" s="300" t="s">
        <v>3</v>
      </c>
      <c r="F27" s="300"/>
      <c r="G27" s="300"/>
      <c r="H27" s="300"/>
      <c r="L27" s="80"/>
    </row>
    <row r="28" spans="2:12" s="1" customFormat="1" ht="6.95" customHeight="1">
      <c r="B28" s="29"/>
      <c r="L28" s="29"/>
    </row>
    <row r="29" spans="2:12" s="1" customFormat="1" ht="6.95" customHeight="1">
      <c r="B29" s="29"/>
      <c r="D29" s="47"/>
      <c r="E29" s="47"/>
      <c r="F29" s="47"/>
      <c r="G29" s="47"/>
      <c r="H29" s="47"/>
      <c r="I29" s="47"/>
      <c r="J29" s="47"/>
      <c r="K29" s="47"/>
      <c r="L29" s="29"/>
    </row>
    <row r="30" spans="2:12" s="1" customFormat="1" ht="25.35" customHeight="1">
      <c r="B30" s="29"/>
      <c r="D30" s="81" t="s">
        <v>30</v>
      </c>
      <c r="J30" s="60">
        <f>ROUND(J84, 2)</f>
        <v>0</v>
      </c>
      <c r="L30" s="29"/>
    </row>
    <row r="31" spans="2:12" s="1" customFormat="1" ht="6.95" customHeight="1">
      <c r="B31" s="29"/>
      <c r="D31" s="47"/>
      <c r="E31" s="47"/>
      <c r="F31" s="47"/>
      <c r="G31" s="47"/>
      <c r="H31" s="47"/>
      <c r="I31" s="47"/>
      <c r="J31" s="47"/>
      <c r="K31" s="47"/>
      <c r="L31" s="29"/>
    </row>
    <row r="32" spans="2:12" s="1" customFormat="1" ht="14.45" customHeight="1">
      <c r="B32" s="29"/>
      <c r="F32" s="32" t="s">
        <v>32</v>
      </c>
      <c r="I32" s="32" t="s">
        <v>31</v>
      </c>
      <c r="J32" s="32" t="s">
        <v>33</v>
      </c>
      <c r="L32" s="29"/>
    </row>
    <row r="33" spans="2:12" s="1" customFormat="1" ht="14.45" customHeight="1">
      <c r="B33" s="29"/>
      <c r="D33" s="82" t="s">
        <v>34</v>
      </c>
      <c r="E33" s="26" t="s">
        <v>35</v>
      </c>
      <c r="F33" s="83">
        <f>ROUND((SUM(BE84:BE98)),  2)</f>
        <v>0</v>
      </c>
      <c r="I33" s="84">
        <v>0.21</v>
      </c>
      <c r="J33" s="83">
        <f>ROUND(((SUM(BE84:BE98))*I33),  2)</f>
        <v>0</v>
      </c>
      <c r="L33" s="29"/>
    </row>
    <row r="34" spans="2:12" s="1" customFormat="1" ht="14.45" customHeight="1">
      <c r="B34" s="29"/>
      <c r="E34" s="26" t="s">
        <v>36</v>
      </c>
      <c r="F34" s="83">
        <f>ROUND((SUM(BF84:BF98)),  2)</f>
        <v>0</v>
      </c>
      <c r="I34" s="84">
        <v>0.15</v>
      </c>
      <c r="J34" s="83">
        <f>ROUND(((SUM(BF84:BF98))*I34),  2)</f>
        <v>0</v>
      </c>
      <c r="L34" s="29"/>
    </row>
    <row r="35" spans="2:12" s="1" customFormat="1" ht="14.45" hidden="1" customHeight="1">
      <c r="B35" s="29"/>
      <c r="E35" s="26" t="s">
        <v>37</v>
      </c>
      <c r="F35" s="83">
        <f>ROUND((SUM(BG84:BG98)),  2)</f>
        <v>0</v>
      </c>
      <c r="I35" s="84">
        <v>0.21</v>
      </c>
      <c r="J35" s="83">
        <f>0</f>
        <v>0</v>
      </c>
      <c r="L35" s="29"/>
    </row>
    <row r="36" spans="2:12" s="1" customFormat="1" ht="14.45" hidden="1" customHeight="1">
      <c r="B36" s="29"/>
      <c r="E36" s="26" t="s">
        <v>38</v>
      </c>
      <c r="F36" s="83">
        <f>ROUND((SUM(BH84:BH98)),  2)</f>
        <v>0</v>
      </c>
      <c r="I36" s="84">
        <v>0.15</v>
      </c>
      <c r="J36" s="83">
        <f>0</f>
        <v>0</v>
      </c>
      <c r="L36" s="29"/>
    </row>
    <row r="37" spans="2:12" s="1" customFormat="1" ht="14.45" hidden="1" customHeight="1">
      <c r="B37" s="29"/>
      <c r="E37" s="26" t="s">
        <v>39</v>
      </c>
      <c r="F37" s="83">
        <f>ROUND((SUM(BI84:BI98)),  2)</f>
        <v>0</v>
      </c>
      <c r="I37" s="84">
        <v>0</v>
      </c>
      <c r="J37" s="83">
        <f>0</f>
        <v>0</v>
      </c>
      <c r="L37" s="29"/>
    </row>
    <row r="38" spans="2:12" s="1" customFormat="1" ht="6.95" customHeight="1">
      <c r="B38" s="29"/>
      <c r="L38" s="29"/>
    </row>
    <row r="39" spans="2:12" s="1" customFormat="1" ht="25.35" customHeight="1">
      <c r="B39" s="29"/>
      <c r="C39" s="85"/>
      <c r="D39" s="86" t="s">
        <v>40</v>
      </c>
      <c r="E39" s="51"/>
      <c r="F39" s="51"/>
      <c r="G39" s="87" t="s">
        <v>41</v>
      </c>
      <c r="H39" s="88" t="s">
        <v>42</v>
      </c>
      <c r="I39" s="51"/>
      <c r="J39" s="89">
        <f>SUM(J30:J37)</f>
        <v>0</v>
      </c>
      <c r="K39" s="90"/>
      <c r="L39" s="29"/>
    </row>
    <row r="40" spans="2:12" s="1" customFormat="1" ht="14.45" customHeight="1">
      <c r="B40" s="38"/>
      <c r="C40" s="39"/>
      <c r="D40" s="39"/>
      <c r="E40" s="39"/>
      <c r="F40" s="39"/>
      <c r="G40" s="39"/>
      <c r="H40" s="39"/>
      <c r="I40" s="39"/>
      <c r="J40" s="39"/>
      <c r="K40" s="39"/>
      <c r="L40" s="29"/>
    </row>
    <row r="44" spans="2:12" s="1" customFormat="1" ht="6.95" customHeight="1"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29"/>
    </row>
    <row r="45" spans="2:12" s="1" customFormat="1" ht="24.95" customHeight="1">
      <c r="B45" s="29"/>
      <c r="C45" s="21" t="s">
        <v>83</v>
      </c>
      <c r="L45" s="29"/>
    </row>
    <row r="46" spans="2:12" s="1" customFormat="1" ht="6.95" customHeight="1">
      <c r="B46" s="29"/>
      <c r="L46" s="29"/>
    </row>
    <row r="47" spans="2:12" s="1" customFormat="1" ht="12" customHeight="1">
      <c r="B47" s="29"/>
      <c r="C47" s="26" t="s">
        <v>14</v>
      </c>
      <c r="L47" s="29"/>
    </row>
    <row r="48" spans="2:12" s="1" customFormat="1" ht="16.5" customHeight="1">
      <c r="B48" s="29"/>
      <c r="E48" s="326" t="str">
        <f>E7</f>
        <v>PD TSO úseku Blatno u Jesenice - Kaštice</v>
      </c>
      <c r="F48" s="327"/>
      <c r="G48" s="327"/>
      <c r="H48" s="327"/>
      <c r="L48" s="29"/>
    </row>
    <row r="49" spans="2:47" s="1" customFormat="1" ht="12" customHeight="1">
      <c r="B49" s="29"/>
      <c r="C49" s="26" t="s">
        <v>82</v>
      </c>
      <c r="L49" s="29"/>
    </row>
    <row r="50" spans="2:47" s="1" customFormat="1" ht="16.5" customHeight="1">
      <c r="B50" s="29"/>
      <c r="E50" s="305" t="str">
        <f>E9</f>
        <v>PS 03-01-21.3 - VON + VRN</v>
      </c>
      <c r="F50" s="325"/>
      <c r="G50" s="325"/>
      <c r="H50" s="325"/>
      <c r="L50" s="29"/>
    </row>
    <row r="51" spans="2:47" s="1" customFormat="1" ht="6.95" customHeight="1">
      <c r="B51" s="29"/>
      <c r="L51" s="29"/>
    </row>
    <row r="52" spans="2:47" s="1" customFormat="1" ht="12" customHeight="1">
      <c r="B52" s="29"/>
      <c r="C52" s="26" t="s">
        <v>18</v>
      </c>
      <c r="F52" s="24" t="str">
        <f>F12</f>
        <v xml:space="preserve"> </v>
      </c>
      <c r="I52" s="26" t="s">
        <v>20</v>
      </c>
      <c r="J52" s="46">
        <f>IF(J12="","",J12)</f>
        <v>43661</v>
      </c>
      <c r="L52" s="29"/>
    </row>
    <row r="53" spans="2:47" s="1" customFormat="1" ht="6.95" customHeight="1">
      <c r="B53" s="29"/>
      <c r="L53" s="29"/>
    </row>
    <row r="54" spans="2:47" s="1" customFormat="1" ht="15.2" customHeight="1">
      <c r="B54" s="29"/>
      <c r="C54" s="26" t="s">
        <v>21</v>
      </c>
      <c r="F54" s="24" t="str">
        <f>E15</f>
        <v xml:space="preserve"> </v>
      </c>
      <c r="I54" s="26" t="s">
        <v>25</v>
      </c>
      <c r="J54" s="27" t="str">
        <f>E21</f>
        <v xml:space="preserve"> </v>
      </c>
      <c r="L54" s="29"/>
    </row>
    <row r="55" spans="2:47" s="1" customFormat="1" ht="15.2" customHeight="1">
      <c r="B55" s="29"/>
      <c r="C55" s="26" t="s">
        <v>24</v>
      </c>
      <c r="F55" s="24" t="str">
        <f>IF(E18="","",E18)</f>
        <v xml:space="preserve"> </v>
      </c>
      <c r="I55" s="26" t="s">
        <v>27</v>
      </c>
      <c r="J55" s="27" t="str">
        <f>E24</f>
        <v xml:space="preserve"> </v>
      </c>
      <c r="L55" s="29"/>
    </row>
    <row r="56" spans="2:47" s="1" customFormat="1" ht="10.35" customHeight="1">
      <c r="B56" s="29"/>
      <c r="L56" s="29"/>
    </row>
    <row r="57" spans="2:47" s="1" customFormat="1" ht="29.25" customHeight="1">
      <c r="B57" s="29"/>
      <c r="C57" s="91" t="s">
        <v>84</v>
      </c>
      <c r="D57" s="85"/>
      <c r="E57" s="85"/>
      <c r="F57" s="85"/>
      <c r="G57" s="85"/>
      <c r="H57" s="85"/>
      <c r="I57" s="85"/>
      <c r="J57" s="92" t="s">
        <v>85</v>
      </c>
      <c r="K57" s="85"/>
      <c r="L57" s="29"/>
    </row>
    <row r="58" spans="2:47" s="1" customFormat="1" ht="10.35" customHeight="1">
      <c r="B58" s="29"/>
      <c r="L58" s="29"/>
    </row>
    <row r="59" spans="2:47" s="1" customFormat="1" ht="22.9" customHeight="1">
      <c r="B59" s="29"/>
      <c r="C59" s="93" t="s">
        <v>62</v>
      </c>
      <c r="J59" s="60">
        <f>J84</f>
        <v>0</v>
      </c>
      <c r="L59" s="29"/>
      <c r="AU59" s="17" t="s">
        <v>86</v>
      </c>
    </row>
    <row r="60" spans="2:47" s="8" customFormat="1" ht="24.95" customHeight="1">
      <c r="B60" s="94"/>
      <c r="D60" s="95" t="s">
        <v>145</v>
      </c>
      <c r="E60" s="96"/>
      <c r="F60" s="96"/>
      <c r="G60" s="96"/>
      <c r="H60" s="96"/>
      <c r="I60" s="96"/>
      <c r="J60" s="97">
        <f>J85</f>
        <v>0</v>
      </c>
      <c r="L60" s="94"/>
    </row>
    <row r="61" spans="2:47" s="11" customFormat="1" ht="19.899999999999999" customHeight="1">
      <c r="B61" s="142"/>
      <c r="D61" s="143" t="s">
        <v>286</v>
      </c>
      <c r="E61" s="144"/>
      <c r="F61" s="144"/>
      <c r="G61" s="144"/>
      <c r="H61" s="144"/>
      <c r="I61" s="144"/>
      <c r="J61" s="145">
        <f>J90</f>
        <v>0</v>
      </c>
      <c r="L61" s="142"/>
    </row>
    <row r="62" spans="2:47" s="11" customFormat="1" ht="19.899999999999999" customHeight="1">
      <c r="B62" s="142"/>
      <c r="D62" s="143" t="s">
        <v>287</v>
      </c>
      <c r="E62" s="144"/>
      <c r="F62" s="144"/>
      <c r="G62" s="144"/>
      <c r="H62" s="144"/>
      <c r="I62" s="144"/>
      <c r="J62" s="145">
        <f>J93</f>
        <v>0</v>
      </c>
      <c r="L62" s="142"/>
    </row>
    <row r="63" spans="2:47" s="11" customFormat="1" ht="19.899999999999999" customHeight="1">
      <c r="B63" s="142"/>
      <c r="D63" s="143" t="s">
        <v>288</v>
      </c>
      <c r="E63" s="144"/>
      <c r="F63" s="144"/>
      <c r="G63" s="144"/>
      <c r="H63" s="144"/>
      <c r="I63" s="144"/>
      <c r="J63" s="145">
        <f>J95</f>
        <v>0</v>
      </c>
      <c r="L63" s="142"/>
    </row>
    <row r="64" spans="2:47" s="11" customFormat="1" ht="19.899999999999999" customHeight="1">
      <c r="B64" s="142"/>
      <c r="D64" s="143" t="s">
        <v>289</v>
      </c>
      <c r="E64" s="144"/>
      <c r="F64" s="144"/>
      <c r="G64" s="144"/>
      <c r="H64" s="144"/>
      <c r="I64" s="144"/>
      <c r="J64" s="145">
        <f>J97</f>
        <v>0</v>
      </c>
      <c r="L64" s="142"/>
    </row>
    <row r="65" spans="2:12" s="1" customFormat="1" ht="21.75" customHeight="1">
      <c r="B65" s="29"/>
      <c r="L65" s="29"/>
    </row>
    <row r="66" spans="2:12" s="1" customFormat="1" ht="6.95" customHeight="1">
      <c r="B66" s="38"/>
      <c r="C66" s="39"/>
      <c r="D66" s="39"/>
      <c r="E66" s="39"/>
      <c r="F66" s="39"/>
      <c r="G66" s="39"/>
      <c r="H66" s="39"/>
      <c r="I66" s="39"/>
      <c r="J66" s="39"/>
      <c r="K66" s="39"/>
      <c r="L66" s="29"/>
    </row>
    <row r="70" spans="2:12" s="1" customFormat="1" ht="6.95" customHeight="1">
      <c r="B70" s="40"/>
      <c r="C70" s="41"/>
      <c r="D70" s="41"/>
      <c r="E70" s="41"/>
      <c r="F70" s="41"/>
      <c r="G70" s="41"/>
      <c r="H70" s="41"/>
      <c r="I70" s="41"/>
      <c r="J70" s="41"/>
      <c r="K70" s="41"/>
      <c r="L70" s="29"/>
    </row>
    <row r="71" spans="2:12" s="1" customFormat="1" ht="24.95" customHeight="1">
      <c r="B71" s="29"/>
      <c r="C71" s="21" t="s">
        <v>88</v>
      </c>
      <c r="L71" s="29"/>
    </row>
    <row r="72" spans="2:12" s="1" customFormat="1" ht="6.95" customHeight="1">
      <c r="B72" s="29"/>
      <c r="L72" s="29"/>
    </row>
    <row r="73" spans="2:12" s="1" customFormat="1" ht="12" customHeight="1">
      <c r="B73" s="29"/>
      <c r="C73" s="26" t="s">
        <v>14</v>
      </c>
      <c r="L73" s="29"/>
    </row>
    <row r="74" spans="2:12" s="1" customFormat="1" ht="16.5" customHeight="1">
      <c r="B74" s="29"/>
      <c r="E74" s="326" t="str">
        <f>E7</f>
        <v>PD TSO úseku Blatno u Jesenice - Kaštice</v>
      </c>
      <c r="F74" s="327"/>
      <c r="G74" s="327"/>
      <c r="H74" s="327"/>
      <c r="L74" s="29"/>
    </row>
    <row r="75" spans="2:12" s="1" customFormat="1" ht="12" customHeight="1">
      <c r="B75" s="29"/>
      <c r="C75" s="26" t="s">
        <v>82</v>
      </c>
      <c r="L75" s="29"/>
    </row>
    <row r="76" spans="2:12" s="1" customFormat="1" ht="16.5" customHeight="1">
      <c r="B76" s="29"/>
      <c r="E76" s="305" t="str">
        <f>E9</f>
        <v>PS 03-01-21.3 - VON + VRN</v>
      </c>
      <c r="F76" s="325"/>
      <c r="G76" s="325"/>
      <c r="H76" s="325"/>
      <c r="L76" s="29"/>
    </row>
    <row r="77" spans="2:12" s="1" customFormat="1" ht="6.95" customHeight="1">
      <c r="B77" s="29"/>
      <c r="L77" s="29"/>
    </row>
    <row r="78" spans="2:12" s="1" customFormat="1" ht="12" customHeight="1">
      <c r="B78" s="29"/>
      <c r="C78" s="26" t="s">
        <v>18</v>
      </c>
      <c r="F78" s="24" t="str">
        <f>F12</f>
        <v xml:space="preserve"> </v>
      </c>
      <c r="I78" s="26" t="s">
        <v>20</v>
      </c>
      <c r="J78" s="46">
        <f>IF(J12="","",J12)</f>
        <v>43661</v>
      </c>
      <c r="L78" s="29"/>
    </row>
    <row r="79" spans="2:12" s="1" customFormat="1" ht="6.95" customHeight="1">
      <c r="B79" s="29"/>
      <c r="L79" s="29"/>
    </row>
    <row r="80" spans="2:12" s="1" customFormat="1" ht="15.2" customHeight="1">
      <c r="B80" s="29"/>
      <c r="C80" s="26" t="s">
        <v>21</v>
      </c>
      <c r="F80" s="24" t="str">
        <f>E15</f>
        <v xml:space="preserve"> </v>
      </c>
      <c r="I80" s="26" t="s">
        <v>25</v>
      </c>
      <c r="J80" s="27" t="str">
        <f>E21</f>
        <v xml:space="preserve"> </v>
      </c>
      <c r="L80" s="29"/>
    </row>
    <row r="81" spans="2:65" s="1" customFormat="1" ht="15.2" customHeight="1">
      <c r="B81" s="29"/>
      <c r="C81" s="26" t="s">
        <v>24</v>
      </c>
      <c r="F81" s="24" t="str">
        <f>IF(E18="","",E18)</f>
        <v xml:space="preserve"> </v>
      </c>
      <c r="I81" s="26" t="s">
        <v>27</v>
      </c>
      <c r="J81" s="27" t="str">
        <f>E24</f>
        <v xml:space="preserve"> </v>
      </c>
      <c r="L81" s="29"/>
    </row>
    <row r="82" spans="2:65" s="1" customFormat="1" ht="10.35" customHeight="1">
      <c r="B82" s="29"/>
      <c r="L82" s="29"/>
    </row>
    <row r="83" spans="2:65" s="9" customFormat="1" ht="29.25" customHeight="1">
      <c r="B83" s="98"/>
      <c r="C83" s="99" t="s">
        <v>89</v>
      </c>
      <c r="D83" s="100" t="s">
        <v>49</v>
      </c>
      <c r="E83" s="100" t="s">
        <v>45</v>
      </c>
      <c r="F83" s="100" t="s">
        <v>46</v>
      </c>
      <c r="G83" s="100" t="s">
        <v>90</v>
      </c>
      <c r="H83" s="100" t="s">
        <v>91</v>
      </c>
      <c r="I83" s="100" t="s">
        <v>92</v>
      </c>
      <c r="J83" s="100" t="s">
        <v>85</v>
      </c>
      <c r="K83" s="101" t="s">
        <v>93</v>
      </c>
      <c r="L83" s="98"/>
      <c r="M83" s="53" t="s">
        <v>3</v>
      </c>
      <c r="N83" s="54" t="s">
        <v>34</v>
      </c>
      <c r="O83" s="54" t="s">
        <v>94</v>
      </c>
      <c r="P83" s="54" t="s">
        <v>95</v>
      </c>
      <c r="Q83" s="54" t="s">
        <v>96</v>
      </c>
      <c r="R83" s="54" t="s">
        <v>97</v>
      </c>
      <c r="S83" s="54" t="s">
        <v>98</v>
      </c>
      <c r="T83" s="55" t="s">
        <v>99</v>
      </c>
    </row>
    <row r="84" spans="2:65" s="1" customFormat="1" ht="22.9" customHeight="1">
      <c r="B84" s="29"/>
      <c r="C84" s="58" t="s">
        <v>100</v>
      </c>
      <c r="J84" s="102">
        <f>BK84</f>
        <v>0</v>
      </c>
      <c r="L84" s="29"/>
      <c r="M84" s="56"/>
      <c r="N84" s="47"/>
      <c r="O84" s="47"/>
      <c r="P84" s="103">
        <f>P85</f>
        <v>0</v>
      </c>
      <c r="Q84" s="47"/>
      <c r="R84" s="103">
        <f>R85</f>
        <v>0</v>
      </c>
      <c r="S84" s="47"/>
      <c r="T84" s="104">
        <f>T85</f>
        <v>0</v>
      </c>
      <c r="AT84" s="17" t="s">
        <v>63</v>
      </c>
      <c r="AU84" s="17" t="s">
        <v>86</v>
      </c>
      <c r="BK84" s="105">
        <f>BK85</f>
        <v>0</v>
      </c>
    </row>
    <row r="85" spans="2:65" s="10" customFormat="1" ht="25.9" customHeight="1">
      <c r="B85" s="106"/>
      <c r="D85" s="107" t="s">
        <v>63</v>
      </c>
      <c r="E85" s="108" t="s">
        <v>146</v>
      </c>
      <c r="F85" s="108" t="s">
        <v>147</v>
      </c>
      <c r="J85" s="109">
        <f>BK85</f>
        <v>0</v>
      </c>
      <c r="L85" s="106"/>
      <c r="M85" s="110"/>
      <c r="N85" s="111"/>
      <c r="O85" s="111"/>
      <c r="P85" s="112">
        <f>P86+SUM(P87:P90)+P93+P95+P97</f>
        <v>0</v>
      </c>
      <c r="Q85" s="111"/>
      <c r="R85" s="112">
        <f>R86+SUM(R87:R90)+R93+R95+R97</f>
        <v>0</v>
      </c>
      <c r="S85" s="111"/>
      <c r="T85" s="113">
        <f>T86+SUM(T87:T90)+T93+T95+T97</f>
        <v>0</v>
      </c>
      <c r="AR85" s="107" t="s">
        <v>116</v>
      </c>
      <c r="AT85" s="114" t="s">
        <v>63</v>
      </c>
      <c r="AU85" s="114" t="s">
        <v>64</v>
      </c>
      <c r="AY85" s="107" t="s">
        <v>104</v>
      </c>
      <c r="BK85" s="115">
        <f>BK86+SUM(BK87:BK90)+BK93+BK95+BK97</f>
        <v>0</v>
      </c>
    </row>
    <row r="86" spans="2:65" s="1" customFormat="1" ht="24" customHeight="1">
      <c r="B86" s="116"/>
      <c r="C86" s="117" t="s">
        <v>70</v>
      </c>
      <c r="D86" s="117" t="s">
        <v>105</v>
      </c>
      <c r="E86" s="118" t="s">
        <v>148</v>
      </c>
      <c r="F86" s="119" t="s">
        <v>149</v>
      </c>
      <c r="G86" s="120" t="s">
        <v>150</v>
      </c>
      <c r="H86" s="121">
        <v>8.6</v>
      </c>
      <c r="I86" s="122"/>
      <c r="J86" s="122">
        <f>ROUND(I86*H86,2)</f>
        <v>0</v>
      </c>
      <c r="K86" s="119" t="s">
        <v>109</v>
      </c>
      <c r="L86" s="29"/>
      <c r="M86" s="123" t="s">
        <v>3</v>
      </c>
      <c r="N86" s="124" t="s">
        <v>35</v>
      </c>
      <c r="O86" s="125">
        <v>0</v>
      </c>
      <c r="P86" s="125">
        <f>O86*H86</f>
        <v>0</v>
      </c>
      <c r="Q86" s="125">
        <v>0</v>
      </c>
      <c r="R86" s="125">
        <f>Q86*H86</f>
        <v>0</v>
      </c>
      <c r="S86" s="125">
        <v>0</v>
      </c>
      <c r="T86" s="126">
        <f>S86*H86</f>
        <v>0</v>
      </c>
      <c r="AR86" s="127" t="s">
        <v>103</v>
      </c>
      <c r="AT86" s="127" t="s">
        <v>105</v>
      </c>
      <c r="AU86" s="127" t="s">
        <v>70</v>
      </c>
      <c r="AY86" s="17" t="s">
        <v>104</v>
      </c>
      <c r="BE86" s="128">
        <f>IF(N86="základní",J86,0)</f>
        <v>0</v>
      </c>
      <c r="BF86" s="128">
        <f>IF(N86="snížená",J86,0)</f>
        <v>0</v>
      </c>
      <c r="BG86" s="128">
        <f>IF(N86="zákl. přenesená",J86,0)</f>
        <v>0</v>
      </c>
      <c r="BH86" s="128">
        <f>IF(N86="sníž. přenesená",J86,0)</f>
        <v>0</v>
      </c>
      <c r="BI86" s="128">
        <f>IF(N86="nulová",J86,0)</f>
        <v>0</v>
      </c>
      <c r="BJ86" s="17" t="s">
        <v>70</v>
      </c>
      <c r="BK86" s="128">
        <f>ROUND(I86*H86,2)</f>
        <v>0</v>
      </c>
      <c r="BL86" s="17" t="s">
        <v>103</v>
      </c>
      <c r="BM86" s="127" t="s">
        <v>290</v>
      </c>
    </row>
    <row r="87" spans="2:65" s="1" customFormat="1" ht="24" customHeight="1">
      <c r="B87" s="116"/>
      <c r="C87" s="117" t="s">
        <v>71</v>
      </c>
      <c r="D87" s="117" t="s">
        <v>105</v>
      </c>
      <c r="E87" s="118" t="s">
        <v>151</v>
      </c>
      <c r="F87" s="119" t="s">
        <v>152</v>
      </c>
      <c r="G87" s="120" t="s">
        <v>150</v>
      </c>
      <c r="H87" s="121">
        <v>1</v>
      </c>
      <c r="I87" s="122"/>
      <c r="J87" s="122">
        <f>ROUND(I87*H87,2)</f>
        <v>0</v>
      </c>
      <c r="K87" s="119" t="s">
        <v>109</v>
      </c>
      <c r="L87" s="29"/>
      <c r="M87" s="123" t="s">
        <v>3</v>
      </c>
      <c r="N87" s="124" t="s">
        <v>35</v>
      </c>
      <c r="O87" s="125">
        <v>0</v>
      </c>
      <c r="P87" s="125">
        <f>O87*H87</f>
        <v>0</v>
      </c>
      <c r="Q87" s="125">
        <v>0</v>
      </c>
      <c r="R87" s="125">
        <f>Q87*H87</f>
        <v>0</v>
      </c>
      <c r="S87" s="125">
        <v>0</v>
      </c>
      <c r="T87" s="126">
        <f>S87*H87</f>
        <v>0</v>
      </c>
      <c r="AR87" s="127" t="s">
        <v>103</v>
      </c>
      <c r="AT87" s="127" t="s">
        <v>105</v>
      </c>
      <c r="AU87" s="127" t="s">
        <v>70</v>
      </c>
      <c r="AY87" s="17" t="s">
        <v>104</v>
      </c>
      <c r="BE87" s="128">
        <f>IF(N87="základní",J87,0)</f>
        <v>0</v>
      </c>
      <c r="BF87" s="128">
        <f>IF(N87="snížená",J87,0)</f>
        <v>0</v>
      </c>
      <c r="BG87" s="128">
        <f>IF(N87="zákl. přenesená",J87,0)</f>
        <v>0</v>
      </c>
      <c r="BH87" s="128">
        <f>IF(N87="sníž. přenesená",J87,0)</f>
        <v>0</v>
      </c>
      <c r="BI87" s="128">
        <f>IF(N87="nulová",J87,0)</f>
        <v>0</v>
      </c>
      <c r="BJ87" s="17" t="s">
        <v>70</v>
      </c>
      <c r="BK87" s="128">
        <f>ROUND(I87*H87,2)</f>
        <v>0</v>
      </c>
      <c r="BL87" s="17" t="s">
        <v>103</v>
      </c>
      <c r="BM87" s="127" t="s">
        <v>291</v>
      </c>
    </row>
    <row r="88" spans="2:65" s="1" customFormat="1" ht="24" customHeight="1">
      <c r="B88" s="116"/>
      <c r="C88" s="117" t="s">
        <v>113</v>
      </c>
      <c r="D88" s="117" t="s">
        <v>105</v>
      </c>
      <c r="E88" s="118" t="s">
        <v>153</v>
      </c>
      <c r="F88" s="119" t="s">
        <v>154</v>
      </c>
      <c r="G88" s="120" t="s">
        <v>155</v>
      </c>
      <c r="H88" s="121">
        <v>1</v>
      </c>
      <c r="I88" s="122"/>
      <c r="J88" s="122">
        <f>ROUND(I88*H88,2)</f>
        <v>0</v>
      </c>
      <c r="K88" s="119" t="s">
        <v>109</v>
      </c>
      <c r="L88" s="29"/>
      <c r="M88" s="123" t="s">
        <v>3</v>
      </c>
      <c r="N88" s="124" t="s">
        <v>35</v>
      </c>
      <c r="O88" s="125">
        <v>0</v>
      </c>
      <c r="P88" s="125">
        <f>O88*H88</f>
        <v>0</v>
      </c>
      <c r="Q88" s="125">
        <v>0</v>
      </c>
      <c r="R88" s="125">
        <f>Q88*H88</f>
        <v>0</v>
      </c>
      <c r="S88" s="125">
        <v>0</v>
      </c>
      <c r="T88" s="126">
        <f>S88*H88</f>
        <v>0</v>
      </c>
      <c r="AR88" s="127" t="s">
        <v>103</v>
      </c>
      <c r="AT88" s="127" t="s">
        <v>105</v>
      </c>
      <c r="AU88" s="127" t="s">
        <v>70</v>
      </c>
      <c r="AY88" s="17" t="s">
        <v>104</v>
      </c>
      <c r="BE88" s="128">
        <f>IF(N88="základní",J88,0)</f>
        <v>0</v>
      </c>
      <c r="BF88" s="128">
        <f>IF(N88="snížená",J88,0)</f>
        <v>0</v>
      </c>
      <c r="BG88" s="128">
        <f>IF(N88="zákl. přenesená",J88,0)</f>
        <v>0</v>
      </c>
      <c r="BH88" s="128">
        <f>IF(N88="sníž. přenesená",J88,0)</f>
        <v>0</v>
      </c>
      <c r="BI88" s="128">
        <f>IF(N88="nulová",J88,0)</f>
        <v>0</v>
      </c>
      <c r="BJ88" s="17" t="s">
        <v>70</v>
      </c>
      <c r="BK88" s="128">
        <f>ROUND(I88*H88,2)</f>
        <v>0</v>
      </c>
      <c r="BL88" s="17" t="s">
        <v>103</v>
      </c>
      <c r="BM88" s="127" t="s">
        <v>292</v>
      </c>
    </row>
    <row r="89" spans="2:65" s="1" customFormat="1" ht="36" customHeight="1">
      <c r="B89" s="116"/>
      <c r="C89" s="117" t="s">
        <v>103</v>
      </c>
      <c r="D89" s="117" t="s">
        <v>105</v>
      </c>
      <c r="E89" s="118" t="s">
        <v>156</v>
      </c>
      <c r="F89" s="119" t="s">
        <v>157</v>
      </c>
      <c r="G89" s="120" t="s">
        <v>150</v>
      </c>
      <c r="H89" s="121">
        <v>5</v>
      </c>
      <c r="I89" s="122"/>
      <c r="J89" s="122">
        <f>ROUND(I89*H89,2)</f>
        <v>0</v>
      </c>
      <c r="K89" s="119" t="s">
        <v>109</v>
      </c>
      <c r="L89" s="29"/>
      <c r="M89" s="123" t="s">
        <v>3</v>
      </c>
      <c r="N89" s="124" t="s">
        <v>35</v>
      </c>
      <c r="O89" s="125">
        <v>0</v>
      </c>
      <c r="P89" s="125">
        <f>O89*H89</f>
        <v>0</v>
      </c>
      <c r="Q89" s="125">
        <v>0</v>
      </c>
      <c r="R89" s="125">
        <f>Q89*H89</f>
        <v>0</v>
      </c>
      <c r="S89" s="125">
        <v>0</v>
      </c>
      <c r="T89" s="126">
        <f>S89*H89</f>
        <v>0</v>
      </c>
      <c r="AR89" s="127" t="s">
        <v>103</v>
      </c>
      <c r="AT89" s="127" t="s">
        <v>105</v>
      </c>
      <c r="AU89" s="127" t="s">
        <v>70</v>
      </c>
      <c r="AY89" s="17" t="s">
        <v>104</v>
      </c>
      <c r="BE89" s="128">
        <f>IF(N89="základní",J89,0)</f>
        <v>0</v>
      </c>
      <c r="BF89" s="128">
        <f>IF(N89="snížená",J89,0)</f>
        <v>0</v>
      </c>
      <c r="BG89" s="128">
        <f>IF(N89="zákl. přenesená",J89,0)</f>
        <v>0</v>
      </c>
      <c r="BH89" s="128">
        <f>IF(N89="sníž. přenesená",J89,0)</f>
        <v>0</v>
      </c>
      <c r="BI89" s="128">
        <f>IF(N89="nulová",J89,0)</f>
        <v>0</v>
      </c>
      <c r="BJ89" s="17" t="s">
        <v>70</v>
      </c>
      <c r="BK89" s="128">
        <f>ROUND(I89*H89,2)</f>
        <v>0</v>
      </c>
      <c r="BL89" s="17" t="s">
        <v>103</v>
      </c>
      <c r="BM89" s="127" t="s">
        <v>293</v>
      </c>
    </row>
    <row r="90" spans="2:65" s="10" customFormat="1" ht="22.9" customHeight="1">
      <c r="B90" s="106"/>
      <c r="D90" s="107" t="s">
        <v>63</v>
      </c>
      <c r="E90" s="146" t="s">
        <v>294</v>
      </c>
      <c r="F90" s="146" t="s">
        <v>295</v>
      </c>
      <c r="J90" s="147">
        <f>BK90</f>
        <v>0</v>
      </c>
      <c r="L90" s="106"/>
      <c r="M90" s="110"/>
      <c r="N90" s="111"/>
      <c r="O90" s="111"/>
      <c r="P90" s="112">
        <f>SUM(P91:P92)</f>
        <v>0</v>
      </c>
      <c r="Q90" s="111"/>
      <c r="R90" s="112">
        <f>SUM(R91:R92)</f>
        <v>0</v>
      </c>
      <c r="S90" s="111"/>
      <c r="T90" s="113">
        <f>SUM(T91:T92)</f>
        <v>0</v>
      </c>
      <c r="AR90" s="107" t="s">
        <v>116</v>
      </c>
      <c r="AT90" s="114" t="s">
        <v>63</v>
      </c>
      <c r="AU90" s="114" t="s">
        <v>70</v>
      </c>
      <c r="AY90" s="107" t="s">
        <v>104</v>
      </c>
      <c r="BK90" s="115">
        <f>SUM(BK91:BK92)</f>
        <v>0</v>
      </c>
    </row>
    <row r="91" spans="2:65" s="1" customFormat="1" ht="16.5" customHeight="1">
      <c r="B91" s="116"/>
      <c r="C91" s="117" t="s">
        <v>116</v>
      </c>
      <c r="D91" s="117" t="s">
        <v>105</v>
      </c>
      <c r="E91" s="118" t="s">
        <v>296</v>
      </c>
      <c r="F91" s="119" t="s">
        <v>297</v>
      </c>
      <c r="G91" s="120" t="s">
        <v>298</v>
      </c>
      <c r="H91" s="121">
        <v>1</v>
      </c>
      <c r="I91" s="122"/>
      <c r="J91" s="122">
        <f>ROUND(I91*H91,2)</f>
        <v>0</v>
      </c>
      <c r="K91" s="119" t="s">
        <v>245</v>
      </c>
      <c r="L91" s="29"/>
      <c r="M91" s="123" t="s">
        <v>3</v>
      </c>
      <c r="N91" s="124" t="s">
        <v>35</v>
      </c>
      <c r="O91" s="125">
        <v>0</v>
      </c>
      <c r="P91" s="125">
        <f>O91*H91</f>
        <v>0</v>
      </c>
      <c r="Q91" s="125">
        <v>0</v>
      </c>
      <c r="R91" s="125">
        <f>Q91*H91</f>
        <v>0</v>
      </c>
      <c r="S91" s="125">
        <v>0</v>
      </c>
      <c r="T91" s="126">
        <f>S91*H91</f>
        <v>0</v>
      </c>
      <c r="AR91" s="127" t="s">
        <v>299</v>
      </c>
      <c r="AT91" s="127" t="s">
        <v>105</v>
      </c>
      <c r="AU91" s="127" t="s">
        <v>71</v>
      </c>
      <c r="AY91" s="17" t="s">
        <v>104</v>
      </c>
      <c r="BE91" s="128">
        <f>IF(N91="základní",J91,0)</f>
        <v>0</v>
      </c>
      <c r="BF91" s="128">
        <f>IF(N91="snížená",J91,0)</f>
        <v>0</v>
      </c>
      <c r="BG91" s="128">
        <f>IF(N91="zákl. přenesená",J91,0)</f>
        <v>0</v>
      </c>
      <c r="BH91" s="128">
        <f>IF(N91="sníž. přenesená",J91,0)</f>
        <v>0</v>
      </c>
      <c r="BI91" s="128">
        <f>IF(N91="nulová",J91,0)</f>
        <v>0</v>
      </c>
      <c r="BJ91" s="17" t="s">
        <v>70</v>
      </c>
      <c r="BK91" s="128">
        <f>ROUND(I91*H91,2)</f>
        <v>0</v>
      </c>
      <c r="BL91" s="17" t="s">
        <v>299</v>
      </c>
      <c r="BM91" s="127" t="s">
        <v>300</v>
      </c>
    </row>
    <row r="92" spans="2:65" s="1" customFormat="1" ht="16.5" customHeight="1">
      <c r="B92" s="116"/>
      <c r="C92" s="117" t="s">
        <v>129</v>
      </c>
      <c r="D92" s="117" t="s">
        <v>105</v>
      </c>
      <c r="E92" s="118" t="s">
        <v>301</v>
      </c>
      <c r="F92" s="119" t="s">
        <v>302</v>
      </c>
      <c r="G92" s="120" t="s">
        <v>298</v>
      </c>
      <c r="H92" s="121">
        <v>1</v>
      </c>
      <c r="I92" s="122"/>
      <c r="J92" s="122">
        <f>ROUND(I92*H92,2)</f>
        <v>0</v>
      </c>
      <c r="K92" s="119" t="s">
        <v>245</v>
      </c>
      <c r="L92" s="29"/>
      <c r="M92" s="123" t="s">
        <v>3</v>
      </c>
      <c r="N92" s="124" t="s">
        <v>35</v>
      </c>
      <c r="O92" s="125">
        <v>0</v>
      </c>
      <c r="P92" s="125">
        <f>O92*H92</f>
        <v>0</v>
      </c>
      <c r="Q92" s="125">
        <v>0</v>
      </c>
      <c r="R92" s="125">
        <f>Q92*H92</f>
        <v>0</v>
      </c>
      <c r="S92" s="125">
        <v>0</v>
      </c>
      <c r="T92" s="126">
        <f>S92*H92</f>
        <v>0</v>
      </c>
      <c r="AR92" s="127" t="s">
        <v>299</v>
      </c>
      <c r="AT92" s="127" t="s">
        <v>105</v>
      </c>
      <c r="AU92" s="127" t="s">
        <v>71</v>
      </c>
      <c r="AY92" s="17" t="s">
        <v>104</v>
      </c>
      <c r="BE92" s="128">
        <f>IF(N92="základní",J92,0)</f>
        <v>0</v>
      </c>
      <c r="BF92" s="128">
        <f>IF(N92="snížená",J92,0)</f>
        <v>0</v>
      </c>
      <c r="BG92" s="128">
        <f>IF(N92="zákl. přenesená",J92,0)</f>
        <v>0</v>
      </c>
      <c r="BH92" s="128">
        <f>IF(N92="sníž. přenesená",J92,0)</f>
        <v>0</v>
      </c>
      <c r="BI92" s="128">
        <f>IF(N92="nulová",J92,0)</f>
        <v>0</v>
      </c>
      <c r="BJ92" s="17" t="s">
        <v>70</v>
      </c>
      <c r="BK92" s="128">
        <f>ROUND(I92*H92,2)</f>
        <v>0</v>
      </c>
      <c r="BL92" s="17" t="s">
        <v>299</v>
      </c>
      <c r="BM92" s="127" t="s">
        <v>303</v>
      </c>
    </row>
    <row r="93" spans="2:65" s="10" customFormat="1" ht="22.9" customHeight="1">
      <c r="B93" s="106"/>
      <c r="D93" s="107" t="s">
        <v>63</v>
      </c>
      <c r="E93" s="146" t="s">
        <v>304</v>
      </c>
      <c r="F93" s="146" t="s">
        <v>305</v>
      </c>
      <c r="J93" s="147">
        <f>BK93</f>
        <v>0</v>
      </c>
      <c r="L93" s="106"/>
      <c r="M93" s="110"/>
      <c r="N93" s="111"/>
      <c r="O93" s="111"/>
      <c r="P93" s="112">
        <f>P94</f>
        <v>0</v>
      </c>
      <c r="Q93" s="111"/>
      <c r="R93" s="112">
        <f>R94</f>
        <v>0</v>
      </c>
      <c r="S93" s="111"/>
      <c r="T93" s="113">
        <f>T94</f>
        <v>0</v>
      </c>
      <c r="AR93" s="107" t="s">
        <v>116</v>
      </c>
      <c r="AT93" s="114" t="s">
        <v>63</v>
      </c>
      <c r="AU93" s="114" t="s">
        <v>70</v>
      </c>
      <c r="AY93" s="107" t="s">
        <v>104</v>
      </c>
      <c r="BK93" s="115">
        <f>BK94</f>
        <v>0</v>
      </c>
    </row>
    <row r="94" spans="2:65" s="1" customFormat="1" ht="16.5" customHeight="1">
      <c r="B94" s="116"/>
      <c r="C94" s="117" t="s">
        <v>120</v>
      </c>
      <c r="D94" s="117" t="s">
        <v>105</v>
      </c>
      <c r="E94" s="118" t="s">
        <v>306</v>
      </c>
      <c r="F94" s="119" t="s">
        <v>307</v>
      </c>
      <c r="G94" s="120" t="s">
        <v>298</v>
      </c>
      <c r="H94" s="121">
        <v>1</v>
      </c>
      <c r="I94" s="122"/>
      <c r="J94" s="122">
        <f>ROUND(I94*H94,2)</f>
        <v>0</v>
      </c>
      <c r="K94" s="119" t="s">
        <v>245</v>
      </c>
      <c r="L94" s="29"/>
      <c r="M94" s="123" t="s">
        <v>3</v>
      </c>
      <c r="N94" s="124" t="s">
        <v>35</v>
      </c>
      <c r="O94" s="125">
        <v>0</v>
      </c>
      <c r="P94" s="125">
        <f>O94*H94</f>
        <v>0</v>
      </c>
      <c r="Q94" s="125">
        <v>0</v>
      </c>
      <c r="R94" s="125">
        <f>Q94*H94</f>
        <v>0</v>
      </c>
      <c r="S94" s="125">
        <v>0</v>
      </c>
      <c r="T94" s="126">
        <f>S94*H94</f>
        <v>0</v>
      </c>
      <c r="AR94" s="127" t="s">
        <v>299</v>
      </c>
      <c r="AT94" s="127" t="s">
        <v>105</v>
      </c>
      <c r="AU94" s="127" t="s">
        <v>71</v>
      </c>
      <c r="AY94" s="17" t="s">
        <v>104</v>
      </c>
      <c r="BE94" s="128">
        <f>IF(N94="základní",J94,0)</f>
        <v>0</v>
      </c>
      <c r="BF94" s="128">
        <f>IF(N94="snížená",J94,0)</f>
        <v>0</v>
      </c>
      <c r="BG94" s="128">
        <f>IF(N94="zákl. přenesená",J94,0)</f>
        <v>0</v>
      </c>
      <c r="BH94" s="128">
        <f>IF(N94="sníž. přenesená",J94,0)</f>
        <v>0</v>
      </c>
      <c r="BI94" s="128">
        <f>IF(N94="nulová",J94,0)</f>
        <v>0</v>
      </c>
      <c r="BJ94" s="17" t="s">
        <v>70</v>
      </c>
      <c r="BK94" s="128">
        <f>ROUND(I94*H94,2)</f>
        <v>0</v>
      </c>
      <c r="BL94" s="17" t="s">
        <v>299</v>
      </c>
      <c r="BM94" s="127" t="s">
        <v>308</v>
      </c>
    </row>
    <row r="95" spans="2:65" s="10" customFormat="1" ht="22.9" customHeight="1">
      <c r="B95" s="106"/>
      <c r="D95" s="107" t="s">
        <v>63</v>
      </c>
      <c r="E95" s="146" t="s">
        <v>309</v>
      </c>
      <c r="F95" s="146" t="s">
        <v>310</v>
      </c>
      <c r="J95" s="147">
        <f>BK95</f>
        <v>0</v>
      </c>
      <c r="L95" s="106"/>
      <c r="M95" s="110"/>
      <c r="N95" s="111"/>
      <c r="O95" s="111"/>
      <c r="P95" s="112">
        <f>P96</f>
        <v>0</v>
      </c>
      <c r="Q95" s="111"/>
      <c r="R95" s="112">
        <f>R96</f>
        <v>0</v>
      </c>
      <c r="S95" s="111"/>
      <c r="T95" s="113">
        <f>T96</f>
        <v>0</v>
      </c>
      <c r="AR95" s="107" t="s">
        <v>116</v>
      </c>
      <c r="AT95" s="114" t="s">
        <v>63</v>
      </c>
      <c r="AU95" s="114" t="s">
        <v>70</v>
      </c>
      <c r="AY95" s="107" t="s">
        <v>104</v>
      </c>
      <c r="BK95" s="115">
        <f>BK96</f>
        <v>0</v>
      </c>
    </row>
    <row r="96" spans="2:65" s="1" customFormat="1" ht="16.5" customHeight="1">
      <c r="B96" s="116"/>
      <c r="C96" s="117" t="s">
        <v>123</v>
      </c>
      <c r="D96" s="117" t="s">
        <v>105</v>
      </c>
      <c r="E96" s="118" t="s">
        <v>311</v>
      </c>
      <c r="F96" s="119" t="s">
        <v>312</v>
      </c>
      <c r="G96" s="120" t="s">
        <v>298</v>
      </c>
      <c r="H96" s="121">
        <v>1</v>
      </c>
      <c r="I96" s="122"/>
      <c r="J96" s="122">
        <f>ROUND(I96*H96,2)</f>
        <v>0</v>
      </c>
      <c r="K96" s="119" t="s">
        <v>245</v>
      </c>
      <c r="L96" s="29"/>
      <c r="M96" s="123" t="s">
        <v>3</v>
      </c>
      <c r="N96" s="124" t="s">
        <v>35</v>
      </c>
      <c r="O96" s="125">
        <v>0</v>
      </c>
      <c r="P96" s="125">
        <f>O96*H96</f>
        <v>0</v>
      </c>
      <c r="Q96" s="125">
        <v>0</v>
      </c>
      <c r="R96" s="125">
        <f>Q96*H96</f>
        <v>0</v>
      </c>
      <c r="S96" s="125">
        <v>0</v>
      </c>
      <c r="T96" s="126">
        <f>S96*H96</f>
        <v>0</v>
      </c>
      <c r="AR96" s="127" t="s">
        <v>299</v>
      </c>
      <c r="AT96" s="127" t="s">
        <v>105</v>
      </c>
      <c r="AU96" s="127" t="s">
        <v>71</v>
      </c>
      <c r="AY96" s="17" t="s">
        <v>104</v>
      </c>
      <c r="BE96" s="128">
        <f>IF(N96="základní",J96,0)</f>
        <v>0</v>
      </c>
      <c r="BF96" s="128">
        <f>IF(N96="snížená",J96,0)</f>
        <v>0</v>
      </c>
      <c r="BG96" s="128">
        <f>IF(N96="zákl. přenesená",J96,0)</f>
        <v>0</v>
      </c>
      <c r="BH96" s="128">
        <f>IF(N96="sníž. přenesená",J96,0)</f>
        <v>0</v>
      </c>
      <c r="BI96" s="128">
        <f>IF(N96="nulová",J96,0)</f>
        <v>0</v>
      </c>
      <c r="BJ96" s="17" t="s">
        <v>70</v>
      </c>
      <c r="BK96" s="128">
        <f>ROUND(I96*H96,2)</f>
        <v>0</v>
      </c>
      <c r="BL96" s="17" t="s">
        <v>299</v>
      </c>
      <c r="BM96" s="127" t="s">
        <v>313</v>
      </c>
    </row>
    <row r="97" spans="2:65" s="10" customFormat="1" ht="22.9" customHeight="1">
      <c r="B97" s="106"/>
      <c r="D97" s="107" t="s">
        <v>63</v>
      </c>
      <c r="E97" s="146" t="s">
        <v>314</v>
      </c>
      <c r="F97" s="146" t="s">
        <v>315</v>
      </c>
      <c r="J97" s="147">
        <f>BK97</f>
        <v>0</v>
      </c>
      <c r="L97" s="106"/>
      <c r="M97" s="110"/>
      <c r="N97" s="111"/>
      <c r="O97" s="111"/>
      <c r="P97" s="112">
        <f>P98</f>
        <v>0</v>
      </c>
      <c r="Q97" s="111"/>
      <c r="R97" s="112">
        <f>R98</f>
        <v>0</v>
      </c>
      <c r="S97" s="111"/>
      <c r="T97" s="113">
        <f>T98</f>
        <v>0</v>
      </c>
      <c r="AR97" s="107" t="s">
        <v>116</v>
      </c>
      <c r="AT97" s="114" t="s">
        <v>63</v>
      </c>
      <c r="AU97" s="114" t="s">
        <v>70</v>
      </c>
      <c r="AY97" s="107" t="s">
        <v>104</v>
      </c>
      <c r="BK97" s="115">
        <f>BK98</f>
        <v>0</v>
      </c>
    </row>
    <row r="98" spans="2:65" s="1" customFormat="1" ht="16.5" customHeight="1">
      <c r="B98" s="116"/>
      <c r="C98" s="117" t="s">
        <v>126</v>
      </c>
      <c r="D98" s="117" t="s">
        <v>105</v>
      </c>
      <c r="E98" s="118" t="s">
        <v>316</v>
      </c>
      <c r="F98" s="119" t="s">
        <v>317</v>
      </c>
      <c r="G98" s="120" t="s">
        <v>298</v>
      </c>
      <c r="H98" s="121">
        <v>1</v>
      </c>
      <c r="I98" s="122"/>
      <c r="J98" s="122">
        <f>ROUND(I98*H98,2)</f>
        <v>0</v>
      </c>
      <c r="K98" s="119" t="s">
        <v>245</v>
      </c>
      <c r="L98" s="29"/>
      <c r="M98" s="138" t="s">
        <v>3</v>
      </c>
      <c r="N98" s="139" t="s">
        <v>35</v>
      </c>
      <c r="O98" s="140">
        <v>0</v>
      </c>
      <c r="P98" s="140">
        <f>O98*H98</f>
        <v>0</v>
      </c>
      <c r="Q98" s="140">
        <v>0</v>
      </c>
      <c r="R98" s="140">
        <f>Q98*H98</f>
        <v>0</v>
      </c>
      <c r="S98" s="140">
        <v>0</v>
      </c>
      <c r="T98" s="141">
        <f>S98*H98</f>
        <v>0</v>
      </c>
      <c r="AR98" s="127" t="s">
        <v>299</v>
      </c>
      <c r="AT98" s="127" t="s">
        <v>105</v>
      </c>
      <c r="AU98" s="127" t="s">
        <v>71</v>
      </c>
      <c r="AY98" s="17" t="s">
        <v>104</v>
      </c>
      <c r="BE98" s="128">
        <f>IF(N98="základní",J98,0)</f>
        <v>0</v>
      </c>
      <c r="BF98" s="128">
        <f>IF(N98="snížená",J98,0)</f>
        <v>0</v>
      </c>
      <c r="BG98" s="128">
        <f>IF(N98="zákl. přenesená",J98,0)</f>
        <v>0</v>
      </c>
      <c r="BH98" s="128">
        <f>IF(N98="sníž. přenesená",J98,0)</f>
        <v>0</v>
      </c>
      <c r="BI98" s="128">
        <f>IF(N98="nulová",J98,0)</f>
        <v>0</v>
      </c>
      <c r="BJ98" s="17" t="s">
        <v>70</v>
      </c>
      <c r="BK98" s="128">
        <f>ROUND(I98*H98,2)</f>
        <v>0</v>
      </c>
      <c r="BL98" s="17" t="s">
        <v>299</v>
      </c>
      <c r="BM98" s="127" t="s">
        <v>318</v>
      </c>
    </row>
    <row r="99" spans="2:65" s="1" customFormat="1" ht="6.95" customHeight="1">
      <c r="B99" s="38"/>
      <c r="C99" s="39"/>
      <c r="D99" s="39"/>
      <c r="E99" s="39"/>
      <c r="F99" s="39"/>
      <c r="G99" s="39"/>
      <c r="H99" s="39"/>
      <c r="I99" s="39"/>
      <c r="J99" s="39"/>
      <c r="K99" s="39"/>
      <c r="L99" s="29"/>
    </row>
  </sheetData>
  <autoFilter ref="C83:K98"/>
  <mergeCells count="9">
    <mergeCell ref="E50:H50"/>
    <mergeCell ref="E74:H74"/>
    <mergeCell ref="E76:H76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8"/>
  <sheetViews>
    <sheetView showGridLines="0" zoomScale="110" zoomScaleNormal="110" workbookViewId="0"/>
  </sheetViews>
  <sheetFormatPr defaultRowHeight="11.25"/>
  <cols>
    <col min="1" max="1" width="8.33203125" style="174" customWidth="1"/>
    <col min="2" max="2" width="1.6640625" style="174" customWidth="1"/>
    <col min="3" max="4" width="5" style="174" customWidth="1"/>
    <col min="5" max="5" width="11.6640625" style="174" customWidth="1"/>
    <col min="6" max="6" width="9.1640625" style="174" customWidth="1"/>
    <col min="7" max="7" width="5" style="174" customWidth="1"/>
    <col min="8" max="8" width="77.83203125" style="174" customWidth="1"/>
    <col min="9" max="10" width="20" style="174" customWidth="1"/>
    <col min="11" max="11" width="1.6640625" style="174" customWidth="1"/>
  </cols>
  <sheetData>
    <row r="1" spans="2:11" ht="37.5" customHeight="1"/>
    <row r="2" spans="2:11" ht="7.5" customHeight="1">
      <c r="B2" s="175"/>
      <c r="C2" s="176"/>
      <c r="D2" s="176"/>
      <c r="E2" s="176"/>
      <c r="F2" s="176"/>
      <c r="G2" s="176"/>
      <c r="H2" s="176"/>
      <c r="I2" s="176"/>
      <c r="J2" s="176"/>
      <c r="K2" s="177"/>
    </row>
    <row r="3" spans="2:11" s="15" customFormat="1" ht="45" customHeight="1">
      <c r="B3" s="178"/>
      <c r="C3" s="331" t="s">
        <v>319</v>
      </c>
      <c r="D3" s="331"/>
      <c r="E3" s="331"/>
      <c r="F3" s="331"/>
      <c r="G3" s="331"/>
      <c r="H3" s="331"/>
      <c r="I3" s="331"/>
      <c r="J3" s="331"/>
      <c r="K3" s="179"/>
    </row>
    <row r="4" spans="2:11" ht="25.5" customHeight="1">
      <c r="B4" s="180"/>
      <c r="C4" s="335" t="s">
        <v>320</v>
      </c>
      <c r="D4" s="335"/>
      <c r="E4" s="335"/>
      <c r="F4" s="335"/>
      <c r="G4" s="335"/>
      <c r="H4" s="335"/>
      <c r="I4" s="335"/>
      <c r="J4" s="335"/>
      <c r="K4" s="181"/>
    </row>
    <row r="5" spans="2:11" ht="5.25" customHeight="1">
      <c r="B5" s="180"/>
      <c r="C5" s="182"/>
      <c r="D5" s="182"/>
      <c r="E5" s="182"/>
      <c r="F5" s="182"/>
      <c r="G5" s="182"/>
      <c r="H5" s="182"/>
      <c r="I5" s="182"/>
      <c r="J5" s="182"/>
      <c r="K5" s="181"/>
    </row>
    <row r="6" spans="2:11" ht="15" customHeight="1">
      <c r="B6" s="180"/>
      <c r="C6" s="333" t="s">
        <v>321</v>
      </c>
      <c r="D6" s="333"/>
      <c r="E6" s="333"/>
      <c r="F6" s="333"/>
      <c r="G6" s="333"/>
      <c r="H6" s="333"/>
      <c r="I6" s="333"/>
      <c r="J6" s="333"/>
      <c r="K6" s="181"/>
    </row>
    <row r="7" spans="2:11" ht="15" customHeight="1">
      <c r="B7" s="184"/>
      <c r="C7" s="333" t="s">
        <v>322</v>
      </c>
      <c r="D7" s="333"/>
      <c r="E7" s="333"/>
      <c r="F7" s="333"/>
      <c r="G7" s="333"/>
      <c r="H7" s="333"/>
      <c r="I7" s="333"/>
      <c r="J7" s="333"/>
      <c r="K7" s="181"/>
    </row>
    <row r="8" spans="2:11" ht="12.75" customHeight="1">
      <c r="B8" s="184"/>
      <c r="C8" s="183"/>
      <c r="D8" s="183"/>
      <c r="E8" s="183"/>
      <c r="F8" s="183"/>
      <c r="G8" s="183"/>
      <c r="H8" s="183"/>
      <c r="I8" s="183"/>
      <c r="J8" s="183"/>
      <c r="K8" s="181"/>
    </row>
    <row r="9" spans="2:11" ht="15" customHeight="1">
      <c r="B9" s="184"/>
      <c r="C9" s="333" t="s">
        <v>323</v>
      </c>
      <c r="D9" s="333"/>
      <c r="E9" s="333"/>
      <c r="F9" s="333"/>
      <c r="G9" s="333"/>
      <c r="H9" s="333"/>
      <c r="I9" s="333"/>
      <c r="J9" s="333"/>
      <c r="K9" s="181"/>
    </row>
    <row r="10" spans="2:11" ht="15" customHeight="1">
      <c r="B10" s="184"/>
      <c r="C10" s="183"/>
      <c r="D10" s="333" t="s">
        <v>324</v>
      </c>
      <c r="E10" s="333"/>
      <c r="F10" s="333"/>
      <c r="G10" s="333"/>
      <c r="H10" s="333"/>
      <c r="I10" s="333"/>
      <c r="J10" s="333"/>
      <c r="K10" s="181"/>
    </row>
    <row r="11" spans="2:11" ht="15" customHeight="1">
      <c r="B11" s="184"/>
      <c r="C11" s="185"/>
      <c r="D11" s="333" t="s">
        <v>325</v>
      </c>
      <c r="E11" s="333"/>
      <c r="F11" s="333"/>
      <c r="G11" s="333"/>
      <c r="H11" s="333"/>
      <c r="I11" s="333"/>
      <c r="J11" s="333"/>
      <c r="K11" s="181"/>
    </row>
    <row r="12" spans="2:11" ht="15" customHeight="1">
      <c r="B12" s="184"/>
      <c r="C12" s="185"/>
      <c r="D12" s="183"/>
      <c r="E12" s="183"/>
      <c r="F12" s="183"/>
      <c r="G12" s="183"/>
      <c r="H12" s="183"/>
      <c r="I12" s="183"/>
      <c r="J12" s="183"/>
      <c r="K12" s="181"/>
    </row>
    <row r="13" spans="2:11" ht="15" customHeight="1">
      <c r="B13" s="184"/>
      <c r="C13" s="185"/>
      <c r="D13" s="186" t="s">
        <v>326</v>
      </c>
      <c r="E13" s="183"/>
      <c r="F13" s="183"/>
      <c r="G13" s="183"/>
      <c r="H13" s="183"/>
      <c r="I13" s="183"/>
      <c r="J13" s="183"/>
      <c r="K13" s="181"/>
    </row>
    <row r="14" spans="2:11" ht="12.75" customHeight="1">
      <c r="B14" s="184"/>
      <c r="C14" s="185"/>
      <c r="D14" s="185"/>
      <c r="E14" s="185"/>
      <c r="F14" s="185"/>
      <c r="G14" s="185"/>
      <c r="H14" s="185"/>
      <c r="I14" s="185"/>
      <c r="J14" s="185"/>
      <c r="K14" s="181"/>
    </row>
    <row r="15" spans="2:11" ht="15" customHeight="1">
      <c r="B15" s="184"/>
      <c r="C15" s="185"/>
      <c r="D15" s="333" t="s">
        <v>327</v>
      </c>
      <c r="E15" s="333"/>
      <c r="F15" s="333"/>
      <c r="G15" s="333"/>
      <c r="H15" s="333"/>
      <c r="I15" s="333"/>
      <c r="J15" s="333"/>
      <c r="K15" s="181"/>
    </row>
    <row r="16" spans="2:11" ht="15" customHeight="1">
      <c r="B16" s="184"/>
      <c r="C16" s="185"/>
      <c r="D16" s="333" t="s">
        <v>328</v>
      </c>
      <c r="E16" s="333"/>
      <c r="F16" s="333"/>
      <c r="G16" s="333"/>
      <c r="H16" s="333"/>
      <c r="I16" s="333"/>
      <c r="J16" s="333"/>
      <c r="K16" s="181"/>
    </row>
    <row r="17" spans="2:11" ht="15" customHeight="1">
      <c r="B17" s="184"/>
      <c r="C17" s="185"/>
      <c r="D17" s="333" t="s">
        <v>329</v>
      </c>
      <c r="E17" s="333"/>
      <c r="F17" s="333"/>
      <c r="G17" s="333"/>
      <c r="H17" s="333"/>
      <c r="I17" s="333"/>
      <c r="J17" s="333"/>
      <c r="K17" s="181"/>
    </row>
    <row r="18" spans="2:11" ht="15" customHeight="1">
      <c r="B18" s="184"/>
      <c r="C18" s="185"/>
      <c r="D18" s="185"/>
      <c r="E18" s="187" t="s">
        <v>69</v>
      </c>
      <c r="F18" s="333" t="s">
        <v>330</v>
      </c>
      <c r="G18" s="333"/>
      <c r="H18" s="333"/>
      <c r="I18" s="333"/>
      <c r="J18" s="333"/>
      <c r="K18" s="181"/>
    </row>
    <row r="19" spans="2:11" ht="15" customHeight="1">
      <c r="B19" s="184"/>
      <c r="C19" s="185"/>
      <c r="D19" s="185"/>
      <c r="E19" s="187" t="s">
        <v>331</v>
      </c>
      <c r="F19" s="333" t="s">
        <v>332</v>
      </c>
      <c r="G19" s="333"/>
      <c r="H19" s="333"/>
      <c r="I19" s="333"/>
      <c r="J19" s="333"/>
      <c r="K19" s="181"/>
    </row>
    <row r="20" spans="2:11" ht="15" customHeight="1">
      <c r="B20" s="184"/>
      <c r="C20" s="185"/>
      <c r="D20" s="185"/>
      <c r="E20" s="187" t="s">
        <v>333</v>
      </c>
      <c r="F20" s="333" t="s">
        <v>334</v>
      </c>
      <c r="G20" s="333"/>
      <c r="H20" s="333"/>
      <c r="I20" s="333"/>
      <c r="J20" s="333"/>
      <c r="K20" s="181"/>
    </row>
    <row r="21" spans="2:11" ht="15" customHeight="1">
      <c r="B21" s="184"/>
      <c r="C21" s="185"/>
      <c r="D21" s="185"/>
      <c r="E21" s="187" t="s">
        <v>335</v>
      </c>
      <c r="F21" s="333" t="s">
        <v>336</v>
      </c>
      <c r="G21" s="333"/>
      <c r="H21" s="333"/>
      <c r="I21" s="333"/>
      <c r="J21" s="333"/>
      <c r="K21" s="181"/>
    </row>
    <row r="22" spans="2:11" ht="15" customHeight="1">
      <c r="B22" s="184"/>
      <c r="C22" s="185"/>
      <c r="D22" s="185"/>
      <c r="E22" s="187" t="s">
        <v>101</v>
      </c>
      <c r="F22" s="333" t="s">
        <v>102</v>
      </c>
      <c r="G22" s="333"/>
      <c r="H22" s="333"/>
      <c r="I22" s="333"/>
      <c r="J22" s="333"/>
      <c r="K22" s="181"/>
    </row>
    <row r="23" spans="2:11" ht="15" customHeight="1">
      <c r="B23" s="184"/>
      <c r="C23" s="185"/>
      <c r="D23" s="185"/>
      <c r="E23" s="187" t="s">
        <v>337</v>
      </c>
      <c r="F23" s="333" t="s">
        <v>338</v>
      </c>
      <c r="G23" s="333"/>
      <c r="H23" s="333"/>
      <c r="I23" s="333"/>
      <c r="J23" s="333"/>
      <c r="K23" s="181"/>
    </row>
    <row r="24" spans="2:11" ht="12.75" customHeight="1">
      <c r="B24" s="184"/>
      <c r="C24" s="185"/>
      <c r="D24" s="185"/>
      <c r="E24" s="185"/>
      <c r="F24" s="185"/>
      <c r="G24" s="185"/>
      <c r="H24" s="185"/>
      <c r="I24" s="185"/>
      <c r="J24" s="185"/>
      <c r="K24" s="181"/>
    </row>
    <row r="25" spans="2:11" ht="15" customHeight="1">
      <c r="B25" s="184"/>
      <c r="C25" s="333" t="s">
        <v>339</v>
      </c>
      <c r="D25" s="333"/>
      <c r="E25" s="333"/>
      <c r="F25" s="333"/>
      <c r="G25" s="333"/>
      <c r="H25" s="333"/>
      <c r="I25" s="333"/>
      <c r="J25" s="333"/>
      <c r="K25" s="181"/>
    </row>
    <row r="26" spans="2:11" ht="15" customHeight="1">
      <c r="B26" s="184"/>
      <c r="C26" s="333" t="s">
        <v>340</v>
      </c>
      <c r="D26" s="333"/>
      <c r="E26" s="333"/>
      <c r="F26" s="333"/>
      <c r="G26" s="333"/>
      <c r="H26" s="333"/>
      <c r="I26" s="333"/>
      <c r="J26" s="333"/>
      <c r="K26" s="181"/>
    </row>
    <row r="27" spans="2:11" ht="15" customHeight="1">
      <c r="B27" s="184"/>
      <c r="C27" s="183"/>
      <c r="D27" s="333" t="s">
        <v>341</v>
      </c>
      <c r="E27" s="333"/>
      <c r="F27" s="333"/>
      <c r="G27" s="333"/>
      <c r="H27" s="333"/>
      <c r="I27" s="333"/>
      <c r="J27" s="333"/>
      <c r="K27" s="181"/>
    </row>
    <row r="28" spans="2:11" ht="15" customHeight="1">
      <c r="B28" s="184"/>
      <c r="C28" s="185"/>
      <c r="D28" s="333" t="s">
        <v>342</v>
      </c>
      <c r="E28" s="333"/>
      <c r="F28" s="333"/>
      <c r="G28" s="333"/>
      <c r="H28" s="333"/>
      <c r="I28" s="333"/>
      <c r="J28" s="333"/>
      <c r="K28" s="181"/>
    </row>
    <row r="29" spans="2:11" ht="12.75" customHeight="1">
      <c r="B29" s="184"/>
      <c r="C29" s="185"/>
      <c r="D29" s="185"/>
      <c r="E29" s="185"/>
      <c r="F29" s="185"/>
      <c r="G29" s="185"/>
      <c r="H29" s="185"/>
      <c r="I29" s="185"/>
      <c r="J29" s="185"/>
      <c r="K29" s="181"/>
    </row>
    <row r="30" spans="2:11" ht="15" customHeight="1">
      <c r="B30" s="184"/>
      <c r="C30" s="185"/>
      <c r="D30" s="333" t="s">
        <v>343</v>
      </c>
      <c r="E30" s="333"/>
      <c r="F30" s="333"/>
      <c r="G30" s="333"/>
      <c r="H30" s="333"/>
      <c r="I30" s="333"/>
      <c r="J30" s="333"/>
      <c r="K30" s="181"/>
    </row>
    <row r="31" spans="2:11" ht="15" customHeight="1">
      <c r="B31" s="184"/>
      <c r="C31" s="185"/>
      <c r="D31" s="333" t="s">
        <v>344</v>
      </c>
      <c r="E31" s="333"/>
      <c r="F31" s="333"/>
      <c r="G31" s="333"/>
      <c r="H31" s="333"/>
      <c r="I31" s="333"/>
      <c r="J31" s="333"/>
      <c r="K31" s="181"/>
    </row>
    <row r="32" spans="2:11" ht="12.75" customHeight="1">
      <c r="B32" s="184"/>
      <c r="C32" s="185"/>
      <c r="D32" s="185"/>
      <c r="E32" s="185"/>
      <c r="F32" s="185"/>
      <c r="G32" s="185"/>
      <c r="H32" s="185"/>
      <c r="I32" s="185"/>
      <c r="J32" s="185"/>
      <c r="K32" s="181"/>
    </row>
    <row r="33" spans="2:11" ht="15" customHeight="1">
      <c r="B33" s="184"/>
      <c r="C33" s="185"/>
      <c r="D33" s="333" t="s">
        <v>345</v>
      </c>
      <c r="E33" s="333"/>
      <c r="F33" s="333"/>
      <c r="G33" s="333"/>
      <c r="H33" s="333"/>
      <c r="I33" s="333"/>
      <c r="J33" s="333"/>
      <c r="K33" s="181"/>
    </row>
    <row r="34" spans="2:11" ht="15" customHeight="1">
      <c r="B34" s="184"/>
      <c r="C34" s="185"/>
      <c r="D34" s="333" t="s">
        <v>346</v>
      </c>
      <c r="E34" s="333"/>
      <c r="F34" s="333"/>
      <c r="G34" s="333"/>
      <c r="H34" s="333"/>
      <c r="I34" s="333"/>
      <c r="J34" s="333"/>
      <c r="K34" s="181"/>
    </row>
    <row r="35" spans="2:11" ht="15" customHeight="1">
      <c r="B35" s="184"/>
      <c r="C35" s="185"/>
      <c r="D35" s="333" t="s">
        <v>347</v>
      </c>
      <c r="E35" s="333"/>
      <c r="F35" s="333"/>
      <c r="G35" s="333"/>
      <c r="H35" s="333"/>
      <c r="I35" s="333"/>
      <c r="J35" s="333"/>
      <c r="K35" s="181"/>
    </row>
    <row r="36" spans="2:11" ht="15" customHeight="1">
      <c r="B36" s="184"/>
      <c r="C36" s="185"/>
      <c r="D36" s="183"/>
      <c r="E36" s="186" t="s">
        <v>89</v>
      </c>
      <c r="F36" s="183"/>
      <c r="G36" s="333" t="s">
        <v>348</v>
      </c>
      <c r="H36" s="333"/>
      <c r="I36" s="333"/>
      <c r="J36" s="333"/>
      <c r="K36" s="181"/>
    </row>
    <row r="37" spans="2:11" ht="30.75" customHeight="1">
      <c r="B37" s="184"/>
      <c r="C37" s="185"/>
      <c r="D37" s="183"/>
      <c r="E37" s="186" t="s">
        <v>349</v>
      </c>
      <c r="F37" s="183"/>
      <c r="G37" s="333" t="s">
        <v>350</v>
      </c>
      <c r="H37" s="333"/>
      <c r="I37" s="333"/>
      <c r="J37" s="333"/>
      <c r="K37" s="181"/>
    </row>
    <row r="38" spans="2:11" ht="15" customHeight="1">
      <c r="B38" s="184"/>
      <c r="C38" s="185"/>
      <c r="D38" s="183"/>
      <c r="E38" s="186" t="s">
        <v>45</v>
      </c>
      <c r="F38" s="183"/>
      <c r="G38" s="333" t="s">
        <v>351</v>
      </c>
      <c r="H38" s="333"/>
      <c r="I38" s="333"/>
      <c r="J38" s="333"/>
      <c r="K38" s="181"/>
    </row>
    <row r="39" spans="2:11" ht="15" customHeight="1">
      <c r="B39" s="184"/>
      <c r="C39" s="185"/>
      <c r="D39" s="183"/>
      <c r="E39" s="186" t="s">
        <v>46</v>
      </c>
      <c r="F39" s="183"/>
      <c r="G39" s="333" t="s">
        <v>352</v>
      </c>
      <c r="H39" s="333"/>
      <c r="I39" s="333"/>
      <c r="J39" s="333"/>
      <c r="K39" s="181"/>
    </row>
    <row r="40" spans="2:11" ht="15" customHeight="1">
      <c r="B40" s="184"/>
      <c r="C40" s="185"/>
      <c r="D40" s="183"/>
      <c r="E40" s="186" t="s">
        <v>90</v>
      </c>
      <c r="F40" s="183"/>
      <c r="G40" s="333" t="s">
        <v>353</v>
      </c>
      <c r="H40" s="333"/>
      <c r="I40" s="333"/>
      <c r="J40" s="333"/>
      <c r="K40" s="181"/>
    </row>
    <row r="41" spans="2:11" ht="15" customHeight="1">
      <c r="B41" s="184"/>
      <c r="C41" s="185"/>
      <c r="D41" s="183"/>
      <c r="E41" s="186" t="s">
        <v>91</v>
      </c>
      <c r="F41" s="183"/>
      <c r="G41" s="333" t="s">
        <v>354</v>
      </c>
      <c r="H41" s="333"/>
      <c r="I41" s="333"/>
      <c r="J41" s="333"/>
      <c r="K41" s="181"/>
    </row>
    <row r="42" spans="2:11" ht="15" customHeight="1">
      <c r="B42" s="184"/>
      <c r="C42" s="185"/>
      <c r="D42" s="183"/>
      <c r="E42" s="186" t="s">
        <v>355</v>
      </c>
      <c r="F42" s="183"/>
      <c r="G42" s="333" t="s">
        <v>356</v>
      </c>
      <c r="H42" s="333"/>
      <c r="I42" s="333"/>
      <c r="J42" s="333"/>
      <c r="K42" s="181"/>
    </row>
    <row r="43" spans="2:11" ht="15" customHeight="1">
      <c r="B43" s="184"/>
      <c r="C43" s="185"/>
      <c r="D43" s="183"/>
      <c r="E43" s="186"/>
      <c r="F43" s="183"/>
      <c r="G43" s="333" t="s">
        <v>357</v>
      </c>
      <c r="H43" s="333"/>
      <c r="I43" s="333"/>
      <c r="J43" s="333"/>
      <c r="K43" s="181"/>
    </row>
    <row r="44" spans="2:11" ht="15" customHeight="1">
      <c r="B44" s="184"/>
      <c r="C44" s="185"/>
      <c r="D44" s="183"/>
      <c r="E44" s="186" t="s">
        <v>358</v>
      </c>
      <c r="F44" s="183"/>
      <c r="G44" s="333" t="s">
        <v>359</v>
      </c>
      <c r="H44" s="333"/>
      <c r="I44" s="333"/>
      <c r="J44" s="333"/>
      <c r="K44" s="181"/>
    </row>
    <row r="45" spans="2:11" ht="15" customHeight="1">
      <c r="B45" s="184"/>
      <c r="C45" s="185"/>
      <c r="D45" s="183"/>
      <c r="E45" s="186" t="s">
        <v>93</v>
      </c>
      <c r="F45" s="183"/>
      <c r="G45" s="333" t="s">
        <v>360</v>
      </c>
      <c r="H45" s="333"/>
      <c r="I45" s="333"/>
      <c r="J45" s="333"/>
      <c r="K45" s="181"/>
    </row>
    <row r="46" spans="2:11" ht="12.75" customHeight="1">
      <c r="B46" s="184"/>
      <c r="C46" s="185"/>
      <c r="D46" s="183"/>
      <c r="E46" s="183"/>
      <c r="F46" s="183"/>
      <c r="G46" s="183"/>
      <c r="H46" s="183"/>
      <c r="I46" s="183"/>
      <c r="J46" s="183"/>
      <c r="K46" s="181"/>
    </row>
    <row r="47" spans="2:11" ht="15" customHeight="1">
      <c r="B47" s="184"/>
      <c r="C47" s="185"/>
      <c r="D47" s="333" t="s">
        <v>361</v>
      </c>
      <c r="E47" s="333"/>
      <c r="F47" s="333"/>
      <c r="G47" s="333"/>
      <c r="H47" s="333"/>
      <c r="I47" s="333"/>
      <c r="J47" s="333"/>
      <c r="K47" s="181"/>
    </row>
    <row r="48" spans="2:11" ht="15" customHeight="1">
      <c r="B48" s="184"/>
      <c r="C48" s="185"/>
      <c r="D48" s="185"/>
      <c r="E48" s="333" t="s">
        <v>362</v>
      </c>
      <c r="F48" s="333"/>
      <c r="G48" s="333"/>
      <c r="H48" s="333"/>
      <c r="I48" s="333"/>
      <c r="J48" s="333"/>
      <c r="K48" s="181"/>
    </row>
    <row r="49" spans="2:11" ht="15" customHeight="1">
      <c r="B49" s="184"/>
      <c r="C49" s="185"/>
      <c r="D49" s="185"/>
      <c r="E49" s="333" t="s">
        <v>363</v>
      </c>
      <c r="F49" s="333"/>
      <c r="G49" s="333"/>
      <c r="H49" s="333"/>
      <c r="I49" s="333"/>
      <c r="J49" s="333"/>
      <c r="K49" s="181"/>
    </row>
    <row r="50" spans="2:11" ht="15" customHeight="1">
      <c r="B50" s="184"/>
      <c r="C50" s="185"/>
      <c r="D50" s="185"/>
      <c r="E50" s="333" t="s">
        <v>364</v>
      </c>
      <c r="F50" s="333"/>
      <c r="G50" s="333"/>
      <c r="H50" s="333"/>
      <c r="I50" s="333"/>
      <c r="J50" s="333"/>
      <c r="K50" s="181"/>
    </row>
    <row r="51" spans="2:11" ht="15" customHeight="1">
      <c r="B51" s="184"/>
      <c r="C51" s="185"/>
      <c r="D51" s="333" t="s">
        <v>365</v>
      </c>
      <c r="E51" s="333"/>
      <c r="F51" s="333"/>
      <c r="G51" s="333"/>
      <c r="H51" s="333"/>
      <c r="I51" s="333"/>
      <c r="J51" s="333"/>
      <c r="K51" s="181"/>
    </row>
    <row r="52" spans="2:11" ht="25.5" customHeight="1">
      <c r="B52" s="180"/>
      <c r="C52" s="335" t="s">
        <v>366</v>
      </c>
      <c r="D52" s="335"/>
      <c r="E52" s="335"/>
      <c r="F52" s="335"/>
      <c r="G52" s="335"/>
      <c r="H52" s="335"/>
      <c r="I52" s="335"/>
      <c r="J52" s="335"/>
      <c r="K52" s="181"/>
    </row>
    <row r="53" spans="2:11" ht="5.25" customHeight="1">
      <c r="B53" s="180"/>
      <c r="C53" s="182"/>
      <c r="D53" s="182"/>
      <c r="E53" s="182"/>
      <c r="F53" s="182"/>
      <c r="G53" s="182"/>
      <c r="H53" s="182"/>
      <c r="I53" s="182"/>
      <c r="J53" s="182"/>
      <c r="K53" s="181"/>
    </row>
    <row r="54" spans="2:11" ht="15" customHeight="1">
      <c r="B54" s="180"/>
      <c r="C54" s="333" t="s">
        <v>367</v>
      </c>
      <c r="D54" s="333"/>
      <c r="E54" s="333"/>
      <c r="F54" s="333"/>
      <c r="G54" s="333"/>
      <c r="H54" s="333"/>
      <c r="I54" s="333"/>
      <c r="J54" s="333"/>
      <c r="K54" s="181"/>
    </row>
    <row r="55" spans="2:11" ht="15" customHeight="1">
      <c r="B55" s="180"/>
      <c r="C55" s="333" t="s">
        <v>368</v>
      </c>
      <c r="D55" s="333"/>
      <c r="E55" s="333"/>
      <c r="F55" s="333"/>
      <c r="G55" s="333"/>
      <c r="H55" s="333"/>
      <c r="I55" s="333"/>
      <c r="J55" s="333"/>
      <c r="K55" s="181"/>
    </row>
    <row r="56" spans="2:11" ht="12.75" customHeight="1">
      <c r="B56" s="180"/>
      <c r="C56" s="183"/>
      <c r="D56" s="183"/>
      <c r="E56" s="183"/>
      <c r="F56" s="183"/>
      <c r="G56" s="183"/>
      <c r="H56" s="183"/>
      <c r="I56" s="183"/>
      <c r="J56" s="183"/>
      <c r="K56" s="181"/>
    </row>
    <row r="57" spans="2:11" ht="15" customHeight="1">
      <c r="B57" s="180"/>
      <c r="C57" s="333" t="s">
        <v>369</v>
      </c>
      <c r="D57" s="333"/>
      <c r="E57" s="333"/>
      <c r="F57" s="333"/>
      <c r="G57" s="333"/>
      <c r="H57" s="333"/>
      <c r="I57" s="333"/>
      <c r="J57" s="333"/>
      <c r="K57" s="181"/>
    </row>
    <row r="58" spans="2:11" ht="15" customHeight="1">
      <c r="B58" s="180"/>
      <c r="C58" s="185"/>
      <c r="D58" s="333" t="s">
        <v>370</v>
      </c>
      <c r="E58" s="333"/>
      <c r="F58" s="333"/>
      <c r="G58" s="333"/>
      <c r="H58" s="333"/>
      <c r="I58" s="333"/>
      <c r="J58" s="333"/>
      <c r="K58" s="181"/>
    </row>
    <row r="59" spans="2:11" ht="15" customHeight="1">
      <c r="B59" s="180"/>
      <c r="C59" s="185"/>
      <c r="D59" s="333" t="s">
        <v>371</v>
      </c>
      <c r="E59" s="333"/>
      <c r="F59" s="333"/>
      <c r="G59" s="333"/>
      <c r="H59" s="333"/>
      <c r="I59" s="333"/>
      <c r="J59" s="333"/>
      <c r="K59" s="181"/>
    </row>
    <row r="60" spans="2:11" ht="15" customHeight="1">
      <c r="B60" s="180"/>
      <c r="C60" s="185"/>
      <c r="D60" s="333" t="s">
        <v>372</v>
      </c>
      <c r="E60" s="333"/>
      <c r="F60" s="333"/>
      <c r="G60" s="333"/>
      <c r="H60" s="333"/>
      <c r="I60" s="333"/>
      <c r="J60" s="333"/>
      <c r="K60" s="181"/>
    </row>
    <row r="61" spans="2:11" ht="15" customHeight="1">
      <c r="B61" s="180"/>
      <c r="C61" s="185"/>
      <c r="D61" s="333" t="s">
        <v>373</v>
      </c>
      <c r="E61" s="333"/>
      <c r="F61" s="333"/>
      <c r="G61" s="333"/>
      <c r="H61" s="333"/>
      <c r="I61" s="333"/>
      <c r="J61" s="333"/>
      <c r="K61" s="181"/>
    </row>
    <row r="62" spans="2:11" ht="15" customHeight="1">
      <c r="B62" s="180"/>
      <c r="C62" s="185"/>
      <c r="D62" s="334" t="s">
        <v>374</v>
      </c>
      <c r="E62" s="334"/>
      <c r="F62" s="334"/>
      <c r="G62" s="334"/>
      <c r="H62" s="334"/>
      <c r="I62" s="334"/>
      <c r="J62" s="334"/>
      <c r="K62" s="181"/>
    </row>
    <row r="63" spans="2:11" ht="15" customHeight="1">
      <c r="B63" s="180"/>
      <c r="C63" s="185"/>
      <c r="D63" s="333" t="s">
        <v>375</v>
      </c>
      <c r="E63" s="333"/>
      <c r="F63" s="333"/>
      <c r="G63" s="333"/>
      <c r="H63" s="333"/>
      <c r="I63" s="333"/>
      <c r="J63" s="333"/>
      <c r="K63" s="181"/>
    </row>
    <row r="64" spans="2:11" ht="12.75" customHeight="1">
      <c r="B64" s="180"/>
      <c r="C64" s="185"/>
      <c r="D64" s="185"/>
      <c r="E64" s="188"/>
      <c r="F64" s="185"/>
      <c r="G64" s="185"/>
      <c r="H64" s="185"/>
      <c r="I64" s="185"/>
      <c r="J64" s="185"/>
      <c r="K64" s="181"/>
    </row>
    <row r="65" spans="2:11" ht="15" customHeight="1">
      <c r="B65" s="180"/>
      <c r="C65" s="185"/>
      <c r="D65" s="333" t="s">
        <v>376</v>
      </c>
      <c r="E65" s="333"/>
      <c r="F65" s="333"/>
      <c r="G65" s="333"/>
      <c r="H65" s="333"/>
      <c r="I65" s="333"/>
      <c r="J65" s="333"/>
      <c r="K65" s="181"/>
    </row>
    <row r="66" spans="2:11" ht="15" customHeight="1">
      <c r="B66" s="180"/>
      <c r="C66" s="185"/>
      <c r="D66" s="334" t="s">
        <v>377</v>
      </c>
      <c r="E66" s="334"/>
      <c r="F66" s="334"/>
      <c r="G66" s="334"/>
      <c r="H66" s="334"/>
      <c r="I66" s="334"/>
      <c r="J66" s="334"/>
      <c r="K66" s="181"/>
    </row>
    <row r="67" spans="2:11" ht="15" customHeight="1">
      <c r="B67" s="180"/>
      <c r="C67" s="185"/>
      <c r="D67" s="333" t="s">
        <v>378</v>
      </c>
      <c r="E67" s="333"/>
      <c r="F67" s="333"/>
      <c r="G67" s="333"/>
      <c r="H67" s="333"/>
      <c r="I67" s="333"/>
      <c r="J67" s="333"/>
      <c r="K67" s="181"/>
    </row>
    <row r="68" spans="2:11" ht="15" customHeight="1">
      <c r="B68" s="180"/>
      <c r="C68" s="185"/>
      <c r="D68" s="333" t="s">
        <v>379</v>
      </c>
      <c r="E68" s="333"/>
      <c r="F68" s="333"/>
      <c r="G68" s="333"/>
      <c r="H68" s="333"/>
      <c r="I68" s="333"/>
      <c r="J68" s="333"/>
      <c r="K68" s="181"/>
    </row>
    <row r="69" spans="2:11" ht="15" customHeight="1">
      <c r="B69" s="180"/>
      <c r="C69" s="185"/>
      <c r="D69" s="333" t="s">
        <v>380</v>
      </c>
      <c r="E69" s="333"/>
      <c r="F69" s="333"/>
      <c r="G69" s="333"/>
      <c r="H69" s="333"/>
      <c r="I69" s="333"/>
      <c r="J69" s="333"/>
      <c r="K69" s="181"/>
    </row>
    <row r="70" spans="2:11" ht="15" customHeight="1">
      <c r="B70" s="180"/>
      <c r="C70" s="185"/>
      <c r="D70" s="333" t="s">
        <v>381</v>
      </c>
      <c r="E70" s="333"/>
      <c r="F70" s="333"/>
      <c r="G70" s="333"/>
      <c r="H70" s="333"/>
      <c r="I70" s="333"/>
      <c r="J70" s="333"/>
      <c r="K70" s="181"/>
    </row>
    <row r="71" spans="2:11" ht="12.75" customHeight="1">
      <c r="B71" s="189"/>
      <c r="C71" s="190"/>
      <c r="D71" s="190"/>
      <c r="E71" s="190"/>
      <c r="F71" s="190"/>
      <c r="G71" s="190"/>
      <c r="H71" s="190"/>
      <c r="I71" s="190"/>
      <c r="J71" s="190"/>
      <c r="K71" s="191"/>
    </row>
    <row r="72" spans="2:11" ht="18.75" customHeight="1">
      <c r="B72" s="192"/>
      <c r="C72" s="192"/>
      <c r="D72" s="192"/>
      <c r="E72" s="192"/>
      <c r="F72" s="192"/>
      <c r="G72" s="192"/>
      <c r="H72" s="192"/>
      <c r="I72" s="192"/>
      <c r="J72" s="192"/>
      <c r="K72" s="193"/>
    </row>
    <row r="73" spans="2:11" ht="18.75" customHeight="1">
      <c r="B73" s="193"/>
      <c r="C73" s="193"/>
      <c r="D73" s="193"/>
      <c r="E73" s="193"/>
      <c r="F73" s="193"/>
      <c r="G73" s="193"/>
      <c r="H73" s="193"/>
      <c r="I73" s="193"/>
      <c r="J73" s="193"/>
      <c r="K73" s="193"/>
    </row>
    <row r="74" spans="2:11" ht="7.5" customHeight="1">
      <c r="B74" s="194"/>
      <c r="C74" s="195"/>
      <c r="D74" s="195"/>
      <c r="E74" s="195"/>
      <c r="F74" s="195"/>
      <c r="G74" s="195"/>
      <c r="H74" s="195"/>
      <c r="I74" s="195"/>
      <c r="J74" s="195"/>
      <c r="K74" s="196"/>
    </row>
    <row r="75" spans="2:11" ht="45" customHeight="1">
      <c r="B75" s="197"/>
      <c r="C75" s="332" t="s">
        <v>382</v>
      </c>
      <c r="D75" s="332"/>
      <c r="E75" s="332"/>
      <c r="F75" s="332"/>
      <c r="G75" s="332"/>
      <c r="H75" s="332"/>
      <c r="I75" s="332"/>
      <c r="J75" s="332"/>
      <c r="K75" s="198"/>
    </row>
    <row r="76" spans="2:11" ht="17.25" customHeight="1">
      <c r="B76" s="197"/>
      <c r="C76" s="199" t="s">
        <v>383</v>
      </c>
      <c r="D76" s="199"/>
      <c r="E76" s="199"/>
      <c r="F76" s="199" t="s">
        <v>384</v>
      </c>
      <c r="G76" s="200"/>
      <c r="H76" s="199" t="s">
        <v>46</v>
      </c>
      <c r="I76" s="199" t="s">
        <v>49</v>
      </c>
      <c r="J76" s="199" t="s">
        <v>385</v>
      </c>
      <c r="K76" s="198"/>
    </row>
    <row r="77" spans="2:11" ht="17.25" customHeight="1">
      <c r="B77" s="197"/>
      <c r="C77" s="201" t="s">
        <v>386</v>
      </c>
      <c r="D77" s="201"/>
      <c r="E77" s="201"/>
      <c r="F77" s="202" t="s">
        <v>387</v>
      </c>
      <c r="G77" s="203"/>
      <c r="H77" s="201"/>
      <c r="I77" s="201"/>
      <c r="J77" s="201" t="s">
        <v>388</v>
      </c>
      <c r="K77" s="198"/>
    </row>
    <row r="78" spans="2:11" ht="5.25" customHeight="1">
      <c r="B78" s="197"/>
      <c r="C78" s="204"/>
      <c r="D78" s="204"/>
      <c r="E78" s="204"/>
      <c r="F78" s="204"/>
      <c r="G78" s="205"/>
      <c r="H78" s="204"/>
      <c r="I78" s="204"/>
      <c r="J78" s="204"/>
      <c r="K78" s="198"/>
    </row>
    <row r="79" spans="2:11" ht="15" customHeight="1">
      <c r="B79" s="197"/>
      <c r="C79" s="186" t="s">
        <v>45</v>
      </c>
      <c r="D79" s="204"/>
      <c r="E79" s="204"/>
      <c r="F79" s="206" t="s">
        <v>389</v>
      </c>
      <c r="G79" s="205"/>
      <c r="H79" s="186" t="s">
        <v>390</v>
      </c>
      <c r="I79" s="186" t="s">
        <v>391</v>
      </c>
      <c r="J79" s="186">
        <v>20</v>
      </c>
      <c r="K79" s="198"/>
    </row>
    <row r="80" spans="2:11" ht="15" customHeight="1">
      <c r="B80" s="197"/>
      <c r="C80" s="186" t="s">
        <v>392</v>
      </c>
      <c r="D80" s="186"/>
      <c r="E80" s="186"/>
      <c r="F80" s="206" t="s">
        <v>389</v>
      </c>
      <c r="G80" s="205"/>
      <c r="H80" s="186" t="s">
        <v>393</v>
      </c>
      <c r="I80" s="186" t="s">
        <v>391</v>
      </c>
      <c r="J80" s="186">
        <v>120</v>
      </c>
      <c r="K80" s="198"/>
    </row>
    <row r="81" spans="2:11" ht="15" customHeight="1">
      <c r="B81" s="207"/>
      <c r="C81" s="186" t="s">
        <v>394</v>
      </c>
      <c r="D81" s="186"/>
      <c r="E81" s="186"/>
      <c r="F81" s="206" t="s">
        <v>395</v>
      </c>
      <c r="G81" s="205"/>
      <c r="H81" s="186" t="s">
        <v>396</v>
      </c>
      <c r="I81" s="186" t="s">
        <v>391</v>
      </c>
      <c r="J81" s="186">
        <v>50</v>
      </c>
      <c r="K81" s="198"/>
    </row>
    <row r="82" spans="2:11" ht="15" customHeight="1">
      <c r="B82" s="207"/>
      <c r="C82" s="186" t="s">
        <v>397</v>
      </c>
      <c r="D82" s="186"/>
      <c r="E82" s="186"/>
      <c r="F82" s="206" t="s">
        <v>389</v>
      </c>
      <c r="G82" s="205"/>
      <c r="H82" s="186" t="s">
        <v>398</v>
      </c>
      <c r="I82" s="186" t="s">
        <v>399</v>
      </c>
      <c r="J82" s="186"/>
      <c r="K82" s="198"/>
    </row>
    <row r="83" spans="2:11" ht="15" customHeight="1">
      <c r="B83" s="207"/>
      <c r="C83" s="208" t="s">
        <v>400</v>
      </c>
      <c r="D83" s="208"/>
      <c r="E83" s="208"/>
      <c r="F83" s="209" t="s">
        <v>395</v>
      </c>
      <c r="G83" s="208"/>
      <c r="H83" s="208" t="s">
        <v>401</v>
      </c>
      <c r="I83" s="208" t="s">
        <v>391</v>
      </c>
      <c r="J83" s="208">
        <v>15</v>
      </c>
      <c r="K83" s="198"/>
    </row>
    <row r="84" spans="2:11" ht="15" customHeight="1">
      <c r="B84" s="207"/>
      <c r="C84" s="208" t="s">
        <v>402</v>
      </c>
      <c r="D84" s="208"/>
      <c r="E84" s="208"/>
      <c r="F84" s="209" t="s">
        <v>395</v>
      </c>
      <c r="G84" s="208"/>
      <c r="H84" s="208" t="s">
        <v>403</v>
      </c>
      <c r="I84" s="208" t="s">
        <v>391</v>
      </c>
      <c r="J84" s="208">
        <v>15</v>
      </c>
      <c r="K84" s="198"/>
    </row>
    <row r="85" spans="2:11" ht="15" customHeight="1">
      <c r="B85" s="207"/>
      <c r="C85" s="208" t="s">
        <v>404</v>
      </c>
      <c r="D85" s="208"/>
      <c r="E85" s="208"/>
      <c r="F85" s="209" t="s">
        <v>395</v>
      </c>
      <c r="G85" s="208"/>
      <c r="H85" s="208" t="s">
        <v>405</v>
      </c>
      <c r="I85" s="208" t="s">
        <v>391</v>
      </c>
      <c r="J85" s="208">
        <v>20</v>
      </c>
      <c r="K85" s="198"/>
    </row>
    <row r="86" spans="2:11" ht="15" customHeight="1">
      <c r="B86" s="207"/>
      <c r="C86" s="208" t="s">
        <v>406</v>
      </c>
      <c r="D86" s="208"/>
      <c r="E86" s="208"/>
      <c r="F86" s="209" t="s">
        <v>395</v>
      </c>
      <c r="G86" s="208"/>
      <c r="H86" s="208" t="s">
        <v>407</v>
      </c>
      <c r="I86" s="208" t="s">
        <v>391</v>
      </c>
      <c r="J86" s="208">
        <v>20</v>
      </c>
      <c r="K86" s="198"/>
    </row>
    <row r="87" spans="2:11" ht="15" customHeight="1">
      <c r="B87" s="207"/>
      <c r="C87" s="186" t="s">
        <v>408</v>
      </c>
      <c r="D87" s="186"/>
      <c r="E87" s="186"/>
      <c r="F87" s="206" t="s">
        <v>395</v>
      </c>
      <c r="G87" s="205"/>
      <c r="H87" s="186" t="s">
        <v>409</v>
      </c>
      <c r="I87" s="186" t="s">
        <v>391</v>
      </c>
      <c r="J87" s="186">
        <v>50</v>
      </c>
      <c r="K87" s="198"/>
    </row>
    <row r="88" spans="2:11" ht="15" customHeight="1">
      <c r="B88" s="207"/>
      <c r="C88" s="186" t="s">
        <v>410</v>
      </c>
      <c r="D88" s="186"/>
      <c r="E88" s="186"/>
      <c r="F88" s="206" t="s">
        <v>395</v>
      </c>
      <c r="G88" s="205"/>
      <c r="H88" s="186" t="s">
        <v>411</v>
      </c>
      <c r="I88" s="186" t="s">
        <v>391</v>
      </c>
      <c r="J88" s="186">
        <v>20</v>
      </c>
      <c r="K88" s="198"/>
    </row>
    <row r="89" spans="2:11" ht="15" customHeight="1">
      <c r="B89" s="207"/>
      <c r="C89" s="186" t="s">
        <v>412</v>
      </c>
      <c r="D89" s="186"/>
      <c r="E89" s="186"/>
      <c r="F89" s="206" t="s">
        <v>395</v>
      </c>
      <c r="G89" s="205"/>
      <c r="H89" s="186" t="s">
        <v>413</v>
      </c>
      <c r="I89" s="186" t="s">
        <v>391</v>
      </c>
      <c r="J89" s="186">
        <v>20</v>
      </c>
      <c r="K89" s="198"/>
    </row>
    <row r="90" spans="2:11" ht="15" customHeight="1">
      <c r="B90" s="207"/>
      <c r="C90" s="186" t="s">
        <v>414</v>
      </c>
      <c r="D90" s="186"/>
      <c r="E90" s="186"/>
      <c r="F90" s="206" t="s">
        <v>395</v>
      </c>
      <c r="G90" s="205"/>
      <c r="H90" s="186" t="s">
        <v>415</v>
      </c>
      <c r="I90" s="186" t="s">
        <v>391</v>
      </c>
      <c r="J90" s="186">
        <v>50</v>
      </c>
      <c r="K90" s="198"/>
    </row>
    <row r="91" spans="2:11" ht="15" customHeight="1">
      <c r="B91" s="207"/>
      <c r="C91" s="186" t="s">
        <v>416</v>
      </c>
      <c r="D91" s="186"/>
      <c r="E91" s="186"/>
      <c r="F91" s="206" t="s">
        <v>395</v>
      </c>
      <c r="G91" s="205"/>
      <c r="H91" s="186" t="s">
        <v>416</v>
      </c>
      <c r="I91" s="186" t="s">
        <v>391</v>
      </c>
      <c r="J91" s="186">
        <v>50</v>
      </c>
      <c r="K91" s="198"/>
    </row>
    <row r="92" spans="2:11" ht="15" customHeight="1">
      <c r="B92" s="207"/>
      <c r="C92" s="186" t="s">
        <v>417</v>
      </c>
      <c r="D92" s="186"/>
      <c r="E92" s="186"/>
      <c r="F92" s="206" t="s">
        <v>395</v>
      </c>
      <c r="G92" s="205"/>
      <c r="H92" s="186" t="s">
        <v>418</v>
      </c>
      <c r="I92" s="186" t="s">
        <v>391</v>
      </c>
      <c r="J92" s="186">
        <v>255</v>
      </c>
      <c r="K92" s="198"/>
    </row>
    <row r="93" spans="2:11" ht="15" customHeight="1">
      <c r="B93" s="207"/>
      <c r="C93" s="186" t="s">
        <v>419</v>
      </c>
      <c r="D93" s="186"/>
      <c r="E93" s="186"/>
      <c r="F93" s="206" t="s">
        <v>389</v>
      </c>
      <c r="G93" s="205"/>
      <c r="H93" s="186" t="s">
        <v>420</v>
      </c>
      <c r="I93" s="186" t="s">
        <v>421</v>
      </c>
      <c r="J93" s="186"/>
      <c r="K93" s="198"/>
    </row>
    <row r="94" spans="2:11" ht="15" customHeight="1">
      <c r="B94" s="207"/>
      <c r="C94" s="186" t="s">
        <v>422</v>
      </c>
      <c r="D94" s="186"/>
      <c r="E94" s="186"/>
      <c r="F94" s="206" t="s">
        <v>389</v>
      </c>
      <c r="G94" s="205"/>
      <c r="H94" s="186" t="s">
        <v>423</v>
      </c>
      <c r="I94" s="186" t="s">
        <v>424</v>
      </c>
      <c r="J94" s="186"/>
      <c r="K94" s="198"/>
    </row>
    <row r="95" spans="2:11" ht="15" customHeight="1">
      <c r="B95" s="207"/>
      <c r="C95" s="186" t="s">
        <v>425</v>
      </c>
      <c r="D95" s="186"/>
      <c r="E95" s="186"/>
      <c r="F95" s="206" t="s">
        <v>389</v>
      </c>
      <c r="G95" s="205"/>
      <c r="H95" s="186" t="s">
        <v>425</v>
      </c>
      <c r="I95" s="186" t="s">
        <v>424</v>
      </c>
      <c r="J95" s="186"/>
      <c r="K95" s="198"/>
    </row>
    <row r="96" spans="2:11" ht="15" customHeight="1">
      <c r="B96" s="207"/>
      <c r="C96" s="186" t="s">
        <v>30</v>
      </c>
      <c r="D96" s="186"/>
      <c r="E96" s="186"/>
      <c r="F96" s="206" t="s">
        <v>389</v>
      </c>
      <c r="G96" s="205"/>
      <c r="H96" s="186" t="s">
        <v>426</v>
      </c>
      <c r="I96" s="186" t="s">
        <v>424</v>
      </c>
      <c r="J96" s="186"/>
      <c r="K96" s="198"/>
    </row>
    <row r="97" spans="2:11" ht="15" customHeight="1">
      <c r="B97" s="207"/>
      <c r="C97" s="186" t="s">
        <v>40</v>
      </c>
      <c r="D97" s="186"/>
      <c r="E97" s="186"/>
      <c r="F97" s="206" t="s">
        <v>389</v>
      </c>
      <c r="G97" s="205"/>
      <c r="H97" s="186" t="s">
        <v>427</v>
      </c>
      <c r="I97" s="186" t="s">
        <v>424</v>
      </c>
      <c r="J97" s="186"/>
      <c r="K97" s="198"/>
    </row>
    <row r="98" spans="2:11" ht="15" customHeight="1">
      <c r="B98" s="210"/>
      <c r="C98" s="211"/>
      <c r="D98" s="211"/>
      <c r="E98" s="211"/>
      <c r="F98" s="211"/>
      <c r="G98" s="211"/>
      <c r="H98" s="211"/>
      <c r="I98" s="211"/>
      <c r="J98" s="211"/>
      <c r="K98" s="212"/>
    </row>
    <row r="99" spans="2:11" ht="18.75" customHeight="1">
      <c r="B99" s="213"/>
      <c r="C99" s="214"/>
      <c r="D99" s="214"/>
      <c r="E99" s="214"/>
      <c r="F99" s="214"/>
      <c r="G99" s="214"/>
      <c r="H99" s="214"/>
      <c r="I99" s="214"/>
      <c r="J99" s="214"/>
      <c r="K99" s="213"/>
    </row>
    <row r="100" spans="2:11" ht="18.75" customHeight="1">
      <c r="B100" s="193"/>
      <c r="C100" s="193"/>
      <c r="D100" s="193"/>
      <c r="E100" s="193"/>
      <c r="F100" s="193"/>
      <c r="G100" s="193"/>
      <c r="H100" s="193"/>
      <c r="I100" s="193"/>
      <c r="J100" s="193"/>
      <c r="K100" s="193"/>
    </row>
    <row r="101" spans="2:11" ht="7.5" customHeight="1">
      <c r="B101" s="194"/>
      <c r="C101" s="195"/>
      <c r="D101" s="195"/>
      <c r="E101" s="195"/>
      <c r="F101" s="195"/>
      <c r="G101" s="195"/>
      <c r="H101" s="195"/>
      <c r="I101" s="195"/>
      <c r="J101" s="195"/>
      <c r="K101" s="196"/>
    </row>
    <row r="102" spans="2:11" ht="45" customHeight="1">
      <c r="B102" s="197"/>
      <c r="C102" s="332" t="s">
        <v>428</v>
      </c>
      <c r="D102" s="332"/>
      <c r="E102" s="332"/>
      <c r="F102" s="332"/>
      <c r="G102" s="332"/>
      <c r="H102" s="332"/>
      <c r="I102" s="332"/>
      <c r="J102" s="332"/>
      <c r="K102" s="198"/>
    </row>
    <row r="103" spans="2:11" ht="17.25" customHeight="1">
      <c r="B103" s="197"/>
      <c r="C103" s="199" t="s">
        <v>383</v>
      </c>
      <c r="D103" s="199"/>
      <c r="E103" s="199"/>
      <c r="F103" s="199" t="s">
        <v>384</v>
      </c>
      <c r="G103" s="200"/>
      <c r="H103" s="199" t="s">
        <v>46</v>
      </c>
      <c r="I103" s="199" t="s">
        <v>49</v>
      </c>
      <c r="J103" s="199" t="s">
        <v>385</v>
      </c>
      <c r="K103" s="198"/>
    </row>
    <row r="104" spans="2:11" ht="17.25" customHeight="1">
      <c r="B104" s="197"/>
      <c r="C104" s="201" t="s">
        <v>386</v>
      </c>
      <c r="D104" s="201"/>
      <c r="E104" s="201"/>
      <c r="F104" s="202" t="s">
        <v>387</v>
      </c>
      <c r="G104" s="203"/>
      <c r="H104" s="201"/>
      <c r="I104" s="201"/>
      <c r="J104" s="201" t="s">
        <v>388</v>
      </c>
      <c r="K104" s="198"/>
    </row>
    <row r="105" spans="2:11" ht="5.25" customHeight="1">
      <c r="B105" s="197"/>
      <c r="C105" s="199"/>
      <c r="D105" s="199"/>
      <c r="E105" s="199"/>
      <c r="F105" s="199"/>
      <c r="G105" s="215"/>
      <c r="H105" s="199"/>
      <c r="I105" s="199"/>
      <c r="J105" s="199"/>
      <c r="K105" s="198"/>
    </row>
    <row r="106" spans="2:11" ht="15" customHeight="1">
      <c r="B106" s="197"/>
      <c r="C106" s="186" t="s">
        <v>45</v>
      </c>
      <c r="D106" s="204"/>
      <c r="E106" s="204"/>
      <c r="F106" s="206" t="s">
        <v>389</v>
      </c>
      <c r="G106" s="215"/>
      <c r="H106" s="186" t="s">
        <v>429</v>
      </c>
      <c r="I106" s="186" t="s">
        <v>391</v>
      </c>
      <c r="J106" s="186">
        <v>20</v>
      </c>
      <c r="K106" s="198"/>
    </row>
    <row r="107" spans="2:11" ht="15" customHeight="1">
      <c r="B107" s="197"/>
      <c r="C107" s="186" t="s">
        <v>392</v>
      </c>
      <c r="D107" s="186"/>
      <c r="E107" s="186"/>
      <c r="F107" s="206" t="s">
        <v>389</v>
      </c>
      <c r="G107" s="186"/>
      <c r="H107" s="186" t="s">
        <v>429</v>
      </c>
      <c r="I107" s="186" t="s">
        <v>391</v>
      </c>
      <c r="J107" s="186">
        <v>120</v>
      </c>
      <c r="K107" s="198"/>
    </row>
    <row r="108" spans="2:11" ht="15" customHeight="1">
      <c r="B108" s="207"/>
      <c r="C108" s="186" t="s">
        <v>394</v>
      </c>
      <c r="D108" s="186"/>
      <c r="E108" s="186"/>
      <c r="F108" s="206" t="s">
        <v>395</v>
      </c>
      <c r="G108" s="186"/>
      <c r="H108" s="186" t="s">
        <v>429</v>
      </c>
      <c r="I108" s="186" t="s">
        <v>391</v>
      </c>
      <c r="J108" s="186">
        <v>50</v>
      </c>
      <c r="K108" s="198"/>
    </row>
    <row r="109" spans="2:11" ht="15" customHeight="1">
      <c r="B109" s="207"/>
      <c r="C109" s="186" t="s">
        <v>397</v>
      </c>
      <c r="D109" s="186"/>
      <c r="E109" s="186"/>
      <c r="F109" s="206" t="s">
        <v>389</v>
      </c>
      <c r="G109" s="186"/>
      <c r="H109" s="186" t="s">
        <v>429</v>
      </c>
      <c r="I109" s="186" t="s">
        <v>399</v>
      </c>
      <c r="J109" s="186"/>
      <c r="K109" s="198"/>
    </row>
    <row r="110" spans="2:11" ht="15" customHeight="1">
      <c r="B110" s="207"/>
      <c r="C110" s="186" t="s">
        <v>408</v>
      </c>
      <c r="D110" s="186"/>
      <c r="E110" s="186"/>
      <c r="F110" s="206" t="s">
        <v>395</v>
      </c>
      <c r="G110" s="186"/>
      <c r="H110" s="186" t="s">
        <v>429</v>
      </c>
      <c r="I110" s="186" t="s">
        <v>391</v>
      </c>
      <c r="J110" s="186">
        <v>50</v>
      </c>
      <c r="K110" s="198"/>
    </row>
    <row r="111" spans="2:11" ht="15" customHeight="1">
      <c r="B111" s="207"/>
      <c r="C111" s="186" t="s">
        <v>416</v>
      </c>
      <c r="D111" s="186"/>
      <c r="E111" s="186"/>
      <c r="F111" s="206" t="s">
        <v>395</v>
      </c>
      <c r="G111" s="186"/>
      <c r="H111" s="186" t="s">
        <v>429</v>
      </c>
      <c r="I111" s="186" t="s">
        <v>391</v>
      </c>
      <c r="J111" s="186">
        <v>50</v>
      </c>
      <c r="K111" s="198"/>
    </row>
    <row r="112" spans="2:11" ht="15" customHeight="1">
      <c r="B112" s="207"/>
      <c r="C112" s="186" t="s">
        <v>414</v>
      </c>
      <c r="D112" s="186"/>
      <c r="E112" s="186"/>
      <c r="F112" s="206" t="s">
        <v>395</v>
      </c>
      <c r="G112" s="186"/>
      <c r="H112" s="186" t="s">
        <v>429</v>
      </c>
      <c r="I112" s="186" t="s">
        <v>391</v>
      </c>
      <c r="J112" s="186">
        <v>50</v>
      </c>
      <c r="K112" s="198"/>
    </row>
    <row r="113" spans="2:11" ht="15" customHeight="1">
      <c r="B113" s="207"/>
      <c r="C113" s="186" t="s">
        <v>45</v>
      </c>
      <c r="D113" s="186"/>
      <c r="E113" s="186"/>
      <c r="F113" s="206" t="s">
        <v>389</v>
      </c>
      <c r="G113" s="186"/>
      <c r="H113" s="186" t="s">
        <v>430</v>
      </c>
      <c r="I113" s="186" t="s">
        <v>391</v>
      </c>
      <c r="J113" s="186">
        <v>20</v>
      </c>
      <c r="K113" s="198"/>
    </row>
    <row r="114" spans="2:11" ht="15" customHeight="1">
      <c r="B114" s="207"/>
      <c r="C114" s="186" t="s">
        <v>431</v>
      </c>
      <c r="D114" s="186"/>
      <c r="E114" s="186"/>
      <c r="F114" s="206" t="s">
        <v>389</v>
      </c>
      <c r="G114" s="186"/>
      <c r="H114" s="186" t="s">
        <v>432</v>
      </c>
      <c r="I114" s="186" t="s">
        <v>391</v>
      </c>
      <c r="J114" s="186">
        <v>120</v>
      </c>
      <c r="K114" s="198"/>
    </row>
    <row r="115" spans="2:11" ht="15" customHeight="1">
      <c r="B115" s="207"/>
      <c r="C115" s="186" t="s">
        <v>30</v>
      </c>
      <c r="D115" s="186"/>
      <c r="E115" s="186"/>
      <c r="F115" s="206" t="s">
        <v>389</v>
      </c>
      <c r="G115" s="186"/>
      <c r="H115" s="186" t="s">
        <v>433</v>
      </c>
      <c r="I115" s="186" t="s">
        <v>424</v>
      </c>
      <c r="J115" s="186"/>
      <c r="K115" s="198"/>
    </row>
    <row r="116" spans="2:11" ht="15" customHeight="1">
      <c r="B116" s="207"/>
      <c r="C116" s="186" t="s">
        <v>40</v>
      </c>
      <c r="D116" s="186"/>
      <c r="E116" s="186"/>
      <c r="F116" s="206" t="s">
        <v>389</v>
      </c>
      <c r="G116" s="186"/>
      <c r="H116" s="186" t="s">
        <v>434</v>
      </c>
      <c r="I116" s="186" t="s">
        <v>424</v>
      </c>
      <c r="J116" s="186"/>
      <c r="K116" s="198"/>
    </row>
    <row r="117" spans="2:11" ht="15" customHeight="1">
      <c r="B117" s="207"/>
      <c r="C117" s="186" t="s">
        <v>49</v>
      </c>
      <c r="D117" s="186"/>
      <c r="E117" s="186"/>
      <c r="F117" s="206" t="s">
        <v>389</v>
      </c>
      <c r="G117" s="186"/>
      <c r="H117" s="186" t="s">
        <v>435</v>
      </c>
      <c r="I117" s="186" t="s">
        <v>436</v>
      </c>
      <c r="J117" s="186"/>
      <c r="K117" s="198"/>
    </row>
    <row r="118" spans="2:11" ht="15" customHeight="1">
      <c r="B118" s="210"/>
      <c r="C118" s="216"/>
      <c r="D118" s="216"/>
      <c r="E118" s="216"/>
      <c r="F118" s="216"/>
      <c r="G118" s="216"/>
      <c r="H118" s="216"/>
      <c r="I118" s="216"/>
      <c r="J118" s="216"/>
      <c r="K118" s="212"/>
    </row>
    <row r="119" spans="2:11" ht="18.75" customHeight="1">
      <c r="B119" s="217"/>
      <c r="C119" s="183"/>
      <c r="D119" s="183"/>
      <c r="E119" s="183"/>
      <c r="F119" s="218"/>
      <c r="G119" s="183"/>
      <c r="H119" s="183"/>
      <c r="I119" s="183"/>
      <c r="J119" s="183"/>
      <c r="K119" s="217"/>
    </row>
    <row r="120" spans="2:11" ht="18.75" customHeight="1">
      <c r="B120" s="193"/>
      <c r="C120" s="193"/>
      <c r="D120" s="193"/>
      <c r="E120" s="193"/>
      <c r="F120" s="193"/>
      <c r="G120" s="193"/>
      <c r="H120" s="193"/>
      <c r="I120" s="193"/>
      <c r="J120" s="193"/>
      <c r="K120" s="193"/>
    </row>
    <row r="121" spans="2:11" ht="7.5" customHeight="1">
      <c r="B121" s="219"/>
      <c r="C121" s="220"/>
      <c r="D121" s="220"/>
      <c r="E121" s="220"/>
      <c r="F121" s="220"/>
      <c r="G121" s="220"/>
      <c r="H121" s="220"/>
      <c r="I121" s="220"/>
      <c r="J121" s="220"/>
      <c r="K121" s="221"/>
    </row>
    <row r="122" spans="2:11" ht="45" customHeight="1">
      <c r="B122" s="222"/>
      <c r="C122" s="331" t="s">
        <v>437</v>
      </c>
      <c r="D122" s="331"/>
      <c r="E122" s="331"/>
      <c r="F122" s="331"/>
      <c r="G122" s="331"/>
      <c r="H122" s="331"/>
      <c r="I122" s="331"/>
      <c r="J122" s="331"/>
      <c r="K122" s="223"/>
    </row>
    <row r="123" spans="2:11" ht="17.25" customHeight="1">
      <c r="B123" s="224"/>
      <c r="C123" s="199" t="s">
        <v>383</v>
      </c>
      <c r="D123" s="199"/>
      <c r="E123" s="199"/>
      <c r="F123" s="199" t="s">
        <v>384</v>
      </c>
      <c r="G123" s="200"/>
      <c r="H123" s="199" t="s">
        <v>46</v>
      </c>
      <c r="I123" s="199" t="s">
        <v>49</v>
      </c>
      <c r="J123" s="199" t="s">
        <v>385</v>
      </c>
      <c r="K123" s="225"/>
    </row>
    <row r="124" spans="2:11" ht="17.25" customHeight="1">
      <c r="B124" s="224"/>
      <c r="C124" s="201" t="s">
        <v>386</v>
      </c>
      <c r="D124" s="201"/>
      <c r="E124" s="201"/>
      <c r="F124" s="202" t="s">
        <v>387</v>
      </c>
      <c r="G124" s="203"/>
      <c r="H124" s="201"/>
      <c r="I124" s="201"/>
      <c r="J124" s="201" t="s">
        <v>388</v>
      </c>
      <c r="K124" s="225"/>
    </row>
    <row r="125" spans="2:11" ht="5.25" customHeight="1">
      <c r="B125" s="226"/>
      <c r="C125" s="204"/>
      <c r="D125" s="204"/>
      <c r="E125" s="204"/>
      <c r="F125" s="204"/>
      <c r="G125" s="186"/>
      <c r="H125" s="204"/>
      <c r="I125" s="204"/>
      <c r="J125" s="204"/>
      <c r="K125" s="227"/>
    </row>
    <row r="126" spans="2:11" ht="15" customHeight="1">
      <c r="B126" s="226"/>
      <c r="C126" s="186" t="s">
        <v>392</v>
      </c>
      <c r="D126" s="204"/>
      <c r="E126" s="204"/>
      <c r="F126" s="206" t="s">
        <v>389</v>
      </c>
      <c r="G126" s="186"/>
      <c r="H126" s="186" t="s">
        <v>429</v>
      </c>
      <c r="I126" s="186" t="s">
        <v>391</v>
      </c>
      <c r="J126" s="186">
        <v>120</v>
      </c>
      <c r="K126" s="228"/>
    </row>
    <row r="127" spans="2:11" ht="15" customHeight="1">
      <c r="B127" s="226"/>
      <c r="C127" s="186" t="s">
        <v>438</v>
      </c>
      <c r="D127" s="186"/>
      <c r="E127" s="186"/>
      <c r="F127" s="206" t="s">
        <v>389</v>
      </c>
      <c r="G127" s="186"/>
      <c r="H127" s="186" t="s">
        <v>439</v>
      </c>
      <c r="I127" s="186" t="s">
        <v>391</v>
      </c>
      <c r="J127" s="186" t="s">
        <v>440</v>
      </c>
      <c r="K127" s="228"/>
    </row>
    <row r="128" spans="2:11" ht="15" customHeight="1">
      <c r="B128" s="226"/>
      <c r="C128" s="186" t="s">
        <v>337</v>
      </c>
      <c r="D128" s="186"/>
      <c r="E128" s="186"/>
      <c r="F128" s="206" t="s">
        <v>389</v>
      </c>
      <c r="G128" s="186"/>
      <c r="H128" s="186" t="s">
        <v>441</v>
      </c>
      <c r="I128" s="186" t="s">
        <v>391</v>
      </c>
      <c r="J128" s="186" t="s">
        <v>440</v>
      </c>
      <c r="K128" s="228"/>
    </row>
    <row r="129" spans="2:11" ht="15" customHeight="1">
      <c r="B129" s="226"/>
      <c r="C129" s="186" t="s">
        <v>400</v>
      </c>
      <c r="D129" s="186"/>
      <c r="E129" s="186"/>
      <c r="F129" s="206" t="s">
        <v>395</v>
      </c>
      <c r="G129" s="186"/>
      <c r="H129" s="186" t="s">
        <v>401</v>
      </c>
      <c r="I129" s="186" t="s">
        <v>391</v>
      </c>
      <c r="J129" s="186">
        <v>15</v>
      </c>
      <c r="K129" s="228"/>
    </row>
    <row r="130" spans="2:11" ht="15" customHeight="1">
      <c r="B130" s="226"/>
      <c r="C130" s="208" t="s">
        <v>402</v>
      </c>
      <c r="D130" s="208"/>
      <c r="E130" s="208"/>
      <c r="F130" s="209" t="s">
        <v>395</v>
      </c>
      <c r="G130" s="208"/>
      <c r="H130" s="208" t="s">
        <v>403</v>
      </c>
      <c r="I130" s="208" t="s">
        <v>391</v>
      </c>
      <c r="J130" s="208">
        <v>15</v>
      </c>
      <c r="K130" s="228"/>
    </row>
    <row r="131" spans="2:11" ht="15" customHeight="1">
      <c r="B131" s="226"/>
      <c r="C131" s="208" t="s">
        <v>404</v>
      </c>
      <c r="D131" s="208"/>
      <c r="E131" s="208"/>
      <c r="F131" s="209" t="s">
        <v>395</v>
      </c>
      <c r="G131" s="208"/>
      <c r="H131" s="208" t="s">
        <v>405</v>
      </c>
      <c r="I131" s="208" t="s">
        <v>391</v>
      </c>
      <c r="J131" s="208">
        <v>20</v>
      </c>
      <c r="K131" s="228"/>
    </row>
    <row r="132" spans="2:11" ht="15" customHeight="1">
      <c r="B132" s="226"/>
      <c r="C132" s="208" t="s">
        <v>406</v>
      </c>
      <c r="D132" s="208"/>
      <c r="E132" s="208"/>
      <c r="F132" s="209" t="s">
        <v>395</v>
      </c>
      <c r="G132" s="208"/>
      <c r="H132" s="208" t="s">
        <v>407</v>
      </c>
      <c r="I132" s="208" t="s">
        <v>391</v>
      </c>
      <c r="J132" s="208">
        <v>20</v>
      </c>
      <c r="K132" s="228"/>
    </row>
    <row r="133" spans="2:11" ht="15" customHeight="1">
      <c r="B133" s="226"/>
      <c r="C133" s="186" t="s">
        <v>394</v>
      </c>
      <c r="D133" s="186"/>
      <c r="E133" s="186"/>
      <c r="F133" s="206" t="s">
        <v>395</v>
      </c>
      <c r="G133" s="186"/>
      <c r="H133" s="186" t="s">
        <v>429</v>
      </c>
      <c r="I133" s="186" t="s">
        <v>391</v>
      </c>
      <c r="J133" s="186">
        <v>50</v>
      </c>
      <c r="K133" s="228"/>
    </row>
    <row r="134" spans="2:11" ht="15" customHeight="1">
      <c r="B134" s="226"/>
      <c r="C134" s="186" t="s">
        <v>408</v>
      </c>
      <c r="D134" s="186"/>
      <c r="E134" s="186"/>
      <c r="F134" s="206" t="s">
        <v>395</v>
      </c>
      <c r="G134" s="186"/>
      <c r="H134" s="186" t="s">
        <v>429</v>
      </c>
      <c r="I134" s="186" t="s">
        <v>391</v>
      </c>
      <c r="J134" s="186">
        <v>50</v>
      </c>
      <c r="K134" s="228"/>
    </row>
    <row r="135" spans="2:11" ht="15" customHeight="1">
      <c r="B135" s="226"/>
      <c r="C135" s="186" t="s">
        <v>414</v>
      </c>
      <c r="D135" s="186"/>
      <c r="E135" s="186"/>
      <c r="F135" s="206" t="s">
        <v>395</v>
      </c>
      <c r="G135" s="186"/>
      <c r="H135" s="186" t="s">
        <v>429</v>
      </c>
      <c r="I135" s="186" t="s">
        <v>391</v>
      </c>
      <c r="J135" s="186">
        <v>50</v>
      </c>
      <c r="K135" s="228"/>
    </row>
    <row r="136" spans="2:11" ht="15" customHeight="1">
      <c r="B136" s="226"/>
      <c r="C136" s="186" t="s">
        <v>416</v>
      </c>
      <c r="D136" s="186"/>
      <c r="E136" s="186"/>
      <c r="F136" s="206" t="s">
        <v>395</v>
      </c>
      <c r="G136" s="186"/>
      <c r="H136" s="186" t="s">
        <v>429</v>
      </c>
      <c r="I136" s="186" t="s">
        <v>391</v>
      </c>
      <c r="J136" s="186">
        <v>50</v>
      </c>
      <c r="K136" s="228"/>
    </row>
    <row r="137" spans="2:11" ht="15" customHeight="1">
      <c r="B137" s="226"/>
      <c r="C137" s="186" t="s">
        <v>417</v>
      </c>
      <c r="D137" s="186"/>
      <c r="E137" s="186"/>
      <c r="F137" s="206" t="s">
        <v>395</v>
      </c>
      <c r="G137" s="186"/>
      <c r="H137" s="186" t="s">
        <v>442</v>
      </c>
      <c r="I137" s="186" t="s">
        <v>391</v>
      </c>
      <c r="J137" s="186">
        <v>255</v>
      </c>
      <c r="K137" s="228"/>
    </row>
    <row r="138" spans="2:11" ht="15" customHeight="1">
      <c r="B138" s="226"/>
      <c r="C138" s="186" t="s">
        <v>419</v>
      </c>
      <c r="D138" s="186"/>
      <c r="E138" s="186"/>
      <c r="F138" s="206" t="s">
        <v>389</v>
      </c>
      <c r="G138" s="186"/>
      <c r="H138" s="186" t="s">
        <v>443</v>
      </c>
      <c r="I138" s="186" t="s">
        <v>421</v>
      </c>
      <c r="J138" s="186"/>
      <c r="K138" s="228"/>
    </row>
    <row r="139" spans="2:11" ht="15" customHeight="1">
      <c r="B139" s="226"/>
      <c r="C139" s="186" t="s">
        <v>422</v>
      </c>
      <c r="D139" s="186"/>
      <c r="E139" s="186"/>
      <c r="F139" s="206" t="s">
        <v>389</v>
      </c>
      <c r="G139" s="186"/>
      <c r="H139" s="186" t="s">
        <v>444</v>
      </c>
      <c r="I139" s="186" t="s">
        <v>424</v>
      </c>
      <c r="J139" s="186"/>
      <c r="K139" s="228"/>
    </row>
    <row r="140" spans="2:11" ht="15" customHeight="1">
      <c r="B140" s="226"/>
      <c r="C140" s="186" t="s">
        <v>425</v>
      </c>
      <c r="D140" s="186"/>
      <c r="E140" s="186"/>
      <c r="F140" s="206" t="s">
        <v>389</v>
      </c>
      <c r="G140" s="186"/>
      <c r="H140" s="186" t="s">
        <v>425</v>
      </c>
      <c r="I140" s="186" t="s">
        <v>424</v>
      </c>
      <c r="J140" s="186"/>
      <c r="K140" s="228"/>
    </row>
    <row r="141" spans="2:11" ht="15" customHeight="1">
      <c r="B141" s="226"/>
      <c r="C141" s="186" t="s">
        <v>30</v>
      </c>
      <c r="D141" s="186"/>
      <c r="E141" s="186"/>
      <c r="F141" s="206" t="s">
        <v>389</v>
      </c>
      <c r="G141" s="186"/>
      <c r="H141" s="186" t="s">
        <v>445</v>
      </c>
      <c r="I141" s="186" t="s">
        <v>424</v>
      </c>
      <c r="J141" s="186"/>
      <c r="K141" s="228"/>
    </row>
    <row r="142" spans="2:11" ht="15" customHeight="1">
      <c r="B142" s="226"/>
      <c r="C142" s="186" t="s">
        <v>446</v>
      </c>
      <c r="D142" s="186"/>
      <c r="E142" s="186"/>
      <c r="F142" s="206" t="s">
        <v>389</v>
      </c>
      <c r="G142" s="186"/>
      <c r="H142" s="186" t="s">
        <v>447</v>
      </c>
      <c r="I142" s="186" t="s">
        <v>424</v>
      </c>
      <c r="J142" s="186"/>
      <c r="K142" s="228"/>
    </row>
    <row r="143" spans="2:11" ht="15" customHeight="1">
      <c r="B143" s="229"/>
      <c r="C143" s="230"/>
      <c r="D143" s="230"/>
      <c r="E143" s="230"/>
      <c r="F143" s="230"/>
      <c r="G143" s="230"/>
      <c r="H143" s="230"/>
      <c r="I143" s="230"/>
      <c r="J143" s="230"/>
      <c r="K143" s="231"/>
    </row>
    <row r="144" spans="2:11" ht="18.75" customHeight="1">
      <c r="B144" s="183"/>
      <c r="C144" s="183"/>
      <c r="D144" s="183"/>
      <c r="E144" s="183"/>
      <c r="F144" s="218"/>
      <c r="G144" s="183"/>
      <c r="H144" s="183"/>
      <c r="I144" s="183"/>
      <c r="J144" s="183"/>
      <c r="K144" s="183"/>
    </row>
    <row r="145" spans="2:11" ht="18.75" customHeight="1">
      <c r="B145" s="193"/>
      <c r="C145" s="193"/>
      <c r="D145" s="193"/>
      <c r="E145" s="193"/>
      <c r="F145" s="193"/>
      <c r="G145" s="193"/>
      <c r="H145" s="193"/>
      <c r="I145" s="193"/>
      <c r="J145" s="193"/>
      <c r="K145" s="193"/>
    </row>
    <row r="146" spans="2:11" ht="7.5" customHeight="1">
      <c r="B146" s="194"/>
      <c r="C146" s="195"/>
      <c r="D146" s="195"/>
      <c r="E146" s="195"/>
      <c r="F146" s="195"/>
      <c r="G146" s="195"/>
      <c r="H146" s="195"/>
      <c r="I146" s="195"/>
      <c r="J146" s="195"/>
      <c r="K146" s="196"/>
    </row>
    <row r="147" spans="2:11" ht="45" customHeight="1">
      <c r="B147" s="197"/>
      <c r="C147" s="332" t="s">
        <v>448</v>
      </c>
      <c r="D147" s="332"/>
      <c r="E147" s="332"/>
      <c r="F147" s="332"/>
      <c r="G147" s="332"/>
      <c r="H147" s="332"/>
      <c r="I147" s="332"/>
      <c r="J147" s="332"/>
      <c r="K147" s="198"/>
    </row>
    <row r="148" spans="2:11" ht="17.25" customHeight="1">
      <c r="B148" s="197"/>
      <c r="C148" s="199" t="s">
        <v>383</v>
      </c>
      <c r="D148" s="199"/>
      <c r="E148" s="199"/>
      <c r="F148" s="199" t="s">
        <v>384</v>
      </c>
      <c r="G148" s="200"/>
      <c r="H148" s="199" t="s">
        <v>46</v>
      </c>
      <c r="I148" s="199" t="s">
        <v>49</v>
      </c>
      <c r="J148" s="199" t="s">
        <v>385</v>
      </c>
      <c r="K148" s="198"/>
    </row>
    <row r="149" spans="2:11" ht="17.25" customHeight="1">
      <c r="B149" s="197"/>
      <c r="C149" s="201" t="s">
        <v>386</v>
      </c>
      <c r="D149" s="201"/>
      <c r="E149" s="201"/>
      <c r="F149" s="202" t="s">
        <v>387</v>
      </c>
      <c r="G149" s="203"/>
      <c r="H149" s="201"/>
      <c r="I149" s="201"/>
      <c r="J149" s="201" t="s">
        <v>388</v>
      </c>
      <c r="K149" s="198"/>
    </row>
    <row r="150" spans="2:11" ht="5.25" customHeight="1">
      <c r="B150" s="207"/>
      <c r="C150" s="204"/>
      <c r="D150" s="204"/>
      <c r="E150" s="204"/>
      <c r="F150" s="204"/>
      <c r="G150" s="205"/>
      <c r="H150" s="204"/>
      <c r="I150" s="204"/>
      <c r="J150" s="204"/>
      <c r="K150" s="228"/>
    </row>
    <row r="151" spans="2:11" ht="15" customHeight="1">
      <c r="B151" s="207"/>
      <c r="C151" s="232" t="s">
        <v>392</v>
      </c>
      <c r="D151" s="186"/>
      <c r="E151" s="186"/>
      <c r="F151" s="233" t="s">
        <v>389</v>
      </c>
      <c r="G151" s="186"/>
      <c r="H151" s="232" t="s">
        <v>429</v>
      </c>
      <c r="I151" s="232" t="s">
        <v>391</v>
      </c>
      <c r="J151" s="232">
        <v>120</v>
      </c>
      <c r="K151" s="228"/>
    </row>
    <row r="152" spans="2:11" ht="15" customHeight="1">
      <c r="B152" s="207"/>
      <c r="C152" s="232" t="s">
        <v>438</v>
      </c>
      <c r="D152" s="186"/>
      <c r="E152" s="186"/>
      <c r="F152" s="233" t="s">
        <v>389</v>
      </c>
      <c r="G152" s="186"/>
      <c r="H152" s="232" t="s">
        <v>449</v>
      </c>
      <c r="I152" s="232" t="s">
        <v>391</v>
      </c>
      <c r="J152" s="232" t="s">
        <v>440</v>
      </c>
      <c r="K152" s="228"/>
    </row>
    <row r="153" spans="2:11" ht="15" customHeight="1">
      <c r="B153" s="207"/>
      <c r="C153" s="232" t="s">
        <v>337</v>
      </c>
      <c r="D153" s="186"/>
      <c r="E153" s="186"/>
      <c r="F153" s="233" t="s">
        <v>389</v>
      </c>
      <c r="G153" s="186"/>
      <c r="H153" s="232" t="s">
        <v>450</v>
      </c>
      <c r="I153" s="232" t="s">
        <v>391</v>
      </c>
      <c r="J153" s="232" t="s">
        <v>440</v>
      </c>
      <c r="K153" s="228"/>
    </row>
    <row r="154" spans="2:11" ht="15" customHeight="1">
      <c r="B154" s="207"/>
      <c r="C154" s="232" t="s">
        <v>394</v>
      </c>
      <c r="D154" s="186"/>
      <c r="E154" s="186"/>
      <c r="F154" s="233" t="s">
        <v>395</v>
      </c>
      <c r="G154" s="186"/>
      <c r="H154" s="232" t="s">
        <v>429</v>
      </c>
      <c r="I154" s="232" t="s">
        <v>391</v>
      </c>
      <c r="J154" s="232">
        <v>50</v>
      </c>
      <c r="K154" s="228"/>
    </row>
    <row r="155" spans="2:11" ht="15" customHeight="1">
      <c r="B155" s="207"/>
      <c r="C155" s="232" t="s">
        <v>397</v>
      </c>
      <c r="D155" s="186"/>
      <c r="E155" s="186"/>
      <c r="F155" s="233" t="s">
        <v>389</v>
      </c>
      <c r="G155" s="186"/>
      <c r="H155" s="232" t="s">
        <v>429</v>
      </c>
      <c r="I155" s="232" t="s">
        <v>399</v>
      </c>
      <c r="J155" s="232"/>
      <c r="K155" s="228"/>
    </row>
    <row r="156" spans="2:11" ht="15" customHeight="1">
      <c r="B156" s="207"/>
      <c r="C156" s="232" t="s">
        <v>408</v>
      </c>
      <c r="D156" s="186"/>
      <c r="E156" s="186"/>
      <c r="F156" s="233" t="s">
        <v>395</v>
      </c>
      <c r="G156" s="186"/>
      <c r="H156" s="232" t="s">
        <v>429</v>
      </c>
      <c r="I156" s="232" t="s">
        <v>391</v>
      </c>
      <c r="J156" s="232">
        <v>50</v>
      </c>
      <c r="K156" s="228"/>
    </row>
    <row r="157" spans="2:11" ht="15" customHeight="1">
      <c r="B157" s="207"/>
      <c r="C157" s="232" t="s">
        <v>416</v>
      </c>
      <c r="D157" s="186"/>
      <c r="E157" s="186"/>
      <c r="F157" s="233" t="s">
        <v>395</v>
      </c>
      <c r="G157" s="186"/>
      <c r="H157" s="232" t="s">
        <v>429</v>
      </c>
      <c r="I157" s="232" t="s">
        <v>391</v>
      </c>
      <c r="J157" s="232">
        <v>50</v>
      </c>
      <c r="K157" s="228"/>
    </row>
    <row r="158" spans="2:11" ht="15" customHeight="1">
      <c r="B158" s="207"/>
      <c r="C158" s="232" t="s">
        <v>414</v>
      </c>
      <c r="D158" s="186"/>
      <c r="E158" s="186"/>
      <c r="F158" s="233" t="s">
        <v>395</v>
      </c>
      <c r="G158" s="186"/>
      <c r="H158" s="232" t="s">
        <v>429</v>
      </c>
      <c r="I158" s="232" t="s">
        <v>391</v>
      </c>
      <c r="J158" s="232">
        <v>50</v>
      </c>
      <c r="K158" s="228"/>
    </row>
    <row r="159" spans="2:11" ht="15" customHeight="1">
      <c r="B159" s="207"/>
      <c r="C159" s="232" t="s">
        <v>84</v>
      </c>
      <c r="D159" s="186"/>
      <c r="E159" s="186"/>
      <c r="F159" s="233" t="s">
        <v>389</v>
      </c>
      <c r="G159" s="186"/>
      <c r="H159" s="232" t="s">
        <v>451</v>
      </c>
      <c r="I159" s="232" t="s">
        <v>391</v>
      </c>
      <c r="J159" s="232" t="s">
        <v>452</v>
      </c>
      <c r="K159" s="228"/>
    </row>
    <row r="160" spans="2:11" ht="15" customHeight="1">
      <c r="B160" s="207"/>
      <c r="C160" s="232" t="s">
        <v>453</v>
      </c>
      <c r="D160" s="186"/>
      <c r="E160" s="186"/>
      <c r="F160" s="233" t="s">
        <v>389</v>
      </c>
      <c r="G160" s="186"/>
      <c r="H160" s="232" t="s">
        <v>454</v>
      </c>
      <c r="I160" s="232" t="s">
        <v>424</v>
      </c>
      <c r="J160" s="232"/>
      <c r="K160" s="228"/>
    </row>
    <row r="161" spans="2:11" ht="15" customHeight="1">
      <c r="B161" s="234"/>
      <c r="C161" s="216"/>
      <c r="D161" s="216"/>
      <c r="E161" s="216"/>
      <c r="F161" s="216"/>
      <c r="G161" s="216"/>
      <c r="H161" s="216"/>
      <c r="I161" s="216"/>
      <c r="J161" s="216"/>
      <c r="K161" s="235"/>
    </row>
    <row r="162" spans="2:11" ht="18.75" customHeight="1">
      <c r="B162" s="183"/>
      <c r="C162" s="186"/>
      <c r="D162" s="186"/>
      <c r="E162" s="186"/>
      <c r="F162" s="206"/>
      <c r="G162" s="186"/>
      <c r="H162" s="186"/>
      <c r="I162" s="186"/>
      <c r="J162" s="186"/>
      <c r="K162" s="183"/>
    </row>
    <row r="163" spans="2:11" ht="18.75" customHeight="1">
      <c r="B163" s="193"/>
      <c r="C163" s="193"/>
      <c r="D163" s="193"/>
      <c r="E163" s="193"/>
      <c r="F163" s="193"/>
      <c r="G163" s="193"/>
      <c r="H163" s="193"/>
      <c r="I163" s="193"/>
      <c r="J163" s="193"/>
      <c r="K163" s="193"/>
    </row>
    <row r="164" spans="2:11" ht="7.5" customHeight="1">
      <c r="B164" s="175"/>
      <c r="C164" s="176"/>
      <c r="D164" s="176"/>
      <c r="E164" s="176"/>
      <c r="F164" s="176"/>
      <c r="G164" s="176"/>
      <c r="H164" s="176"/>
      <c r="I164" s="176"/>
      <c r="J164" s="176"/>
      <c r="K164" s="177"/>
    </row>
    <row r="165" spans="2:11" ht="45" customHeight="1">
      <c r="B165" s="178"/>
      <c r="C165" s="331" t="s">
        <v>455</v>
      </c>
      <c r="D165" s="331"/>
      <c r="E165" s="331"/>
      <c r="F165" s="331"/>
      <c r="G165" s="331"/>
      <c r="H165" s="331"/>
      <c r="I165" s="331"/>
      <c r="J165" s="331"/>
      <c r="K165" s="179"/>
    </row>
    <row r="166" spans="2:11" ht="17.25" customHeight="1">
      <c r="B166" s="178"/>
      <c r="C166" s="199" t="s">
        <v>383</v>
      </c>
      <c r="D166" s="199"/>
      <c r="E166" s="199"/>
      <c r="F166" s="199" t="s">
        <v>384</v>
      </c>
      <c r="G166" s="236"/>
      <c r="H166" s="237" t="s">
        <v>46</v>
      </c>
      <c r="I166" s="237" t="s">
        <v>49</v>
      </c>
      <c r="J166" s="199" t="s">
        <v>385</v>
      </c>
      <c r="K166" s="179"/>
    </row>
    <row r="167" spans="2:11" ht="17.25" customHeight="1">
      <c r="B167" s="180"/>
      <c r="C167" s="201" t="s">
        <v>386</v>
      </c>
      <c r="D167" s="201"/>
      <c r="E167" s="201"/>
      <c r="F167" s="202" t="s">
        <v>387</v>
      </c>
      <c r="G167" s="238"/>
      <c r="H167" s="239"/>
      <c r="I167" s="239"/>
      <c r="J167" s="201" t="s">
        <v>388</v>
      </c>
      <c r="K167" s="181"/>
    </row>
    <row r="168" spans="2:11" ht="5.25" customHeight="1">
      <c r="B168" s="207"/>
      <c r="C168" s="204"/>
      <c r="D168" s="204"/>
      <c r="E168" s="204"/>
      <c r="F168" s="204"/>
      <c r="G168" s="205"/>
      <c r="H168" s="204"/>
      <c r="I168" s="204"/>
      <c r="J168" s="204"/>
      <c r="K168" s="228"/>
    </row>
    <row r="169" spans="2:11" ht="15" customHeight="1">
      <c r="B169" s="207"/>
      <c r="C169" s="186" t="s">
        <v>392</v>
      </c>
      <c r="D169" s="186"/>
      <c r="E169" s="186"/>
      <c r="F169" s="206" t="s">
        <v>389</v>
      </c>
      <c r="G169" s="186"/>
      <c r="H169" s="186" t="s">
        <v>429</v>
      </c>
      <c r="I169" s="186" t="s">
        <v>391</v>
      </c>
      <c r="J169" s="186">
        <v>120</v>
      </c>
      <c r="K169" s="228"/>
    </row>
    <row r="170" spans="2:11" ht="15" customHeight="1">
      <c r="B170" s="207"/>
      <c r="C170" s="186" t="s">
        <v>438</v>
      </c>
      <c r="D170" s="186"/>
      <c r="E170" s="186"/>
      <c r="F170" s="206" t="s">
        <v>389</v>
      </c>
      <c r="G170" s="186"/>
      <c r="H170" s="186" t="s">
        <v>439</v>
      </c>
      <c r="I170" s="186" t="s">
        <v>391</v>
      </c>
      <c r="J170" s="186" t="s">
        <v>440</v>
      </c>
      <c r="K170" s="228"/>
    </row>
    <row r="171" spans="2:11" ht="15" customHeight="1">
      <c r="B171" s="207"/>
      <c r="C171" s="186" t="s">
        <v>337</v>
      </c>
      <c r="D171" s="186"/>
      <c r="E171" s="186"/>
      <c r="F171" s="206" t="s">
        <v>389</v>
      </c>
      <c r="G171" s="186"/>
      <c r="H171" s="186" t="s">
        <v>456</v>
      </c>
      <c r="I171" s="186" t="s">
        <v>391</v>
      </c>
      <c r="J171" s="186" t="s">
        <v>440</v>
      </c>
      <c r="K171" s="228"/>
    </row>
    <row r="172" spans="2:11" ht="15" customHeight="1">
      <c r="B172" s="207"/>
      <c r="C172" s="186" t="s">
        <v>394</v>
      </c>
      <c r="D172" s="186"/>
      <c r="E172" s="186"/>
      <c r="F172" s="206" t="s">
        <v>395</v>
      </c>
      <c r="G172" s="186"/>
      <c r="H172" s="186" t="s">
        <v>456</v>
      </c>
      <c r="I172" s="186" t="s">
        <v>391</v>
      </c>
      <c r="J172" s="186">
        <v>50</v>
      </c>
      <c r="K172" s="228"/>
    </row>
    <row r="173" spans="2:11" ht="15" customHeight="1">
      <c r="B173" s="207"/>
      <c r="C173" s="186" t="s">
        <v>397</v>
      </c>
      <c r="D173" s="186"/>
      <c r="E173" s="186"/>
      <c r="F173" s="206" t="s">
        <v>389</v>
      </c>
      <c r="G173" s="186"/>
      <c r="H173" s="186" t="s">
        <v>456</v>
      </c>
      <c r="I173" s="186" t="s">
        <v>399</v>
      </c>
      <c r="J173" s="186"/>
      <c r="K173" s="228"/>
    </row>
    <row r="174" spans="2:11" ht="15" customHeight="1">
      <c r="B174" s="207"/>
      <c r="C174" s="186" t="s">
        <v>408</v>
      </c>
      <c r="D174" s="186"/>
      <c r="E174" s="186"/>
      <c r="F174" s="206" t="s">
        <v>395</v>
      </c>
      <c r="G174" s="186"/>
      <c r="H174" s="186" t="s">
        <v>456</v>
      </c>
      <c r="I174" s="186" t="s">
        <v>391</v>
      </c>
      <c r="J174" s="186">
        <v>50</v>
      </c>
      <c r="K174" s="228"/>
    </row>
    <row r="175" spans="2:11" ht="15" customHeight="1">
      <c r="B175" s="207"/>
      <c r="C175" s="186" t="s">
        <v>416</v>
      </c>
      <c r="D175" s="186"/>
      <c r="E175" s="186"/>
      <c r="F175" s="206" t="s">
        <v>395</v>
      </c>
      <c r="G175" s="186"/>
      <c r="H175" s="186" t="s">
        <v>456</v>
      </c>
      <c r="I175" s="186" t="s">
        <v>391</v>
      </c>
      <c r="J175" s="186">
        <v>50</v>
      </c>
      <c r="K175" s="228"/>
    </row>
    <row r="176" spans="2:11" ht="15" customHeight="1">
      <c r="B176" s="207"/>
      <c r="C176" s="186" t="s">
        <v>414</v>
      </c>
      <c r="D176" s="186"/>
      <c r="E176" s="186"/>
      <c r="F176" s="206" t="s">
        <v>395</v>
      </c>
      <c r="G176" s="186"/>
      <c r="H176" s="186" t="s">
        <v>456</v>
      </c>
      <c r="I176" s="186" t="s">
        <v>391</v>
      </c>
      <c r="J176" s="186">
        <v>50</v>
      </c>
      <c r="K176" s="228"/>
    </row>
    <row r="177" spans="2:11" ht="15" customHeight="1">
      <c r="B177" s="207"/>
      <c r="C177" s="186" t="s">
        <v>89</v>
      </c>
      <c r="D177" s="186"/>
      <c r="E177" s="186"/>
      <c r="F177" s="206" t="s">
        <v>389</v>
      </c>
      <c r="G177" s="186"/>
      <c r="H177" s="186" t="s">
        <v>457</v>
      </c>
      <c r="I177" s="186" t="s">
        <v>458</v>
      </c>
      <c r="J177" s="186"/>
      <c r="K177" s="228"/>
    </row>
    <row r="178" spans="2:11" ht="15" customHeight="1">
      <c r="B178" s="207"/>
      <c r="C178" s="186" t="s">
        <v>49</v>
      </c>
      <c r="D178" s="186"/>
      <c r="E178" s="186"/>
      <c r="F178" s="206" t="s">
        <v>389</v>
      </c>
      <c r="G178" s="186"/>
      <c r="H178" s="186" t="s">
        <v>459</v>
      </c>
      <c r="I178" s="186" t="s">
        <v>460</v>
      </c>
      <c r="J178" s="186">
        <v>1</v>
      </c>
      <c r="K178" s="228"/>
    </row>
    <row r="179" spans="2:11" ht="15" customHeight="1">
      <c r="B179" s="207"/>
      <c r="C179" s="186" t="s">
        <v>45</v>
      </c>
      <c r="D179" s="186"/>
      <c r="E179" s="186"/>
      <c r="F179" s="206" t="s">
        <v>389</v>
      </c>
      <c r="G179" s="186"/>
      <c r="H179" s="186" t="s">
        <v>461</v>
      </c>
      <c r="I179" s="186" t="s">
        <v>391</v>
      </c>
      <c r="J179" s="186">
        <v>20</v>
      </c>
      <c r="K179" s="228"/>
    </row>
    <row r="180" spans="2:11" ht="15" customHeight="1">
      <c r="B180" s="207"/>
      <c r="C180" s="186" t="s">
        <v>46</v>
      </c>
      <c r="D180" s="186"/>
      <c r="E180" s="186"/>
      <c r="F180" s="206" t="s">
        <v>389</v>
      </c>
      <c r="G180" s="186"/>
      <c r="H180" s="186" t="s">
        <v>462</v>
      </c>
      <c r="I180" s="186" t="s">
        <v>391</v>
      </c>
      <c r="J180" s="186">
        <v>255</v>
      </c>
      <c r="K180" s="228"/>
    </row>
    <row r="181" spans="2:11" ht="15" customHeight="1">
      <c r="B181" s="207"/>
      <c r="C181" s="186" t="s">
        <v>90</v>
      </c>
      <c r="D181" s="186"/>
      <c r="E181" s="186"/>
      <c r="F181" s="206" t="s">
        <v>389</v>
      </c>
      <c r="G181" s="186"/>
      <c r="H181" s="186" t="s">
        <v>353</v>
      </c>
      <c r="I181" s="186" t="s">
        <v>391</v>
      </c>
      <c r="J181" s="186">
        <v>10</v>
      </c>
      <c r="K181" s="228"/>
    </row>
    <row r="182" spans="2:11" ht="15" customHeight="1">
      <c r="B182" s="207"/>
      <c r="C182" s="186" t="s">
        <v>91</v>
      </c>
      <c r="D182" s="186"/>
      <c r="E182" s="186"/>
      <c r="F182" s="206" t="s">
        <v>389</v>
      </c>
      <c r="G182" s="186"/>
      <c r="H182" s="186" t="s">
        <v>463</v>
      </c>
      <c r="I182" s="186" t="s">
        <v>424</v>
      </c>
      <c r="J182" s="186"/>
      <c r="K182" s="228"/>
    </row>
    <row r="183" spans="2:11" ht="15" customHeight="1">
      <c r="B183" s="207"/>
      <c r="C183" s="186" t="s">
        <v>464</v>
      </c>
      <c r="D183" s="186"/>
      <c r="E183" s="186"/>
      <c r="F183" s="206" t="s">
        <v>389</v>
      </c>
      <c r="G183" s="186"/>
      <c r="H183" s="186" t="s">
        <v>465</v>
      </c>
      <c r="I183" s="186" t="s">
        <v>424</v>
      </c>
      <c r="J183" s="186"/>
      <c r="K183" s="228"/>
    </row>
    <row r="184" spans="2:11" ht="15" customHeight="1">
      <c r="B184" s="207"/>
      <c r="C184" s="186" t="s">
        <v>453</v>
      </c>
      <c r="D184" s="186"/>
      <c r="E184" s="186"/>
      <c r="F184" s="206" t="s">
        <v>389</v>
      </c>
      <c r="G184" s="186"/>
      <c r="H184" s="186" t="s">
        <v>466</v>
      </c>
      <c r="I184" s="186" t="s">
        <v>424</v>
      </c>
      <c r="J184" s="186"/>
      <c r="K184" s="228"/>
    </row>
    <row r="185" spans="2:11" ht="15" customHeight="1">
      <c r="B185" s="207"/>
      <c r="C185" s="186" t="s">
        <v>93</v>
      </c>
      <c r="D185" s="186"/>
      <c r="E185" s="186"/>
      <c r="F185" s="206" t="s">
        <v>395</v>
      </c>
      <c r="G185" s="186"/>
      <c r="H185" s="186" t="s">
        <v>467</v>
      </c>
      <c r="I185" s="186" t="s">
        <v>391</v>
      </c>
      <c r="J185" s="186">
        <v>50</v>
      </c>
      <c r="K185" s="228"/>
    </row>
    <row r="186" spans="2:11" ht="15" customHeight="1">
      <c r="B186" s="207"/>
      <c r="C186" s="186" t="s">
        <v>468</v>
      </c>
      <c r="D186" s="186"/>
      <c r="E186" s="186"/>
      <c r="F186" s="206" t="s">
        <v>395</v>
      </c>
      <c r="G186" s="186"/>
      <c r="H186" s="186" t="s">
        <v>469</v>
      </c>
      <c r="I186" s="186" t="s">
        <v>470</v>
      </c>
      <c r="J186" s="186"/>
      <c r="K186" s="228"/>
    </row>
    <row r="187" spans="2:11" ht="15" customHeight="1">
      <c r="B187" s="207"/>
      <c r="C187" s="186" t="s">
        <v>471</v>
      </c>
      <c r="D187" s="186"/>
      <c r="E187" s="186"/>
      <c r="F187" s="206" t="s">
        <v>395</v>
      </c>
      <c r="G187" s="186"/>
      <c r="H187" s="186" t="s">
        <v>472</v>
      </c>
      <c r="I187" s="186" t="s">
        <v>470</v>
      </c>
      <c r="J187" s="186"/>
      <c r="K187" s="228"/>
    </row>
    <row r="188" spans="2:11" ht="15" customHeight="1">
      <c r="B188" s="207"/>
      <c r="C188" s="186" t="s">
        <v>473</v>
      </c>
      <c r="D188" s="186"/>
      <c r="E188" s="186"/>
      <c r="F188" s="206" t="s">
        <v>395</v>
      </c>
      <c r="G188" s="186"/>
      <c r="H188" s="186" t="s">
        <v>474</v>
      </c>
      <c r="I188" s="186" t="s">
        <v>470</v>
      </c>
      <c r="J188" s="186"/>
      <c r="K188" s="228"/>
    </row>
    <row r="189" spans="2:11" ht="15" customHeight="1">
      <c r="B189" s="207"/>
      <c r="C189" s="240" t="s">
        <v>475</v>
      </c>
      <c r="D189" s="186"/>
      <c r="E189" s="186"/>
      <c r="F189" s="206" t="s">
        <v>395</v>
      </c>
      <c r="G189" s="186"/>
      <c r="H189" s="186" t="s">
        <v>476</v>
      </c>
      <c r="I189" s="186" t="s">
        <v>477</v>
      </c>
      <c r="J189" s="241" t="s">
        <v>478</v>
      </c>
      <c r="K189" s="228"/>
    </row>
    <row r="190" spans="2:11" ht="15" customHeight="1">
      <c r="B190" s="207"/>
      <c r="C190" s="192" t="s">
        <v>34</v>
      </c>
      <c r="D190" s="186"/>
      <c r="E190" s="186"/>
      <c r="F190" s="206" t="s">
        <v>389</v>
      </c>
      <c r="G190" s="186"/>
      <c r="H190" s="183" t="s">
        <v>479</v>
      </c>
      <c r="I190" s="186" t="s">
        <v>480</v>
      </c>
      <c r="J190" s="186"/>
      <c r="K190" s="228"/>
    </row>
    <row r="191" spans="2:11" ht="15" customHeight="1">
      <c r="B191" s="207"/>
      <c r="C191" s="192" t="s">
        <v>481</v>
      </c>
      <c r="D191" s="186"/>
      <c r="E191" s="186"/>
      <c r="F191" s="206" t="s">
        <v>389</v>
      </c>
      <c r="G191" s="186"/>
      <c r="H191" s="186" t="s">
        <v>482</v>
      </c>
      <c r="I191" s="186" t="s">
        <v>424</v>
      </c>
      <c r="J191" s="186"/>
      <c r="K191" s="228"/>
    </row>
    <row r="192" spans="2:11" ht="15" customHeight="1">
      <c r="B192" s="207"/>
      <c r="C192" s="192" t="s">
        <v>483</v>
      </c>
      <c r="D192" s="186"/>
      <c r="E192" s="186"/>
      <c r="F192" s="206" t="s">
        <v>389</v>
      </c>
      <c r="G192" s="186"/>
      <c r="H192" s="186" t="s">
        <v>484</v>
      </c>
      <c r="I192" s="186" t="s">
        <v>424</v>
      </c>
      <c r="J192" s="186"/>
      <c r="K192" s="228"/>
    </row>
    <row r="193" spans="2:11" ht="15" customHeight="1">
      <c r="B193" s="207"/>
      <c r="C193" s="192" t="s">
        <v>485</v>
      </c>
      <c r="D193" s="186"/>
      <c r="E193" s="186"/>
      <c r="F193" s="206" t="s">
        <v>395</v>
      </c>
      <c r="G193" s="186"/>
      <c r="H193" s="186" t="s">
        <v>486</v>
      </c>
      <c r="I193" s="186" t="s">
        <v>424</v>
      </c>
      <c r="J193" s="186"/>
      <c r="K193" s="228"/>
    </row>
    <row r="194" spans="2:11" ht="15" customHeight="1">
      <c r="B194" s="234"/>
      <c r="C194" s="242"/>
      <c r="D194" s="216"/>
      <c r="E194" s="216"/>
      <c r="F194" s="216"/>
      <c r="G194" s="216"/>
      <c r="H194" s="216"/>
      <c r="I194" s="216"/>
      <c r="J194" s="216"/>
      <c r="K194" s="235"/>
    </row>
    <row r="195" spans="2:11" ht="18.75" customHeight="1">
      <c r="B195" s="183"/>
      <c r="C195" s="186"/>
      <c r="D195" s="186"/>
      <c r="E195" s="186"/>
      <c r="F195" s="206"/>
      <c r="G195" s="186"/>
      <c r="H195" s="186"/>
      <c r="I195" s="186"/>
      <c r="J195" s="186"/>
      <c r="K195" s="183"/>
    </row>
    <row r="196" spans="2:11" ht="18.75" customHeight="1">
      <c r="B196" s="183"/>
      <c r="C196" s="186"/>
      <c r="D196" s="186"/>
      <c r="E196" s="186"/>
      <c r="F196" s="206"/>
      <c r="G196" s="186"/>
      <c r="H196" s="186"/>
      <c r="I196" s="186"/>
      <c r="J196" s="186"/>
      <c r="K196" s="183"/>
    </row>
    <row r="197" spans="2:11" ht="18.75" customHeight="1">
      <c r="B197" s="193"/>
      <c r="C197" s="193"/>
      <c r="D197" s="193"/>
      <c r="E197" s="193"/>
      <c r="F197" s="193"/>
      <c r="G197" s="193"/>
      <c r="H197" s="193"/>
      <c r="I197" s="193"/>
      <c r="J197" s="193"/>
      <c r="K197" s="193"/>
    </row>
    <row r="198" spans="2:11" ht="13.5">
      <c r="B198" s="175"/>
      <c r="C198" s="176"/>
      <c r="D198" s="176"/>
      <c r="E198" s="176"/>
      <c r="F198" s="176"/>
      <c r="G198" s="176"/>
      <c r="H198" s="176"/>
      <c r="I198" s="176"/>
      <c r="J198" s="176"/>
      <c r="K198" s="177"/>
    </row>
    <row r="199" spans="2:11" ht="21">
      <c r="B199" s="178"/>
      <c r="C199" s="331" t="s">
        <v>487</v>
      </c>
      <c r="D199" s="331"/>
      <c r="E199" s="331"/>
      <c r="F199" s="331"/>
      <c r="G199" s="331"/>
      <c r="H199" s="331"/>
      <c r="I199" s="331"/>
      <c r="J199" s="331"/>
      <c r="K199" s="179"/>
    </row>
    <row r="200" spans="2:11" ht="25.5" customHeight="1">
      <c r="B200" s="178"/>
      <c r="C200" s="243" t="s">
        <v>488</v>
      </c>
      <c r="D200" s="243"/>
      <c r="E200" s="243"/>
      <c r="F200" s="243" t="s">
        <v>489</v>
      </c>
      <c r="G200" s="244"/>
      <c r="H200" s="330" t="s">
        <v>490</v>
      </c>
      <c r="I200" s="330"/>
      <c r="J200" s="330"/>
      <c r="K200" s="179"/>
    </row>
    <row r="201" spans="2:11" ht="5.25" customHeight="1">
      <c r="B201" s="207"/>
      <c r="C201" s="204"/>
      <c r="D201" s="204"/>
      <c r="E201" s="204"/>
      <c r="F201" s="204"/>
      <c r="G201" s="186"/>
      <c r="H201" s="204"/>
      <c r="I201" s="204"/>
      <c r="J201" s="204"/>
      <c r="K201" s="228"/>
    </row>
    <row r="202" spans="2:11" ht="15" customHeight="1">
      <c r="B202" s="207"/>
      <c r="C202" s="186" t="s">
        <v>480</v>
      </c>
      <c r="D202" s="186"/>
      <c r="E202" s="186"/>
      <c r="F202" s="206" t="s">
        <v>35</v>
      </c>
      <c r="G202" s="186"/>
      <c r="H202" s="329" t="s">
        <v>491</v>
      </c>
      <c r="I202" s="329"/>
      <c r="J202" s="329"/>
      <c r="K202" s="228"/>
    </row>
    <row r="203" spans="2:11" ht="15" customHeight="1">
      <c r="B203" s="207"/>
      <c r="C203" s="213"/>
      <c r="D203" s="186"/>
      <c r="E203" s="186"/>
      <c r="F203" s="206" t="s">
        <v>36</v>
      </c>
      <c r="G203" s="186"/>
      <c r="H203" s="329" t="s">
        <v>492</v>
      </c>
      <c r="I203" s="329"/>
      <c r="J203" s="329"/>
      <c r="K203" s="228"/>
    </row>
    <row r="204" spans="2:11" ht="15" customHeight="1">
      <c r="B204" s="207"/>
      <c r="C204" s="213"/>
      <c r="D204" s="186"/>
      <c r="E204" s="186"/>
      <c r="F204" s="206" t="s">
        <v>39</v>
      </c>
      <c r="G204" s="186"/>
      <c r="H204" s="329" t="s">
        <v>493</v>
      </c>
      <c r="I204" s="329"/>
      <c r="J204" s="329"/>
      <c r="K204" s="228"/>
    </row>
    <row r="205" spans="2:11" ht="15" customHeight="1">
      <c r="B205" s="207"/>
      <c r="C205" s="186"/>
      <c r="D205" s="186"/>
      <c r="E205" s="186"/>
      <c r="F205" s="206" t="s">
        <v>37</v>
      </c>
      <c r="G205" s="186"/>
      <c r="H205" s="329" t="s">
        <v>494</v>
      </c>
      <c r="I205" s="329"/>
      <c r="J205" s="329"/>
      <c r="K205" s="228"/>
    </row>
    <row r="206" spans="2:11" ht="15" customHeight="1">
      <c r="B206" s="207"/>
      <c r="C206" s="186"/>
      <c r="D206" s="186"/>
      <c r="E206" s="186"/>
      <c r="F206" s="206" t="s">
        <v>38</v>
      </c>
      <c r="G206" s="186"/>
      <c r="H206" s="329" t="s">
        <v>495</v>
      </c>
      <c r="I206" s="329"/>
      <c r="J206" s="329"/>
      <c r="K206" s="228"/>
    </row>
    <row r="207" spans="2:11" ht="15" customHeight="1">
      <c r="B207" s="207"/>
      <c r="C207" s="186"/>
      <c r="D207" s="186"/>
      <c r="E207" s="186"/>
      <c r="F207" s="206"/>
      <c r="G207" s="186"/>
      <c r="H207" s="186"/>
      <c r="I207" s="186"/>
      <c r="J207" s="186"/>
      <c r="K207" s="228"/>
    </row>
    <row r="208" spans="2:11" ht="15" customHeight="1">
      <c r="B208" s="207"/>
      <c r="C208" s="186" t="s">
        <v>436</v>
      </c>
      <c r="D208" s="186"/>
      <c r="E208" s="186"/>
      <c r="F208" s="206" t="s">
        <v>69</v>
      </c>
      <c r="G208" s="186"/>
      <c r="H208" s="329" t="s">
        <v>496</v>
      </c>
      <c r="I208" s="329"/>
      <c r="J208" s="329"/>
      <c r="K208" s="228"/>
    </row>
    <row r="209" spans="2:11" ht="15" customHeight="1">
      <c r="B209" s="207"/>
      <c r="C209" s="213"/>
      <c r="D209" s="186"/>
      <c r="E209" s="186"/>
      <c r="F209" s="206" t="s">
        <v>333</v>
      </c>
      <c r="G209" s="186"/>
      <c r="H209" s="329" t="s">
        <v>334</v>
      </c>
      <c r="I209" s="329"/>
      <c r="J209" s="329"/>
      <c r="K209" s="228"/>
    </row>
    <row r="210" spans="2:11" ht="15" customHeight="1">
      <c r="B210" s="207"/>
      <c r="C210" s="186"/>
      <c r="D210" s="186"/>
      <c r="E210" s="186"/>
      <c r="F210" s="206" t="s">
        <v>331</v>
      </c>
      <c r="G210" s="186"/>
      <c r="H210" s="329" t="s">
        <v>497</v>
      </c>
      <c r="I210" s="329"/>
      <c r="J210" s="329"/>
      <c r="K210" s="228"/>
    </row>
    <row r="211" spans="2:11" ht="15" customHeight="1">
      <c r="B211" s="245"/>
      <c r="C211" s="213"/>
      <c r="D211" s="213"/>
      <c r="E211" s="213"/>
      <c r="F211" s="206" t="s">
        <v>335</v>
      </c>
      <c r="G211" s="192"/>
      <c r="H211" s="328" t="s">
        <v>336</v>
      </c>
      <c r="I211" s="328"/>
      <c r="J211" s="328"/>
      <c r="K211" s="246"/>
    </row>
    <row r="212" spans="2:11" ht="15" customHeight="1">
      <c r="B212" s="245"/>
      <c r="C212" s="213"/>
      <c r="D212" s="213"/>
      <c r="E212" s="213"/>
      <c r="F212" s="206" t="s">
        <v>101</v>
      </c>
      <c r="G212" s="192"/>
      <c r="H212" s="328" t="s">
        <v>498</v>
      </c>
      <c r="I212" s="328"/>
      <c r="J212" s="328"/>
      <c r="K212" s="246"/>
    </row>
    <row r="213" spans="2:11" ht="15" customHeight="1">
      <c r="B213" s="245"/>
      <c r="C213" s="213"/>
      <c r="D213" s="213"/>
      <c r="E213" s="213"/>
      <c r="F213" s="247"/>
      <c r="G213" s="192"/>
      <c r="H213" s="248"/>
      <c r="I213" s="248"/>
      <c r="J213" s="248"/>
      <c r="K213" s="246"/>
    </row>
    <row r="214" spans="2:11" ht="15" customHeight="1">
      <c r="B214" s="245"/>
      <c r="C214" s="186" t="s">
        <v>460</v>
      </c>
      <c r="D214" s="213"/>
      <c r="E214" s="213"/>
      <c r="F214" s="206">
        <v>1</v>
      </c>
      <c r="G214" s="192"/>
      <c r="H214" s="328" t="s">
        <v>499</v>
      </c>
      <c r="I214" s="328"/>
      <c r="J214" s="328"/>
      <c r="K214" s="246"/>
    </row>
    <row r="215" spans="2:11" ht="15" customHeight="1">
      <c r="B215" s="245"/>
      <c r="C215" s="213"/>
      <c r="D215" s="213"/>
      <c r="E215" s="213"/>
      <c r="F215" s="206">
        <v>2</v>
      </c>
      <c r="G215" s="192"/>
      <c r="H215" s="328" t="s">
        <v>500</v>
      </c>
      <c r="I215" s="328"/>
      <c r="J215" s="328"/>
      <c r="K215" s="246"/>
    </row>
    <row r="216" spans="2:11" ht="15" customHeight="1">
      <c r="B216" s="245"/>
      <c r="C216" s="213"/>
      <c r="D216" s="213"/>
      <c r="E216" s="213"/>
      <c r="F216" s="206">
        <v>3</v>
      </c>
      <c r="G216" s="192"/>
      <c r="H216" s="328" t="s">
        <v>501</v>
      </c>
      <c r="I216" s="328"/>
      <c r="J216" s="328"/>
      <c r="K216" s="246"/>
    </row>
    <row r="217" spans="2:11" ht="15" customHeight="1">
      <c r="B217" s="245"/>
      <c r="C217" s="213"/>
      <c r="D217" s="213"/>
      <c r="E217" s="213"/>
      <c r="F217" s="206">
        <v>4</v>
      </c>
      <c r="G217" s="192"/>
      <c r="H217" s="328" t="s">
        <v>502</v>
      </c>
      <c r="I217" s="328"/>
      <c r="J217" s="328"/>
      <c r="K217" s="246"/>
    </row>
    <row r="218" spans="2:11" ht="12.75" customHeight="1">
      <c r="B218" s="249"/>
      <c r="C218" s="250"/>
      <c r="D218" s="250"/>
      <c r="E218" s="250"/>
      <c r="F218" s="250"/>
      <c r="G218" s="250"/>
      <c r="H218" s="250"/>
      <c r="I218" s="250"/>
      <c r="J218" s="250"/>
      <c r="K218" s="251"/>
    </row>
  </sheetData>
  <sheetProtection formatCells="0" formatColumns="0" formatRows="0" insertColumns="0" insertRows="0" insertHyperlinks="0" deleteColumns="0" deleteRows="0" sort="0" autoFilter="0" pivotTables="0"/>
  <mergeCells count="77">
    <mergeCell ref="C3:J3"/>
    <mergeCell ref="C9:J9"/>
    <mergeCell ref="D11:J11"/>
    <mergeCell ref="D10:J10"/>
    <mergeCell ref="C4:J4"/>
    <mergeCell ref="C6:J6"/>
    <mergeCell ref="C7:J7"/>
    <mergeCell ref="D16:J16"/>
    <mergeCell ref="D17:J17"/>
    <mergeCell ref="F18:J18"/>
    <mergeCell ref="F19:J19"/>
    <mergeCell ref="D15:J15"/>
    <mergeCell ref="C25:J25"/>
    <mergeCell ref="D27:J27"/>
    <mergeCell ref="C26:J26"/>
    <mergeCell ref="F20:J20"/>
    <mergeCell ref="F23:J23"/>
    <mergeCell ref="F21:J21"/>
    <mergeCell ref="F22:J22"/>
    <mergeCell ref="D33:J33"/>
    <mergeCell ref="D34:J34"/>
    <mergeCell ref="D31:J31"/>
    <mergeCell ref="D30:J30"/>
    <mergeCell ref="D28:J28"/>
    <mergeCell ref="G45:J45"/>
    <mergeCell ref="G44:J44"/>
    <mergeCell ref="D35:J35"/>
    <mergeCell ref="G40:J40"/>
    <mergeCell ref="G41:J41"/>
    <mergeCell ref="G42:J42"/>
    <mergeCell ref="G43:J43"/>
    <mergeCell ref="G36:J36"/>
    <mergeCell ref="G37:J37"/>
    <mergeCell ref="G38:J38"/>
    <mergeCell ref="G39:J39"/>
    <mergeCell ref="D59:J59"/>
    <mergeCell ref="D58:J58"/>
    <mergeCell ref="D47:J47"/>
    <mergeCell ref="C52:J52"/>
    <mergeCell ref="C54:J54"/>
    <mergeCell ref="C55:J55"/>
    <mergeCell ref="C57:J57"/>
    <mergeCell ref="D51:J51"/>
    <mergeCell ref="E50:J50"/>
    <mergeCell ref="E49:J49"/>
    <mergeCell ref="E48:J48"/>
    <mergeCell ref="D61:J61"/>
    <mergeCell ref="D62:J62"/>
    <mergeCell ref="D65:J65"/>
    <mergeCell ref="D63:J63"/>
    <mergeCell ref="D60:J60"/>
    <mergeCell ref="D70:J70"/>
    <mergeCell ref="D68:J68"/>
    <mergeCell ref="D67:J67"/>
    <mergeCell ref="D69:J69"/>
    <mergeCell ref="D66:J66"/>
    <mergeCell ref="C165:J165"/>
    <mergeCell ref="C122:J122"/>
    <mergeCell ref="C147:J147"/>
    <mergeCell ref="C102:J102"/>
    <mergeCell ref="C75:J75"/>
    <mergeCell ref="H200:J200"/>
    <mergeCell ref="C199:J199"/>
    <mergeCell ref="H208:J208"/>
    <mergeCell ref="H206:J206"/>
    <mergeCell ref="H204:J204"/>
    <mergeCell ref="H202:J202"/>
    <mergeCell ref="H217:J217"/>
    <mergeCell ref="H210:J210"/>
    <mergeCell ref="H205:J205"/>
    <mergeCell ref="H203:J203"/>
    <mergeCell ref="H214:J214"/>
    <mergeCell ref="H216:J216"/>
    <mergeCell ref="H215:J215"/>
    <mergeCell ref="H212:J212"/>
    <mergeCell ref="H211:J211"/>
    <mergeCell ref="H209:J209"/>
  </mergeCells>
  <pageMargins left="0.59027779999999996" right="0.59027779999999996" top="0.59027779999999996" bottom="0.59027779999999996" header="0" footer="0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9</vt:i4>
      </vt:variant>
    </vt:vector>
  </HeadingPairs>
  <TitlesOfParts>
    <vt:vector size="14" baseType="lpstr">
      <vt:lpstr>Rekapitulace PS</vt:lpstr>
      <vt:lpstr>PS 03-01-21.1 - Petrohrad...</vt:lpstr>
      <vt:lpstr>PS 03-01-21.2 - Petrohrad...</vt:lpstr>
      <vt:lpstr>PS 03-01-21.3 - VON + VRN</vt:lpstr>
      <vt:lpstr>Pokyny pro vyplnění</vt:lpstr>
      <vt:lpstr>'PS 03-01-21.1 - Petrohrad...'!Názvy_tisku</vt:lpstr>
      <vt:lpstr>'PS 03-01-21.2 - Petrohrad...'!Názvy_tisku</vt:lpstr>
      <vt:lpstr>'PS 03-01-21.3 - VON + VRN'!Názvy_tisku</vt:lpstr>
      <vt:lpstr>'Rekapitulace PS'!Názvy_tisku</vt:lpstr>
      <vt:lpstr>'Pokyny pro vyplnění'!Oblast_tisku</vt:lpstr>
      <vt:lpstr>'PS 03-01-21.1 - Petrohrad...'!Oblast_tisku</vt:lpstr>
      <vt:lpstr>'PS 03-01-21.2 - Petrohrad...'!Oblast_tisku</vt:lpstr>
      <vt:lpstr>'PS 03-01-21.3 - VON + VRN'!Oblast_tisku</vt:lpstr>
      <vt:lpstr>'Rekapitulace PS'!Oblast_tisku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Kettner</dc:creator>
  <cp:lastModifiedBy>Kazda Jan, Ing.</cp:lastModifiedBy>
  <dcterms:created xsi:type="dcterms:W3CDTF">2019-07-12T10:15:20Z</dcterms:created>
  <dcterms:modified xsi:type="dcterms:W3CDTF">2019-07-15T05:02:30Z</dcterms:modified>
</cp:coreProperties>
</file>