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.1 - Práce na ŽSv (Sborn..." sheetId="2" r:id="rId2"/>
    <sheet name="A.2 - Materiál zajištěný ..." sheetId="3" r:id="rId3"/>
    <sheet name="A.3 - Práce na přejezdech..." sheetId="4" r:id="rId4"/>
    <sheet name="A.4 - Práce SSZT (Sborník..." sheetId="5" r:id="rId5"/>
    <sheet name="A.5 - Přepravy (Sborník S..." sheetId="6" r:id="rId6"/>
    <sheet name="A.6 - VON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'A.1 - Práce na ŽSv (Sborn...'!$C$78:$K$156</definedName>
    <definedName name="_xlnm.Print_Area" localSheetId="1">'A.1 - Práce na ŽSv (Sborn...'!$C$4:$J$39,'A.1 - Práce na ŽSv (Sborn...'!$C$45:$J$60,'A.1 - Práce na ŽSv (Sborn...'!$C$66:$K$156</definedName>
    <definedName name="_xlnm.Print_Titles" localSheetId="1">'A.1 - Práce na ŽSv (Sborn...'!$78:$78</definedName>
    <definedName name="_xlnm._FilterDatabase" localSheetId="2" hidden="1">'A.2 - Materiál zajištěný ...'!$C$78:$K$87</definedName>
    <definedName name="_xlnm.Print_Area" localSheetId="2">'A.2 - Materiál zajištěný ...'!$C$4:$J$39,'A.2 - Materiál zajištěný ...'!$C$45:$J$60,'A.2 - Materiál zajištěný ...'!$C$66:$K$87</definedName>
    <definedName name="_xlnm.Print_Titles" localSheetId="2">'A.2 - Materiál zajištěný ...'!$78:$78</definedName>
    <definedName name="_xlnm._FilterDatabase" localSheetId="3" hidden="1">'A.3 - Práce na přejezdech...'!$C$78:$K$167</definedName>
    <definedName name="_xlnm.Print_Area" localSheetId="3">'A.3 - Práce na přejezdech...'!$C$4:$J$39,'A.3 - Práce na přejezdech...'!$C$45:$J$60,'A.3 - Práce na přejezdech...'!$C$66:$K$167</definedName>
    <definedName name="_xlnm.Print_Titles" localSheetId="3">'A.3 - Práce na přejezdech...'!$78:$78</definedName>
    <definedName name="_xlnm._FilterDatabase" localSheetId="4" hidden="1">'A.4 - Práce SSZT (Sborník...'!$C$78:$K$91</definedName>
    <definedName name="_xlnm.Print_Area" localSheetId="4">'A.4 - Práce SSZT (Sborník...'!$C$4:$J$39,'A.4 - Práce SSZT (Sborník...'!$C$45:$J$60,'A.4 - Práce SSZT (Sborník...'!$C$66:$K$91</definedName>
    <definedName name="_xlnm.Print_Titles" localSheetId="4">'A.4 - Práce SSZT (Sborník...'!$78:$78</definedName>
    <definedName name="_xlnm._FilterDatabase" localSheetId="5" hidden="1">'A.5 - Přepravy (Sborník S...'!$C$78:$K$94</definedName>
    <definedName name="_xlnm.Print_Area" localSheetId="5">'A.5 - Přepravy (Sborník S...'!$C$4:$J$39,'A.5 - Přepravy (Sborník S...'!$C$45:$J$60,'A.5 - Přepravy (Sborník S...'!$C$66:$K$94</definedName>
    <definedName name="_xlnm.Print_Titles" localSheetId="5">'A.5 - Přepravy (Sborník S...'!$78:$78</definedName>
    <definedName name="_xlnm._FilterDatabase" localSheetId="6" hidden="1">'A.6 - VON'!$C$78:$K$98</definedName>
    <definedName name="_xlnm.Print_Area" localSheetId="6">'A.6 - VON'!$C$4:$J$39,'A.6 - VON'!$C$45:$J$60,'A.6 - VON'!$C$66:$K$98</definedName>
    <definedName name="_xlnm.Print_Titles" localSheetId="6">'A.6 - VON'!$78:$78</definedName>
  </definedNames>
  <calcPr/>
</workbook>
</file>

<file path=xl/calcChain.xml><?xml version="1.0" encoding="utf-8"?>
<calcChain xmlns="http://schemas.openxmlformats.org/spreadsheetml/2006/main">
  <c i="7" r="J37"/>
  <c r="J36"/>
  <c i="1" r="AY60"/>
  <c i="7" r="J35"/>
  <c i="1" r="AX60"/>
  <c i="7"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5"/>
  <c r="BH85"/>
  <c r="BG85"/>
  <c r="BF85"/>
  <c r="T85"/>
  <c r="R85"/>
  <c r="P85"/>
  <c r="BK85"/>
  <c r="J85"/>
  <c r="BE85"/>
  <c r="BI82"/>
  <c r="BH82"/>
  <c r="BG82"/>
  <c r="BF82"/>
  <c r="T82"/>
  <c r="R82"/>
  <c r="P82"/>
  <c r="BK82"/>
  <c r="J82"/>
  <c r="BE82"/>
  <c r="BI80"/>
  <c r="F37"/>
  <c i="1" r="BD60"/>
  <c i="7" r="BH80"/>
  <c r="F36"/>
  <c i="1" r="BC60"/>
  <c i="7" r="BG80"/>
  <c r="F35"/>
  <c i="1" r="BB60"/>
  <c i="7" r="BF80"/>
  <c r="J34"/>
  <c i="1" r="AW60"/>
  <c i="7" r="F34"/>
  <c i="1" r="BA60"/>
  <c i="7" r="T80"/>
  <c r="T79"/>
  <c r="R80"/>
  <c r="R79"/>
  <c r="P80"/>
  <c r="P79"/>
  <c i="1" r="AU60"/>
  <c i="7" r="BK80"/>
  <c r="BK79"/>
  <c r="J79"/>
  <c r="J59"/>
  <c r="J30"/>
  <c i="1" r="AG60"/>
  <c i="7" r="J80"/>
  <c r="BE80"/>
  <c r="J33"/>
  <c i="1" r="AV60"/>
  <c i="7" r="F33"/>
  <c i="1" r="AZ60"/>
  <c i="7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6" r="J37"/>
  <c r="J36"/>
  <c i="1" r="AY59"/>
  <c i="6" r="J35"/>
  <c i="1" r="AX59"/>
  <c i="6"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0"/>
  <c r="F37"/>
  <c i="1" r="BD59"/>
  <c i="6" r="BH80"/>
  <c r="F36"/>
  <c i="1" r="BC59"/>
  <c i="6" r="BG80"/>
  <c r="F35"/>
  <c i="1" r="BB59"/>
  <c i="6" r="BF80"/>
  <c r="J34"/>
  <c i="1" r="AW59"/>
  <c i="6" r="F34"/>
  <c i="1" r="BA59"/>
  <c i="6" r="T80"/>
  <c r="T79"/>
  <c r="R80"/>
  <c r="R79"/>
  <c r="P80"/>
  <c r="P79"/>
  <c i="1" r="AU59"/>
  <c i="6" r="BK80"/>
  <c r="BK79"/>
  <c r="J79"/>
  <c r="J59"/>
  <c r="J30"/>
  <c i="1" r="AG59"/>
  <c i="6" r="J80"/>
  <c r="BE80"/>
  <c r="J33"/>
  <c i="1" r="AV59"/>
  <c i="6" r="F33"/>
  <c i="1" r="AZ59"/>
  <c i="6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5" r="J37"/>
  <c r="J36"/>
  <c i="1" r="AY58"/>
  <c i="5" r="J35"/>
  <c i="1" r="AX58"/>
  <c i="5"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7"/>
  <c i="1" r="BD58"/>
  <c i="5" r="BH80"/>
  <c r="F36"/>
  <c i="1" r="BC58"/>
  <c i="5" r="BG80"/>
  <c r="F35"/>
  <c i="1" r="BB58"/>
  <c i="5" r="BF80"/>
  <c r="J34"/>
  <c i="1" r="AW58"/>
  <c i="5" r="F34"/>
  <c i="1" r="BA58"/>
  <c i="5" r="T80"/>
  <c r="T79"/>
  <c r="R80"/>
  <c r="R79"/>
  <c r="P80"/>
  <c r="P79"/>
  <c i="1" r="AU58"/>
  <c i="5" r="BK80"/>
  <c r="BK79"/>
  <c r="J79"/>
  <c r="J59"/>
  <c r="J30"/>
  <c i="1" r="AG58"/>
  <c i="5" r="J80"/>
  <c r="BE80"/>
  <c r="J33"/>
  <c i="1" r="AV58"/>
  <c i="5" r="F33"/>
  <c i="1" r="AZ58"/>
  <c i="5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4" r="J37"/>
  <c r="J36"/>
  <c i="1" r="AY57"/>
  <c i="4" r="J35"/>
  <c i="1" r="AX57"/>
  <c i="4"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0"/>
  <c r="F37"/>
  <c i="1" r="BD57"/>
  <c i="4" r="BH80"/>
  <c r="F36"/>
  <c i="1" r="BC57"/>
  <c i="4" r="BG80"/>
  <c r="F35"/>
  <c i="1" r="BB57"/>
  <c i="4" r="BF80"/>
  <c r="J34"/>
  <c i="1" r="AW57"/>
  <c i="4" r="F34"/>
  <c i="1" r="BA57"/>
  <c i="4" r="T80"/>
  <c r="T79"/>
  <c r="R80"/>
  <c r="R79"/>
  <c r="P80"/>
  <c r="P79"/>
  <c i="1" r="AU57"/>
  <c i="4" r="BK80"/>
  <c r="BK79"/>
  <c r="J79"/>
  <c r="J59"/>
  <c r="J30"/>
  <c i="1" r="AG57"/>
  <c i="4" r="J80"/>
  <c r="BE80"/>
  <c r="J33"/>
  <c i="1" r="AV57"/>
  <c i="4" r="F33"/>
  <c i="1" r="AZ57"/>
  <c i="4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3" r="J37"/>
  <c r="J36"/>
  <c i="1" r="AY56"/>
  <c i="3" r="J35"/>
  <c i="1" r="AX56"/>
  <c i="3"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0"/>
  <c r="F37"/>
  <c i="1" r="BD56"/>
  <c i="3" r="BH80"/>
  <c r="F36"/>
  <c i="1" r="BC56"/>
  <c i="3" r="BG80"/>
  <c r="F35"/>
  <c i="1" r="BB56"/>
  <c i="3" r="BF80"/>
  <c r="J34"/>
  <c i="1" r="AW56"/>
  <c i="3" r="F34"/>
  <c i="1" r="BA56"/>
  <c i="3" r="T80"/>
  <c r="T79"/>
  <c r="R80"/>
  <c r="R79"/>
  <c r="P80"/>
  <c r="P79"/>
  <c i="1" r="AU56"/>
  <c i="3" r="BK80"/>
  <c r="BK79"/>
  <c r="J79"/>
  <c r="J59"/>
  <c r="J30"/>
  <c i="1" r="AG56"/>
  <c i="3" r="J80"/>
  <c r="BE80"/>
  <c r="J33"/>
  <c i="1" r="AV56"/>
  <c i="3" r="F33"/>
  <c i="1" r="AZ56"/>
  <c i="3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2" r="J37"/>
  <c r="J36"/>
  <c i="1" r="AY55"/>
  <c i="2" r="J35"/>
  <c i="1" r="AX55"/>
  <c i="2"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36"/>
  <c r="BH136"/>
  <c r="BG136"/>
  <c r="BF136"/>
  <c r="T136"/>
  <c r="R136"/>
  <c r="P136"/>
  <c r="BK136"/>
  <c r="J136"/>
  <c r="BE136"/>
  <c r="BI125"/>
  <c r="BH125"/>
  <c r="BG125"/>
  <c r="BF125"/>
  <c r="T125"/>
  <c r="R125"/>
  <c r="P125"/>
  <c r="BK125"/>
  <c r="J125"/>
  <c r="BE125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BH83"/>
  <c r="BG83"/>
  <c r="BF83"/>
  <c r="T83"/>
  <c r="R83"/>
  <c r="P83"/>
  <c r="BK83"/>
  <c r="J83"/>
  <c r="BE83"/>
  <c r="BI80"/>
  <c r="F37"/>
  <c i="1" r="BD55"/>
  <c i="2" r="BH80"/>
  <c r="F36"/>
  <c i="1" r="BC55"/>
  <c i="2" r="BG80"/>
  <c r="F35"/>
  <c i="1" r="BB55"/>
  <c i="2" r="BF80"/>
  <c r="J34"/>
  <c i="1" r="AW55"/>
  <c i="2" r="F34"/>
  <c i="1" r="BA55"/>
  <c i="2" r="T80"/>
  <c r="T79"/>
  <c r="R80"/>
  <c r="R79"/>
  <c r="P80"/>
  <c r="P79"/>
  <c i="1" r="AU55"/>
  <c i="2" r="BK80"/>
  <c r="BK79"/>
  <c r="J79"/>
  <c r="J59"/>
  <c r="J30"/>
  <c i="1" r="AG55"/>
  <c i="2" r="J80"/>
  <c r="BE80"/>
  <c r="J33"/>
  <c i="1" r="AV55"/>
  <c i="2" r="F33"/>
  <c i="1" r="AZ55"/>
  <c i="2" r="J76"/>
  <c r="J75"/>
  <c r="F75"/>
  <c r="F73"/>
  <c r="E71"/>
  <c r="J55"/>
  <c r="J54"/>
  <c r="F54"/>
  <c r="F52"/>
  <c r="E50"/>
  <c r="J39"/>
  <c r="J18"/>
  <c r="E18"/>
  <c r="F76"/>
  <c r="F55"/>
  <c r="J17"/>
  <c r="J12"/>
  <c r="J73"/>
  <c r="J52"/>
  <c r="E7"/>
  <c r="E6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<sst xmlns="http://schemas.openxmlformats.org/spreadsheetml/2006/main">
  <si>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</si>
  <si>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</si>
  <si>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</si>
  <si>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</si>
  <si>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</si>
  <si>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{57d3e9cf-36b0-4df9-b036-4ebe7738ad80}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</si>
  <si>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</si>
  <si>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</si>
  <si>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</si>
  <si>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</si>
  <si>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</si>
  <si>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</si>
  <si>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</si>
  <si>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</si>
  <si>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650190312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</si>
  <si>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</si>
  <si>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</si>
  <si>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defektoskopických vad Karlovy Vary - Chodov_OPRAVA Č. 1</t>
  </si>
  <si>
    <t>KSO:</t>
  </si>
  <si>
    <t>CC-CZ:</t>
  </si>
  <si>
    <t>Místo:</t>
  </si>
  <si>
    <t>Karlovy Vary - Chodov</t>
  </si>
  <si>
    <t>Datum:</t>
  </si>
  <si>
    <t>14. 6. 2019</t>
  </si>
  <si>
    <t>Zadavatel:</t>
  </si>
  <si>
    <t>IČ:</t>
  </si>
  <si>
    <t>70994234</t>
  </si>
  <si>
    <t>SŽDC, s.o.; OŘ UNL - ST Karlovy Vary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</si>
  <si>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</si>
  <si>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</si>
  <si>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</si>
  <si>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</si>
  <si>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</si>
  <si>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</si>
  <si>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</si>
  <si>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</si>
  <si>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Monika Roztočilová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</si>
  <si>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</si>
  <si>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</si>
  <si>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</si>
  <si>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</si>
  <si>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</si>
  <si>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</si>
  <si>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</si>
  <si>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</si>
  <si>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</si>
  <si>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</si>
  <si>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</si>
  <si>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</si>
  <si>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</si>
  <si>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</si>
  <si>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</si>
  <si>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</si>
  <si>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</si>
  <si>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</si>
  <si>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</si>
  <si>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</si>
  <si>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</si>
  <si>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</si>
  <si>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</si>
  <si>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</si>
  <si>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</si>
  <si>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</si>
  <si>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</si>
  <si>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</si>
  <si>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</si>
  <si>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</si>
  <si>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</si>
  <si>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</si>
  <si>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</si>
  <si>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</si>
  <si>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</si>
  <si>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</si>
  <si>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</si>
  <si>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</si>
  <si>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</si>
  <si>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</si>
  <si>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A.1</t>
  </si>
  <si>
    <t>Práce na ŽSv (Sborník SŽDC 2019)</t>
  </si>
  <si>
    <t>STA</t>
  </si>
  <si>
    <t>1</t>
  </si>
  <si>
    <t>{0c529a71-8058-456c-9ecf-74542c727dc2}</t>
  </si>
  <si>
    <t>2</t>
  </si>
  <si>
    <t>A.2</t>
  </si>
  <si>
    <t>Materiál zajištěný objednatelem - NEOCEŇOVAT</t>
  </si>
  <si>
    <t>{53b2ed0a-a9b6-4f6d-9d06-0e395115ece8}</t>
  </si>
  <si>
    <t>A.3</t>
  </si>
  <si>
    <t>Práce na přejezdech a ŽSp (Sborník SŽDC 2019)</t>
  </si>
  <si>
    <t>{106c0168-d3b3-46aa-ac90-a834032eee22}</t>
  </si>
  <si>
    <t>A.4</t>
  </si>
  <si>
    <t>Práce SSZT (Sborník SŽDC 2019)</t>
  </si>
  <si>
    <t>{43162d1b-56e7-43ce-a7eb-8f95541ce1f7}</t>
  </si>
  <si>
    <t>A.5</t>
  </si>
  <si>
    <t>Přepravy (Sborník SŽDC 2019)</t>
  </si>
  <si>
    <t>{0f9a9e1e-30ac-41e8-8ed1-cf060409f039}</t>
  </si>
  <si>
    <t>A.6</t>
  </si>
  <si>
    <t>VON</t>
  </si>
  <si>
    <t>{06dff2a6-84d5-467f-afa2-1075ac787de8}</t>
  </si>
  <si>
    <t>KRYCÍ LIST SOUPISU PRACÍ</t>
  </si>
  <si>
    <t>Objekt:</t>
  </si>
  <si>
    <t>A.1 - Práce na ŽSv (Sborník SŽDC 2019)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</si>
  <si>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</si>
  <si>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</si>
  <si>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</si>
  <si>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</si>
  <si>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</si>
  <si>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</si>
  <si>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</si>
  <si>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</si>
  <si>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</si>
  <si>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</si>
  <si>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</si>
  <si>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</si>
  <si>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</si>
  <si>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</si>
  <si>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</si>
  <si>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</si>
  <si>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</si>
  <si>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</si>
  <si>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</si>
  <si>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5907050020</t>
  </si>
  <si>
    <t>Dělení kolejnic řezáním nebo rozbroušením tv. S49</t>
  </si>
  <si>
    <t>kus</t>
  </si>
  <si>
    <t>Sborník UOŽI 01 2019</t>
  </si>
  <si>
    <t>4</t>
  </si>
  <si>
    <t>ROZPOCET</t>
  </si>
  <si>
    <t>-623579630</t>
  </si>
  <si>
    <t>PP</t>
  </si>
  <si>
    <t>Dělení kolejnic řezáním nebo rozbroušením tv. S49. Poznámka: 1. V cenách jsou započteny náklady na manipulaci podložení, označení a provedení řezu kolejnice.</t>
  </si>
  <si>
    <t>P</t>
  </si>
  <si>
    <t>Poznámka k položce:_x000d_
SVK+oprava BK_x000d_
Řez=kus</t>
  </si>
  <si>
    <t>5907025047</t>
  </si>
  <si>
    <t>Výměna kolejnicových pásů stávající upevnění tv. S49 rozdělení "e"</t>
  </si>
  <si>
    <t>m</t>
  </si>
  <si>
    <t>-1063115256</t>
  </si>
  <si>
    <t>Výměna kolejnicových pásů stávající upevnění tv. S49 rozdělení "e".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</si>
  <si>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Poznámka k položce:_x000d_
K. Vary - KV-Dvory (1.TK) - km 188,095 - 188,170 = dl. 75,0 m x 2_x000d_
K. Vary - KV-Dvory (2.TK) - km 188,085 - 188,985 = dl. 900,0 m x 2_x000d_
K. Vary - KV-Dvory (2.TK) - km 189,497 - 189,821 = dl. 324,0 m x 2_x000d_
ŽST Karlovy Vary (2D) - km 186,700 - 186,925 = dl. 225,0 m x 1 - Lp (před LIS 186,847 - stávající)_x000d_
KV-Dvory-Chodov (2.TK) - km 192,980 - 193,205 = dl. 225,0 m x 2 _x000d_
Metr kolejnice=m</t>
  </si>
  <si>
    <t>3</t>
  </si>
  <si>
    <t>5909032020</t>
  </si>
  <si>
    <t>Přesná úprava GPK koleje směrové a výškové uspořádání pražce betonové</t>
  </si>
  <si>
    <t>km</t>
  </si>
  <si>
    <t>1660408852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</si>
  <si>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</si>
  <si>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položce:_x000d_
ŽST Karlovy Vary, K.Vary - K.Vary-Dvory_x000d_
1SK (1D) - km 186,010 (KV34) - 187,550 = dl. 1540,0 m_x000d_
1TK - km 187,550 - 189,835 = dl. 2285,0 m_x000d_
2SK (2D) - km 186,066 (ZV36) - 187,550 = dl. 1484,0 m _x000d_
2TK - km 187,550 - 189,880 = dl. 2330,0 m_x000d_
K.Vary-Dvory - Chodov_x000d_
1TK - km 191,275 - 192,233 = dl. 958,0 m_x000d_
1TK - km 193,461 - 194,430 = dl. 969,0 m_x000d_
1TK - km 195,100 - 195,300 = dl. 200,0 m_x000d_
2TK - km 191,360 - 195,320 = dl. 3960,0 m_x000d_
_x000d_
Kilometr koleje=km</t>
  </si>
  <si>
    <t>19</t>
  </si>
  <si>
    <t>5909042020</t>
  </si>
  <si>
    <t>Přesná úprava GPK výhybky směrové a výškové uspořádání pražce betonové</t>
  </si>
  <si>
    <t>1211987663</t>
  </si>
  <si>
    <t>Přesná úprava GPK výhybky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</si>
  <si>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položce:_x000d_
K.Vary-Dvory → VČ1, VČ2, VČ3, VČ4, VČ5_x000d_
Rozvinutá délka výhybky=m</t>
  </si>
  <si>
    <t>5905105030</t>
  </si>
  <si>
    <t>Doplnění KL kamenivem souvisle strojně v koleji</t>
  </si>
  <si>
    <t>m3</t>
  </si>
  <si>
    <t>-945595001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</si>
  <si>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</si>
  <si>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Poznámka k položce:_x000d_
při strojním propracování</t>
  </si>
  <si>
    <t>5</t>
  </si>
  <si>
    <t>5910021020</t>
  </si>
  <si>
    <t>Svařování kolejnic termitem zkrácený předehřev standardní spára svar sériový tv. S49</t>
  </si>
  <si>
    <t>svar</t>
  </si>
  <si>
    <t>1739914414</t>
  </si>
  <si>
    <t>Svařování kolejnic termitem zkrácený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</si>
  <si>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6</t>
  </si>
  <si>
    <t>5910035030</t>
  </si>
  <si>
    <t>Dosažení dovolené upínací teploty v BK prodloužením kolejnicového pásu v koleji tv. S49</t>
  </si>
  <si>
    <t>-1223832556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</si>
  <si>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</si>
  <si>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</t>
  </si>
  <si>
    <t>5910040240</t>
  </si>
  <si>
    <t>Umožnění volné dilatace kolejnice bez demontáže nebo montáže upevňovadel s osazením a odstraněním kluzných podložek rozdělení pražců "e"</t>
  </si>
  <si>
    <t>627307460</t>
  </si>
  <si>
    <t>Umožnění volné dilatace kolejnice bez demontáže nebo montáže upevňovadel s osazením a odstraněním kluzných podložek rozdělení pražců "e".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</si>
  <si>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položce:_x000d_
Metr kolejnice=m</t>
  </si>
  <si>
    <t>20</t>
  </si>
  <si>
    <t>5910136010</t>
  </si>
  <si>
    <t>Montáž pražcové kotvy v koleji</t>
  </si>
  <si>
    <t>539064721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</si>
  <si>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</si>
  <si>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Poznámka k položce:_x000d_
Karlovy Vary-Dvory - před VČ1, VČ2, VČ3, VČ4_x000d_
→ dle Předpisu S3/2 - při změně tvaru kolejnic S49/UIC_x000d_
- VČ1 = 12 ks B91S + 19 ks SB8_x000d_
- VČ2 = 12 ks B91S + 19 ks SB8_x000d_
- VČ3 = 12 ks B91S + 19 ks SB8_x000d_
- VČ4 = 31 ks B91S</t>
  </si>
  <si>
    <t>13</t>
  </si>
  <si>
    <t>5911707030</t>
  </si>
  <si>
    <t>Demontáž pojistných úhelníků na mostech tv. S49</t>
  </si>
  <si>
    <t>200658458</t>
  </si>
  <si>
    <t>Demontáž pojistných úhelníků na mostech tv. S49. Poznámka: 1. V cenách jsou započteny náklady na demontáž, manipulaci a naložení na dopravní prostředek nebo uložení mimo most.</t>
  </si>
  <si>
    <t>Poznámka k položce:_x000d_
M km 188,145 → před a za mostem = 8 x 11,0 m_x000d_
Úhelník=m</t>
  </si>
  <si>
    <t>14</t>
  </si>
  <si>
    <t>5911709030</t>
  </si>
  <si>
    <t>Montáž pojistných úhelníků na mostech tv. S49</t>
  </si>
  <si>
    <t>-817730310</t>
  </si>
  <si>
    <t>Montáž pojistných úhelníků na mostech tv. S49. Poznámka: 1. V cenách jsou započteny náklady na montáž, vrtání otvorů pro vrtule. 2. V cenách nejsou obsaženy náklady na dodávku materiálu.</t>
  </si>
  <si>
    <t>11</t>
  </si>
  <si>
    <t>5906035010</t>
  </si>
  <si>
    <t>Souvislá výměna pražců současně s výměnou nebo čištěním KL pražce dřevěné příčné nevystrojené</t>
  </si>
  <si>
    <t>-1337014650</t>
  </si>
  <si>
    <t>Souvislá výměna pražců současně s výměnou nebo čištěním KL pražce dřevěné příčné nevystrojené.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</si>
  <si>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Poznámka k položce:_x000d_
M188,145 - 1TK = km 188,112 - 188,123 (dl. 11,0 m) + 188,167 - 188,178 (dl. 11,0 m) = 40,0 pr._x000d_
M188,145 - 2TK = km 188,112 - 188,123 (dl. 11,0 m) + 188,167 - 188,178 (dl. 11,0 m) = 40,0 pr._x000d_
Pražec=kus</t>
  </si>
  <si>
    <t>9</t>
  </si>
  <si>
    <t>5905055010</t>
  </si>
  <si>
    <t>Odstranění stávajícího kolejového lože odtěžením v koleji</t>
  </si>
  <si>
    <t>1257261938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</si>
  <si>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</si>
  <si>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VV</t>
  </si>
  <si>
    <t>M km 188,145</t>
  </si>
  <si>
    <t>"1TK-km 188,112 - 188,123 + km 188,167 - 188,178" 22,0*3,5*0,3 - 4,04 "pražce"</t>
  </si>
  <si>
    <t>"2TK-km 188,112 - 188,123 + km 188,167 - 188,178" 22,0*3,5*0,3 - 4,04 "pražce"</t>
  </si>
  <si>
    <t>Mezisoučet</t>
  </si>
  <si>
    <t>P km 195,154 (P86)</t>
  </si>
  <si>
    <t>"1TK-km 195,141 - 195,167" 26,0*3,5*0,35 - 4,8 "SB8"</t>
  </si>
  <si>
    <t>"2TK-km 195,141 - 195,167" 26,0*3,5*0,35 - 4,8 "SB8"</t>
  </si>
  <si>
    <t>Součet</t>
  </si>
  <si>
    <t>10</t>
  </si>
  <si>
    <t>9909000100</t>
  </si>
  <si>
    <t>Poplatek za uložení suti nebo hmot na oficiální skládku</t>
  </si>
  <si>
    <t>t</t>
  </si>
  <si>
    <t>512</t>
  </si>
  <si>
    <t>1197404371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</si>
  <si>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</si>
  <si>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"1TK-km 188,112 - 188,123 + km 188,167 - 188,178" 19,060*1,8</t>
  </si>
  <si>
    <t>"2TK-km 188,112 - 188,123 + km 188,167 - 188,178" 19,060*1,8</t>
  </si>
  <si>
    <t>"1TK-km 195,141 - 195,167" 27,050*1,8</t>
  </si>
  <si>
    <t>"2TK-km 195,141 - 195,167" 27,050*1,8</t>
  </si>
  <si>
    <t>12</t>
  </si>
  <si>
    <t>-1242955973</t>
  </si>
  <si>
    <t>Poznámka k položce:_x000d_
při odstranění ŠL</t>
  </si>
  <si>
    <t>5908050010</t>
  </si>
  <si>
    <t>Výměna upevnění podkladnicového komplety a pryžová podložka</t>
  </si>
  <si>
    <t>úl.pl.</t>
  </si>
  <si>
    <t>1740911498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</si>
  <si>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</si>
  <si>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položce:_x000d_
P km 195,154 (P86) → výměna pryž. podl. + kompletů ŽS4 s antikorozní úpravou</t>
  </si>
  <si>
    <t>16</t>
  </si>
  <si>
    <t>M</t>
  </si>
  <si>
    <t>5955101000</t>
  </si>
  <si>
    <t>Kamenivo drcené štěrk frakce 31,5/63 třídy BI</t>
  </si>
  <si>
    <t>-949206435</t>
  </si>
  <si>
    <t>17</t>
  </si>
  <si>
    <t>5958125010</t>
  </si>
  <si>
    <t>Komplety s antikorozní úpravou ŽS 4 (svěrka ŽS4, šroub RS 1, matice M24, podložka Fe6)</t>
  </si>
  <si>
    <t>120353186</t>
  </si>
  <si>
    <t>18</t>
  </si>
  <si>
    <t>5958158005</t>
  </si>
  <si>
    <t xml:space="preserve">Podložka pryžová pod patu kolejnice S49  183/126/6</t>
  </si>
  <si>
    <t>-335248041</t>
  </si>
  <si>
    <t>A.2 - Materiál zajištěný objednatelem - NEOCEŇOVAT</t>
  </si>
  <si>
    <t>5957104025</t>
  </si>
  <si>
    <t>Kolejnicové pásy třídy R260 tv. 49 E1 délky 75 metrů</t>
  </si>
  <si>
    <t>8246408</t>
  </si>
  <si>
    <t>5956101005</t>
  </si>
  <si>
    <t>Pražec dřevěný příčný nevystrojený dub 2600x260x150 mm</t>
  </si>
  <si>
    <t>-782521709</t>
  </si>
  <si>
    <t>5960101000</t>
  </si>
  <si>
    <t>Pražcové kotvy TDHB pro pražec betonový B 91</t>
  </si>
  <si>
    <t>-661461103</t>
  </si>
  <si>
    <t>5960101005</t>
  </si>
  <si>
    <t>Pražcové kotvy TDHB pro pražec betonový SB 8</t>
  </si>
  <si>
    <t>1978236347</t>
  </si>
  <si>
    <t>A.3 - Práce na přejezdech a ŽSp (Sborník SŽDC 2019)</t>
  </si>
  <si>
    <t>5913035010</t>
  </si>
  <si>
    <t>Demontáž celopryžové přejezdové konstrukce málo zatížené v koleji část vnější a vnitřní bez závěrných zídek</t>
  </si>
  <si>
    <t>-332687461</t>
  </si>
  <si>
    <t>Demontáž celopryžové přejezdové konstrukce málo zatížené v koleji část vnější a vnitřní bez závěrných zídek. Poznámka: 1. V cenách jsou započteny náklady na demontáž konstrukce, naložení na dopravní prostředek.</t>
  </si>
  <si>
    <t>Poznámka k položce:_x000d_
P km 188,909 (P84)_x000d_
1TK - 2,0 m_x000d_
2TK - 2,0 m</t>
  </si>
  <si>
    <t>5913040010</t>
  </si>
  <si>
    <t>Montáž celopryžové přejezdové konstrukce málo zatížené v koleji část vnější a vnitřní bez závěrných zídek</t>
  </si>
  <si>
    <t>191559357</t>
  </si>
  <si>
    <t>Montáž celopryžové přejezdové konstrukce málo zatížené v koleji část vnější a vnitřní bez závěrných zídek. Poznámka: 1. V cenách jsou započteny náklady na montáž konstrukce. 2. V cenách nejsou obsaženy náklady na dodávku materiálu.</t>
  </si>
  <si>
    <t>5913035210</t>
  </si>
  <si>
    <t>Demontáž celopryžové přejezdové konstrukce silně zatížené v koleji část vnější a vnitřní bez závěrných zídek</t>
  </si>
  <si>
    <t>1366158400</t>
  </si>
  <si>
    <t>Demontáž celopryžové přejezdové konstrukce silně zatížené v koleji část vnější a vnitřní bez závěrných zídek. Poznámka: 1. V cenách jsou započteny náklady na demontáž konstrukce, naložení na dopravní prostředek.</t>
  </si>
  <si>
    <t>Poznámka k položce:_x000d_
P km 195,154 (P86)_x000d_
1TK - 6,0 m_x000d_
2TK - 6,0 m</t>
  </si>
  <si>
    <t>5913040210</t>
  </si>
  <si>
    <t>Montáž celopryžové přejezdové konstrukce silně zatížené v koleji část vnější a vnitřní bez závěrných zídek</t>
  </si>
  <si>
    <t>-324817178</t>
  </si>
  <si>
    <t>Montáž celopryžové přejezdové konstrukce silně zatížené v koleji část vnější a vnitřní bez závěrných zídek. Poznámka: 1. V cenách jsou započteny náklady na montáž konstrukce. 2. V cenách nejsou obsaženy náklady na dodávku materiálu.</t>
  </si>
  <si>
    <t>5914020020</t>
  </si>
  <si>
    <t>Čištění otevřených odvodňovacích zařízení strojně příkop nezpevněný</t>
  </si>
  <si>
    <t>-1623123388</t>
  </si>
  <si>
    <t>Čištění otevřených odvodňovacích zařízení strojně příkop nezpevněný. Poznámka: 1. V cenách jsou započteny náklady na odtěžení nánosu a nečistot, rozprostření výzisku na terén nebo naložení na dopravní prostředek. 2. V cenách nejsou obsaženy náklady na dopravu a skládkovné.</t>
  </si>
  <si>
    <t>Poznámka k položce:_x000d_
P 195,154 (P86)</t>
  </si>
  <si>
    <t>"1TK-km 195,157 - 195,217 (vlevo)" 60,0*0,8*0,8</t>
  </si>
  <si>
    <t>5914015130</t>
  </si>
  <si>
    <t>Čištění odvodňovacích zařízení ručně prahová vpusť s mříží</t>
  </si>
  <si>
    <t>-1317531332</t>
  </si>
  <si>
    <t>Čištění odvodňovacích zařízení ručně prahová vpusť s mříží. Poznámka: 1. V cenách jsou započteny náklady na vyčištění od nánosu a nečistot a rozprostření výzisku na terén nebo naložení na dopravní prostředek. 2. V cenách nejsou obsaženy náklady na dopravu a skládkovné.</t>
  </si>
  <si>
    <t>Poznámka k položce:_x000d_
P 195,154 - prahová vpusť</t>
  </si>
  <si>
    <t>5915005020</t>
  </si>
  <si>
    <t>Hloubení rýh nebo jam na železničním spodku II. třídy</t>
  </si>
  <si>
    <t>-1587409991</t>
  </si>
  <si>
    <t>Hloubení rýh nebo jam na železničním spodku II. třídy. Poznámka: 1. V cenách jsou započteny náklady na hloubení a uložení výzisku na terén nebo naložení na dopravní prostředek a uložení na úložišti.</t>
  </si>
  <si>
    <t>"1TK-km 195,140 - 195,150 (vlevo) - drenáž" 10,0*0,6*0,8</t>
  </si>
  <si>
    <t>"1TK-km 195,130 - 195,140 (vlevo) - žlabovky" 10,0*1,1*0,3</t>
  </si>
  <si>
    <t>5914055030</t>
  </si>
  <si>
    <t>Zřízení krytých odvodňovacích zařízení svodného potrubí</t>
  </si>
  <si>
    <t>-92058069</t>
  </si>
  <si>
    <t>Zřízení krytých odvodňovacích zařízení svodného potrubí. Poznámka: 1. V cenách jsou započteny náklady na zřízení podkladní vrstvy, uložení, obsypání a zásyp zařízení podle vzorového listu a rozprostření výzisku na terén nebo naložení na dopravní prostředek. 2. V cenách nejsou obsaženy náklady na provedení výkopku, ruční dočištění a dodávku materiálu.</t>
  </si>
  <si>
    <t>Poznámka k položce:_x000d_
1TK (vlevo) - km 195,130 - 195,140 = dl. 10,0 m_x000d_
→ od přejezdu zřídit drenáž - "husí krk" + štěrk (přechod za návěstidlem)</t>
  </si>
  <si>
    <t>8</t>
  </si>
  <si>
    <t>5914035010</t>
  </si>
  <si>
    <t>Zřízení otevřených odvodňovacích zařízení příkopové tvárnice</t>
  </si>
  <si>
    <t>769826417</t>
  </si>
  <si>
    <t>Zřízení otevřených odvodňovacích zařízení příkopové tvárnice. Poznámka: 1. V cenách jsou započteny náklady na zřízení podkladní vrstvy a uložení zařízení podle vzorového listu a rozprostření výzisku na terén nebo naložení na dopravní prostředek. 2. V cenách nejsou obsaženy náklady na provedení výkopku, ruční dočištění a dodávku materiálu.</t>
  </si>
  <si>
    <t>Poznámka k položce:_x000d_
1TK (vlevo) - km 195,140 - 195,150 = dl. 10,0 m_x000d_
→ do nového příkopu zaústěna drenáž_x000d_
→ navázat na stávající žlabovky</t>
  </si>
  <si>
    <t>5914015010</t>
  </si>
  <si>
    <t>Čištění odvodňovacích zařízení ručně příkop zpevněný</t>
  </si>
  <si>
    <t>823174466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</si>
  <si>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</si>
  <si>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"1TK - km 194,400 - 195,130 (vlevo)" 730,0*1,0*0,15</t>
  </si>
  <si>
    <t>"2TK - km 194,100 - 194,200 (vpravo)" 100,0*1,0*0,15</t>
  </si>
  <si>
    <t>"2TK - km 194,400 - 194,720 (vpravo)" 320*1,0*0,15</t>
  </si>
  <si>
    <t>1643100253</t>
  </si>
  <si>
    <t>Poznámka k položce:_x000d_
ŠL ponecháno v místě opravy a vráceno zpět_x000d_
→ pražcová rovnanina</t>
  </si>
  <si>
    <t xml:space="preserve">2TK - km 194,200 - 194,400 → gabion - odhrnutí ŠL </t>
  </si>
  <si>
    <t>((0,6*0,7)/2)*200,0</t>
  </si>
  <si>
    <t>5914030010</t>
  </si>
  <si>
    <t>Demontáž dílů otevřeného odvodnění příkopové tvárnice</t>
  </si>
  <si>
    <t>1648475520</t>
  </si>
  <si>
    <t>Demontáž dílů otevřeného odvodnění příkopové tvárnice. Poznámka: 1. V cenách jsou započteny náklady na demontáž dílů, zához, urovnání a úpravu terénu nebo naložení výzisku na dopravní prostředek. 2. V cenách nejsou obsaženy náklady na dopravu a skládkovné.</t>
  </si>
  <si>
    <t>Poznámka k položce:_x000d_
2TK (vpravo) km 194,200 - 194,400 = dl. 200,0 m_x000d_
přeložení příkopu v místě ganionu→ žlabovky ponechány v místě opravy a vráceny zpět</t>
  </si>
  <si>
    <t>5915005010</t>
  </si>
  <si>
    <t>Hloubení rýh nebo jam na železničním spodku I. třídy</t>
  </si>
  <si>
    <t>-980148291</t>
  </si>
  <si>
    <t>Hloubení rýh nebo jam na železničním spodku I. třídy. Poznámka: 1. V cenách jsou započteny náklady na hloubení a uložení výzisku na terén nebo naložení na dopravní prostředek a uložení na úložišti.</t>
  </si>
  <si>
    <t>Poznámka k položce:_x000d_
2TK (vpravo) - km 194,200 194,400 = dl. 200,0 m_x000d_
přeložení příkopu v místě pražcové rovnaniny</t>
  </si>
  <si>
    <t>200,0*1,0*0,3</t>
  </si>
  <si>
    <t>-1755815997</t>
  </si>
  <si>
    <t>Poznámka k položce:_x000d_
2TK (vpravo) - km 194,200 194,400 = dl. 200,0 m_x000d_
→ přeložení příkopu v místě gabionu_x000d_
→ stávající žlabovky vráceny zpět</t>
  </si>
  <si>
    <t>5915020010</t>
  </si>
  <si>
    <t>Povrchová úprava plochy železničního spodku</t>
  </si>
  <si>
    <t>m2</t>
  </si>
  <si>
    <t>-124687027</t>
  </si>
  <si>
    <t>Povrchová úprava plochy železničního spodku. Poznámka: 1. V cenách jsou započteny náklady na urovnání a úpravu ploch nebo skládek výzisku kameniva a zeminy s jejich případnou rekultivací.</t>
  </si>
  <si>
    <t>Poznámka k položce:_x000d_
úprava plochy pod pražcovou rovnaninou</t>
  </si>
  <si>
    <t>2TK - km 194,200 - 194,400 (vpravo)</t>
  </si>
  <si>
    <t>200,0*0,6</t>
  </si>
  <si>
    <t>27</t>
  </si>
  <si>
    <t>5914005040</t>
  </si>
  <si>
    <t>Rozšíření stezky zemního tělesa dle VL Ž2 použitými železobetonovými pražci</t>
  </si>
  <si>
    <t>-1523860498</t>
  </si>
  <si>
    <t>Rozšíření stezky zemního tělesa dle VL Ž2 použitými železobetonovými pražci. Poznámka: 1. V cenách jsou započteny i náklady na uložení výzisku na terén nebo naložení na dopravní prostředek. 2. V cenách nejsou obsaženy náklady na dodávku materiálu, odtěžení zemního tělesa, dopravu a skládkovné.</t>
  </si>
  <si>
    <t>Poznámka k položce:_x000d_
2TK (vpravo) - km 194,200 - 194,400_x000d_
→ 2 x řada + 2 x vrstva (plnostěnná)_x000d_
→ Pražce dodá TO K. Vary.</t>
  </si>
  <si>
    <t>25</t>
  </si>
  <si>
    <t>1016591945</t>
  </si>
  <si>
    <t xml:space="preserve">2TK - km 194,200 - 194,400 → gabion - přihrnutí ŠL </t>
  </si>
  <si>
    <t>26</t>
  </si>
  <si>
    <t>5905095020</t>
  </si>
  <si>
    <t>Úprava kolejového lože ojediněle ručně v koleji lože zapuštěné</t>
  </si>
  <si>
    <t>732337057</t>
  </si>
  <si>
    <t>Úprava kolejového lože ojediněle ručně v koleji lože zapuštěné. Poznámka: 1. V cenách jsou započteny náklady na úpravu KL koleje a výhybek ojedině vidlemi. 2. V cenách nejsou obsaženy náklady na doplnění a dodávku kameniva.</t>
  </si>
  <si>
    <t>Poznámka k položce:_x000d_
v místě gabionu - jednostranně_x000d_
Metr koleje=m</t>
  </si>
  <si>
    <t>1763812280</t>
  </si>
  <si>
    <t>"P 195,154-čištění příkopu nezpevněného" 38,4*1,8</t>
  </si>
  <si>
    <t>"P 195,154-čištění vpusť" 2,0*1,8</t>
  </si>
  <si>
    <t>"P 195,154-hloubení rýh" 8,1*1,8</t>
  </si>
  <si>
    <t>"čištění příkopu zpevněného" 172,500*1,8</t>
  </si>
  <si>
    <t>"přeložka příkopu - hloubení rýh" 60,0*1,8</t>
  </si>
  <si>
    <t>5964119000</t>
  </si>
  <si>
    <t>Příkopová tvárnice TZZ 3</t>
  </si>
  <si>
    <t>-2000663709</t>
  </si>
  <si>
    <t>5964103005</t>
  </si>
  <si>
    <t>Drenážní plastové díly trubka celoperforovaná DN 150 mm</t>
  </si>
  <si>
    <t>135475688</t>
  </si>
  <si>
    <t>Poznámka k položce:_x000d_
"husí krk"</t>
  </si>
  <si>
    <t>-66289097</t>
  </si>
  <si>
    <t>23</t>
  </si>
  <si>
    <t>5964161010</t>
  </si>
  <si>
    <t>Beton lehce zhutnitelný C 20/25;X0 F5 2 285 2 765</t>
  </si>
  <si>
    <t>621755075</t>
  </si>
  <si>
    <t>24</t>
  </si>
  <si>
    <t>5955101020</t>
  </si>
  <si>
    <t>Kamenivo drcené štěrkodrť frakce 0/32</t>
  </si>
  <si>
    <t>-663964687</t>
  </si>
  <si>
    <t>28</t>
  </si>
  <si>
    <t>5964133005</t>
  </si>
  <si>
    <t>Geotextilie separační</t>
  </si>
  <si>
    <t>1376195148</t>
  </si>
  <si>
    <t>A.4 - Práce SSZT (Sborník SŽDC 2019)</t>
  </si>
  <si>
    <t>7497371630</t>
  </si>
  <si>
    <t>Demontáže zařízení trakčního vedení svodu propojení nebo ukolejnění na elektrizovaných tratích nebo v kolejových obvodech</t>
  </si>
  <si>
    <t>-1696947856</t>
  </si>
  <si>
    <t>Demontáže zařízení trakčního vedení svodu propojení nebo ukolejnění na elektrizovaných tratích nebo v kolejových obvodech - demontáž stávajícího zařízení se všemi pomocnými doplňujícími úpravami</t>
  </si>
  <si>
    <t>7497351560</t>
  </si>
  <si>
    <t>Montáž přímého ukolejnění na elektrizovaných tratích nebo v kolejových obvodech</t>
  </si>
  <si>
    <t>-1611374150</t>
  </si>
  <si>
    <t>7592005050</t>
  </si>
  <si>
    <t>Montáž počítacího bodu (senzoru) RSR 180</t>
  </si>
  <si>
    <t>1908242079</t>
  </si>
  <si>
    <t>Montáž počítacího bodu (senzoru) RSR 180 - uložení a připevnění na určené místo, seřízení polohy, přezkoušení</t>
  </si>
  <si>
    <t>7592007050</t>
  </si>
  <si>
    <t>Demontáž počítacího bodu (senzoru) RSR 180</t>
  </si>
  <si>
    <t>-1777850397</t>
  </si>
  <si>
    <t>7596205010</t>
  </si>
  <si>
    <t>Montáž indikátoru horkoběžnosti</t>
  </si>
  <si>
    <t>-1120568848</t>
  </si>
  <si>
    <t>7596207010</t>
  </si>
  <si>
    <t>Demontáž indikátoru horkoběžnosti</t>
  </si>
  <si>
    <t>2103362322</t>
  </si>
  <si>
    <t>A.5 - Přepravy (Sborník SŽDC 2019)</t>
  </si>
  <si>
    <t>9902100100</t>
  </si>
  <si>
    <t xml:space="preserve">Doprava dodávek zhotovitele, dodávek objednatele nebo výzisku mechanizací přes 3,5 t sypanin  do 10 km</t>
  </si>
  <si>
    <t>450080255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</si>
  <si>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</si>
  <si>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Přeprava na skládku _x000d_
A.1 - 165,996 t_x000d_
A.3 - 505,800 t_x000d_
_x000d_
Dodávka užitých pražců (pražcové rovnaniny)_x000d_
A.3 - 87,980 t_x000d_
Měrnou jednotkou je t přepravovaného materiálu.</t>
  </si>
  <si>
    <t>9902100200</t>
  </si>
  <si>
    <t xml:space="preserve">Doprava dodávek zhotovitele, dodávek objednatele nebo výzisku mechanizací přes 3,5 t sypanin  do 20 km</t>
  </si>
  <si>
    <t>-1190177437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</si>
  <si>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</si>
  <si>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materiálu (beton, žlabovky..):_x000d_
A.3 - 48,8 t_x000d_
Měrnou jednotkou je t přepravovaného materiálu.</t>
  </si>
  <si>
    <t>9902100300</t>
  </si>
  <si>
    <t xml:space="preserve">Doprava dodávek zhotovitele, dodávek objednatele nebo výzisku mechanizací přes 3,5 t sypanin  do 30 km</t>
  </si>
  <si>
    <t>-1931726640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</si>
  <si>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</si>
  <si>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kameniva:_x000d_
A.1 - 1503,174 t_x000d_
A.3 - 28,56 t_x000d_
Měrnou jednotkou je t přepravovaného materiálu.</t>
  </si>
  <si>
    <t>9902100800</t>
  </si>
  <si>
    <t xml:space="preserve">Doprava dodávek zhotovitele, dodávek objednatele nebo výzisku mechanizací přes 3,5 t sypanin  do 150 km</t>
  </si>
  <si>
    <t>-1866445141</t>
  </si>
  <si>
    <t>Doprava dodávek zhotovitele, dodávek objednatele nebo výzisku mechanizací přes 3,5 t sypanin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</si>
  <si>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Dodávka drobného kolejiva:_x000d_
A.1 - 1 ks (0,058 t)_x000d_
Měrnou jednotkou je t přepravovaného materiálu.</t>
  </si>
  <si>
    <t>9903200200</t>
  </si>
  <si>
    <t>Přeprava mechanizace na místo prováděných prací o hmotnosti přes 12 t do 200 km</t>
  </si>
  <si>
    <t>-1835414249</t>
  </si>
  <si>
    <t>Přeprava mechanizace na místo prováděných prací o hmotnosti přes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</si>
  <si>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Poznámka k položce:_x000d_
MHS, ASP x 2, PUŠL x 2, ASPv</t>
  </si>
  <si>
    <t>A.6 - VON</t>
  </si>
  <si>
    <t>021211001</t>
  </si>
  <si>
    <t>Průzkumné práce pro opravy Doplňující laboratorní rozbor kontaminace zeminy nebo kol. lože</t>
  </si>
  <si>
    <t>538599203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</si>
  <si>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</si>
  <si>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022111011</t>
  </si>
  <si>
    <t>Geodetické práce Kontrola PPK při směrové a výškové úpravě koleje zaměřením APK trať dvoukolejná</t>
  </si>
  <si>
    <t>-48109258</t>
  </si>
  <si>
    <t>Geodetické práce Kontrola PPK při směrové a výškové úpravě koleje zaměřením APK trať dvoukolejná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</si>
  <si>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Poznámka k položce:_x000d_
zaměření před ASP_x000d_
zaměření po ASP před zřízením BK</t>
  </si>
  <si>
    <t>022101001</t>
  </si>
  <si>
    <t>Geodetické práce Geodetické práce před opravou</t>
  </si>
  <si>
    <t>%</t>
  </si>
  <si>
    <t>48122948</t>
  </si>
  <si>
    <t>Poznámka k položce:_x000d_
geodetické práce - převod mapových podkadů do formy pro ASP_x000d_
_x000d_
Základna pro výpočet - ZRN_x000d_
- matematicky podělena 100 → součin základna x sazba = vypočtená hodnota v %</t>
  </si>
  <si>
    <t>022121001.1</t>
  </si>
  <si>
    <t>Geodetické práce Diagnostika technické infrastruktury Vytýčení trasy inženýrských sítí</t>
  </si>
  <si>
    <t>-1234256518</t>
  </si>
  <si>
    <t xml:space="preserve"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</si>
  <si>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Poznámka k položce:_x000d_
Základna pro výpočet - dotyčné práce_x000d_
- matematicky podělena 100 → součin základna x sazba = vypočtená hodnota v %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</si>
  <si>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</si>
  <si>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</si>
  <si>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-1699960577</t>
  </si>
  <si>
    <t>Poznámka k položce:_x000d_
Základna pro výpočet - ZRN_x000d_
- matematicky podělena 100 → součin základna x sazba = vypočtená hodnota v %</t>
  </si>
  <si>
    <t>033131001</t>
  </si>
  <si>
    <t>Provozní vlivy Organizační zajištění prací při zřizování a udržování BK kolejí a výhybek</t>
  </si>
  <si>
    <t>417647216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</si>
  <si>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</si>
  <si>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033111001</t>
  </si>
  <si>
    <t>Provozní vlivy Výluka silničního provozu se zajištěním objížďky</t>
  </si>
  <si>
    <t>-846952114</t>
  </si>
  <si>
    <t>Poznámka k položce:_x000d_
P188,909 (P84)_x000d_
P195,154 (P86)_x000d_
Základna pro výpočet - dotyčné práce_x000d_
- matematicky podělena 100 → součin základna x sazba = vypočtená hodnota v %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</si>
</sst>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29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31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31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33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34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650190312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Odstranění defektoskopických vad Karlovy Vary - Chodov_OPRAVA Č. 1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20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Karlovy Vary - Chodov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22</v>
      </c>
      <c r="AJ47" s="35"/>
      <c r="AK47" s="35"/>
      <c r="AL47" s="35"/>
      <c r="AM47" s="63" t="str">
        <f>IF(AN8= "","",AN8)</f>
        <v>14. 6. 2019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SŽDC, s.o.; OŘ UNL - ST Karlovy Vary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32</v>
      </c>
      <c r="AJ49" s="35"/>
      <c r="AK49" s="35"/>
      <c r="AL49" s="35"/>
      <c r="AM49" s="64" t="str">
        <f>IF(E17="","",E17)</f>
        <v xml:space="preserve"> </v>
      </c>
      <c r="AN49" s="35"/>
      <c r="AO49" s="35"/>
      <c r="AP49" s="35"/>
      <c r="AQ49" s="35"/>
      <c r="AR49" s="39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30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35</v>
      </c>
      <c r="AJ50" s="35"/>
      <c r="AK50" s="35"/>
      <c r="AL50" s="35"/>
      <c r="AM50" s="64" t="str">
        <f>IF(E20="","",E20)</f>
        <v>Monika Roztočilová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53</v>
      </c>
      <c r="D52" s="78"/>
      <c r="E52" s="78"/>
      <c r="F52" s="78"/>
      <c r="G52" s="78"/>
      <c r="H52" s="79"/>
      <c r="I52" s="80" t="s">
        <v>54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55</v>
      </c>
      <c r="AH52" s="78"/>
      <c r="AI52" s="78"/>
      <c r="AJ52" s="78"/>
      <c r="AK52" s="78"/>
      <c r="AL52" s="78"/>
      <c r="AM52" s="78"/>
      <c r="AN52" s="80" t="s">
        <v>56</v>
      </c>
      <c r="AO52" s="78"/>
      <c r="AP52" s="82"/>
      <c r="AQ52" s="83" t="s">
        <v>57</v>
      </c>
      <c r="AR52" s="39"/>
      <c r="AS52" s="84" t="s">
        <v>58</v>
      </c>
      <c r="AT52" s="85" t="s">
        <v>59</v>
      </c>
      <c r="AU52" s="85" t="s">
        <v>60</v>
      </c>
      <c r="AV52" s="85" t="s">
        <v>61</v>
      </c>
      <c r="AW52" s="85" t="s">
        <v>62</v>
      </c>
      <c r="AX52" s="85" t="s">
        <v>63</v>
      </c>
      <c r="AY52" s="85" t="s">
        <v>64</v>
      </c>
      <c r="AZ52" s="85" t="s">
        <v>65</v>
      </c>
      <c r="BA52" s="85" t="s">
        <v>66</v>
      </c>
      <c r="BB52" s="85" t="s">
        <v>67</v>
      </c>
      <c r="BC52" s="85" t="s">
        <v>68</v>
      </c>
      <c r="BD52" s="86" t="s">
        <v>69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ROUND(SUM(AG55:AG60),2)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1</v>
      </c>
      <c r="AR54" s="96"/>
      <c r="AS54" s="97">
        <f>ROUND(SUM(AS55:AS60),2)</f>
        <v>0</v>
      </c>
      <c r="AT54" s="98">
        <f>ROUND(SUM(AV54:AW54),2)</f>
        <v>0</v>
      </c>
      <c r="AU54" s="99">
        <f>ROUND(SUM(AU55:AU60),5)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ROUND(SUM(AZ55:AZ60),2)</f>
        <v>0</v>
      </c>
      <c r="BA54" s="98">
        <f>ROUND(SUM(BA55:BA60),2)</f>
        <v>0</v>
      </c>
      <c r="BB54" s="98">
        <f>ROUND(SUM(BB55:BB60),2)</f>
        <v>0</v>
      </c>
      <c r="BC54" s="98">
        <f>ROUND(SUM(BC55:BC60),2)</f>
        <v>0</v>
      </c>
      <c r="BD54" s="100">
        <f>ROUND(SUM(BD55:BD60),2)</f>
        <v>0</v>
      </c>
      <c r="BS54" s="101" t="s">
        <v>71</v>
      </c>
      <c r="BT54" s="101" t="s">
        <v>72</v>
      </c>
      <c r="BU54" s="102" t="s">
        <v>73</v>
      </c>
      <c r="BV54" s="101" t="s">
        <v>74</v>
      </c>
      <c r="BW54" s="101" t="s">
        <v>5</v>
      </c>
      <c r="BX54" s="101" t="s">
        <v>75</v>
      </c>
      <c r="CL54" s="101" t="s">
        <v>1</v>
      </c>
    </row>
    <row r="55" s="5" customFormat="1" ht="16.5" customHeight="1">
      <c r="A55" s="103" t="s">
        <v>76</v>
      </c>
      <c r="B55" s="104"/>
      <c r="C55" s="105"/>
      <c r="D55" s="106" t="s">
        <v>77</v>
      </c>
      <c r="E55" s="106"/>
      <c r="F55" s="106"/>
      <c r="G55" s="106"/>
      <c r="H55" s="106"/>
      <c r="I55" s="107"/>
      <c r="J55" s="106" t="s">
        <v>78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'A.1 - Práce na ŽSv (Sborn...'!J30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79</v>
      </c>
      <c r="AR55" s="110"/>
      <c r="AS55" s="111">
        <v>0</v>
      </c>
      <c r="AT55" s="112">
        <f>ROUND(SUM(AV55:AW55),2)</f>
        <v>0</v>
      </c>
      <c r="AU55" s="113">
        <f>'A.1 - Práce na ŽSv (Sborn...'!P79</f>
        <v>0</v>
      </c>
      <c r="AV55" s="112">
        <f>'A.1 - Práce na ŽSv (Sborn...'!J33</f>
        <v>0</v>
      </c>
      <c r="AW55" s="112">
        <f>'A.1 - Práce na ŽSv (Sborn...'!J34</f>
        <v>0</v>
      </c>
      <c r="AX55" s="112">
        <f>'A.1 - Práce na ŽSv (Sborn...'!J35</f>
        <v>0</v>
      </c>
      <c r="AY55" s="112">
        <f>'A.1 - Práce na ŽSv (Sborn...'!J36</f>
        <v>0</v>
      </c>
      <c r="AZ55" s="112">
        <f>'A.1 - Práce na ŽSv (Sborn...'!F33</f>
        <v>0</v>
      </c>
      <c r="BA55" s="112">
        <f>'A.1 - Práce na ŽSv (Sborn...'!F34</f>
        <v>0</v>
      </c>
      <c r="BB55" s="112">
        <f>'A.1 - Práce na ŽSv (Sborn...'!F35</f>
        <v>0</v>
      </c>
      <c r="BC55" s="112">
        <f>'A.1 - Práce na ŽSv (Sborn...'!F36</f>
        <v>0</v>
      </c>
      <c r="BD55" s="114">
        <f>'A.1 - Práce na ŽSv (Sborn...'!F37</f>
        <v>0</v>
      </c>
      <c r="BT55" s="115" t="s">
        <v>80</v>
      </c>
      <c r="BV55" s="115" t="s">
        <v>74</v>
      </c>
      <c r="BW55" s="115" t="s">
        <v>81</v>
      </c>
      <c r="BX55" s="115" t="s">
        <v>5</v>
      </c>
      <c r="CL55" s="115" t="s">
        <v>1</v>
      </c>
      <c r="CM55" s="115" t="s">
        <v>82</v>
      </c>
    </row>
    <row r="56" s="5" customFormat="1" ht="27" customHeight="1">
      <c r="A56" s="103" t="s">
        <v>76</v>
      </c>
      <c r="B56" s="104"/>
      <c r="C56" s="105"/>
      <c r="D56" s="106" t="s">
        <v>83</v>
      </c>
      <c r="E56" s="106"/>
      <c r="F56" s="106"/>
      <c r="G56" s="106"/>
      <c r="H56" s="106"/>
      <c r="I56" s="107"/>
      <c r="J56" s="106" t="s">
        <v>84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'A.2 - Materiál zajištěný ...'!J30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79</v>
      </c>
      <c r="AR56" s="110"/>
      <c r="AS56" s="111">
        <v>0</v>
      </c>
      <c r="AT56" s="112">
        <f>ROUND(SUM(AV56:AW56),2)</f>
        <v>0</v>
      </c>
      <c r="AU56" s="113">
        <f>'A.2 - Materiál zajištěný ...'!P79</f>
        <v>0</v>
      </c>
      <c r="AV56" s="112">
        <f>'A.2 - Materiál zajištěný ...'!J33</f>
        <v>0</v>
      </c>
      <c r="AW56" s="112">
        <f>'A.2 - Materiál zajištěný ...'!J34</f>
        <v>0</v>
      </c>
      <c r="AX56" s="112">
        <f>'A.2 - Materiál zajištěný ...'!J35</f>
        <v>0</v>
      </c>
      <c r="AY56" s="112">
        <f>'A.2 - Materiál zajištěný ...'!J36</f>
        <v>0</v>
      </c>
      <c r="AZ56" s="112">
        <f>'A.2 - Materiál zajištěný ...'!F33</f>
        <v>0</v>
      </c>
      <c r="BA56" s="112">
        <f>'A.2 - Materiál zajištěný ...'!F34</f>
        <v>0</v>
      </c>
      <c r="BB56" s="112">
        <f>'A.2 - Materiál zajištěný ...'!F35</f>
        <v>0</v>
      </c>
      <c r="BC56" s="112">
        <f>'A.2 - Materiál zajištěný ...'!F36</f>
        <v>0</v>
      </c>
      <c r="BD56" s="114">
        <f>'A.2 - Materiál zajištěný ...'!F37</f>
        <v>0</v>
      </c>
      <c r="BT56" s="115" t="s">
        <v>80</v>
      </c>
      <c r="BV56" s="115" t="s">
        <v>74</v>
      </c>
      <c r="BW56" s="115" t="s">
        <v>85</v>
      </c>
      <c r="BX56" s="115" t="s">
        <v>5</v>
      </c>
      <c r="CL56" s="115" t="s">
        <v>1</v>
      </c>
      <c r="CM56" s="115" t="s">
        <v>82</v>
      </c>
    </row>
    <row r="57" s="5" customFormat="1" ht="27" customHeight="1">
      <c r="A57" s="103" t="s">
        <v>76</v>
      </c>
      <c r="B57" s="104"/>
      <c r="C57" s="105"/>
      <c r="D57" s="106" t="s">
        <v>86</v>
      </c>
      <c r="E57" s="106"/>
      <c r="F57" s="106"/>
      <c r="G57" s="106"/>
      <c r="H57" s="106"/>
      <c r="I57" s="107"/>
      <c r="J57" s="106" t="s">
        <v>87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'A.3 - Práce na přejezdech...'!J30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79</v>
      </c>
      <c r="AR57" s="110"/>
      <c r="AS57" s="111">
        <v>0</v>
      </c>
      <c r="AT57" s="112">
        <f>ROUND(SUM(AV57:AW57),2)</f>
        <v>0</v>
      </c>
      <c r="AU57" s="113">
        <f>'A.3 - Práce na přejezdech...'!P79</f>
        <v>0</v>
      </c>
      <c r="AV57" s="112">
        <f>'A.3 - Práce na přejezdech...'!J33</f>
        <v>0</v>
      </c>
      <c r="AW57" s="112">
        <f>'A.3 - Práce na přejezdech...'!J34</f>
        <v>0</v>
      </c>
      <c r="AX57" s="112">
        <f>'A.3 - Práce na přejezdech...'!J35</f>
        <v>0</v>
      </c>
      <c r="AY57" s="112">
        <f>'A.3 - Práce na přejezdech...'!J36</f>
        <v>0</v>
      </c>
      <c r="AZ57" s="112">
        <f>'A.3 - Práce na přejezdech...'!F33</f>
        <v>0</v>
      </c>
      <c r="BA57" s="112">
        <f>'A.3 - Práce na přejezdech...'!F34</f>
        <v>0</v>
      </c>
      <c r="BB57" s="112">
        <f>'A.3 - Práce na přejezdech...'!F35</f>
        <v>0</v>
      </c>
      <c r="BC57" s="112">
        <f>'A.3 - Práce na přejezdech...'!F36</f>
        <v>0</v>
      </c>
      <c r="BD57" s="114">
        <f>'A.3 - Práce na přejezdech...'!F37</f>
        <v>0</v>
      </c>
      <c r="BT57" s="115" t="s">
        <v>80</v>
      </c>
      <c r="BV57" s="115" t="s">
        <v>74</v>
      </c>
      <c r="BW57" s="115" t="s">
        <v>88</v>
      </c>
      <c r="BX57" s="115" t="s">
        <v>5</v>
      </c>
      <c r="CL57" s="115" t="s">
        <v>1</v>
      </c>
      <c r="CM57" s="115" t="s">
        <v>82</v>
      </c>
    </row>
    <row r="58" s="5" customFormat="1" ht="16.5" customHeight="1">
      <c r="A58" s="103" t="s">
        <v>76</v>
      </c>
      <c r="B58" s="104"/>
      <c r="C58" s="105"/>
      <c r="D58" s="106" t="s">
        <v>89</v>
      </c>
      <c r="E58" s="106"/>
      <c r="F58" s="106"/>
      <c r="G58" s="106"/>
      <c r="H58" s="106"/>
      <c r="I58" s="107"/>
      <c r="J58" s="106" t="s">
        <v>90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'A.4 - Práce SSZT (Sborník...'!J30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79</v>
      </c>
      <c r="AR58" s="110"/>
      <c r="AS58" s="111">
        <v>0</v>
      </c>
      <c r="AT58" s="112">
        <f>ROUND(SUM(AV58:AW58),2)</f>
        <v>0</v>
      </c>
      <c r="AU58" s="113">
        <f>'A.4 - Práce SSZT (Sborník...'!P79</f>
        <v>0</v>
      </c>
      <c r="AV58" s="112">
        <f>'A.4 - Práce SSZT (Sborník...'!J33</f>
        <v>0</v>
      </c>
      <c r="AW58" s="112">
        <f>'A.4 - Práce SSZT (Sborník...'!J34</f>
        <v>0</v>
      </c>
      <c r="AX58" s="112">
        <f>'A.4 - Práce SSZT (Sborník...'!J35</f>
        <v>0</v>
      </c>
      <c r="AY58" s="112">
        <f>'A.4 - Práce SSZT (Sborník...'!J36</f>
        <v>0</v>
      </c>
      <c r="AZ58" s="112">
        <f>'A.4 - Práce SSZT (Sborník...'!F33</f>
        <v>0</v>
      </c>
      <c r="BA58" s="112">
        <f>'A.4 - Práce SSZT (Sborník...'!F34</f>
        <v>0</v>
      </c>
      <c r="BB58" s="112">
        <f>'A.4 - Práce SSZT (Sborník...'!F35</f>
        <v>0</v>
      </c>
      <c r="BC58" s="112">
        <f>'A.4 - Práce SSZT (Sborník...'!F36</f>
        <v>0</v>
      </c>
      <c r="BD58" s="114">
        <f>'A.4 - Práce SSZT (Sborník...'!F37</f>
        <v>0</v>
      </c>
      <c r="BT58" s="115" t="s">
        <v>80</v>
      </c>
      <c r="BV58" s="115" t="s">
        <v>74</v>
      </c>
      <c r="BW58" s="115" t="s">
        <v>91</v>
      </c>
      <c r="BX58" s="115" t="s">
        <v>5</v>
      </c>
      <c r="CL58" s="115" t="s">
        <v>1</v>
      </c>
      <c r="CM58" s="115" t="s">
        <v>82</v>
      </c>
    </row>
    <row r="59" s="5" customFormat="1" ht="16.5" customHeight="1">
      <c r="A59" s="103" t="s">
        <v>76</v>
      </c>
      <c r="B59" s="104"/>
      <c r="C59" s="105"/>
      <c r="D59" s="106" t="s">
        <v>92</v>
      </c>
      <c r="E59" s="106"/>
      <c r="F59" s="106"/>
      <c r="G59" s="106"/>
      <c r="H59" s="106"/>
      <c r="I59" s="107"/>
      <c r="J59" s="106" t="s">
        <v>93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'A.5 - Přepravy (Sborník S...'!J30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79</v>
      </c>
      <c r="AR59" s="110"/>
      <c r="AS59" s="111">
        <v>0</v>
      </c>
      <c r="AT59" s="112">
        <f>ROUND(SUM(AV59:AW59),2)</f>
        <v>0</v>
      </c>
      <c r="AU59" s="113">
        <f>'A.5 - Přepravy (Sborník S...'!P79</f>
        <v>0</v>
      </c>
      <c r="AV59" s="112">
        <f>'A.5 - Přepravy (Sborník S...'!J33</f>
        <v>0</v>
      </c>
      <c r="AW59" s="112">
        <f>'A.5 - Přepravy (Sborník S...'!J34</f>
        <v>0</v>
      </c>
      <c r="AX59" s="112">
        <f>'A.5 - Přepravy (Sborník S...'!J35</f>
        <v>0</v>
      </c>
      <c r="AY59" s="112">
        <f>'A.5 - Přepravy (Sborník S...'!J36</f>
        <v>0</v>
      </c>
      <c r="AZ59" s="112">
        <f>'A.5 - Přepravy (Sborník S...'!F33</f>
        <v>0</v>
      </c>
      <c r="BA59" s="112">
        <f>'A.5 - Přepravy (Sborník S...'!F34</f>
        <v>0</v>
      </c>
      <c r="BB59" s="112">
        <f>'A.5 - Přepravy (Sborník S...'!F35</f>
        <v>0</v>
      </c>
      <c r="BC59" s="112">
        <f>'A.5 - Přepravy (Sborník S...'!F36</f>
        <v>0</v>
      </c>
      <c r="BD59" s="114">
        <f>'A.5 - Přepravy (Sborník S...'!F37</f>
        <v>0</v>
      </c>
      <c r="BT59" s="115" t="s">
        <v>80</v>
      </c>
      <c r="BV59" s="115" t="s">
        <v>74</v>
      </c>
      <c r="BW59" s="115" t="s">
        <v>94</v>
      </c>
      <c r="BX59" s="115" t="s">
        <v>5</v>
      </c>
      <c r="CL59" s="115" t="s">
        <v>1</v>
      </c>
      <c r="CM59" s="115" t="s">
        <v>82</v>
      </c>
    </row>
    <row r="60" s="5" customFormat="1" ht="16.5" customHeight="1">
      <c r="A60" s="103" t="s">
        <v>76</v>
      </c>
      <c r="B60" s="104"/>
      <c r="C60" s="105"/>
      <c r="D60" s="106" t="s">
        <v>95</v>
      </c>
      <c r="E60" s="106"/>
      <c r="F60" s="106"/>
      <c r="G60" s="106"/>
      <c r="H60" s="106"/>
      <c r="I60" s="107"/>
      <c r="J60" s="106" t="s">
        <v>96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'A.6 - VON'!J30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79</v>
      </c>
      <c r="AR60" s="110"/>
      <c r="AS60" s="116">
        <v>0</v>
      </c>
      <c r="AT60" s="117">
        <f>ROUND(SUM(AV60:AW60),2)</f>
        <v>0</v>
      </c>
      <c r="AU60" s="118">
        <f>'A.6 - VON'!P79</f>
        <v>0</v>
      </c>
      <c r="AV60" s="117">
        <f>'A.6 - VON'!J33</f>
        <v>0</v>
      </c>
      <c r="AW60" s="117">
        <f>'A.6 - VON'!J34</f>
        <v>0</v>
      </c>
      <c r="AX60" s="117">
        <f>'A.6 - VON'!J35</f>
        <v>0</v>
      </c>
      <c r="AY60" s="117">
        <f>'A.6 - VON'!J36</f>
        <v>0</v>
      </c>
      <c r="AZ60" s="117">
        <f>'A.6 - VON'!F33</f>
        <v>0</v>
      </c>
      <c r="BA60" s="117">
        <f>'A.6 - VON'!F34</f>
        <v>0</v>
      </c>
      <c r="BB60" s="117">
        <f>'A.6 - VON'!F35</f>
        <v>0</v>
      </c>
      <c r="BC60" s="117">
        <f>'A.6 - VON'!F36</f>
        <v>0</v>
      </c>
      <c r="BD60" s="119">
        <f>'A.6 - VON'!F37</f>
        <v>0</v>
      </c>
      <c r="BT60" s="115" t="s">
        <v>80</v>
      </c>
      <c r="BV60" s="115" t="s">
        <v>74</v>
      </c>
      <c r="BW60" s="115" t="s">
        <v>97</v>
      </c>
      <c r="BX60" s="115" t="s">
        <v>5</v>
      </c>
      <c r="CL60" s="115" t="s">
        <v>1</v>
      </c>
      <c r="CM60" s="115" t="s">
        <v>82</v>
      </c>
    </row>
    <row r="61" s="1" customFormat="1" ht="30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9"/>
    </row>
    <row r="62" s="1" customFormat="1" ht="6.96" customHeight="1"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39"/>
    </row>
  </sheetData>
  <sheetProtection sheet="1" formatColumns="0" formatRows="0" objects="1" scenarios="1" spinCount="100000" saltValue="jJHMc7MHwrEH9TYoJ2RT6JSdMU1qUBLa86sGrRluHyTJ2wUXwfp0yWa28/IuJAKU9DJb0DkjtGhUOBlcCT1QbA==" hashValue="6zqYWob1NXUx5DJYBnxnhxwLgfMvj0z6PmcEU3qt2p8IRhgjjbfqvWVg0PgcWzn+j6MtWWTYcGmY9JNNvsGq7Q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</mergeCells>
  <hyperlinks>
    <hyperlink ref="A55" location="'A.1 - Práce na ŽSv (Sborn...'!C2" display="/"/>
    <hyperlink ref="A56" location="'A.2 - Materiál zajištěný ...'!C2" display="/"/>
    <hyperlink ref="A57" location="'A.3 - Práce na přejezdech...'!C2" display="/"/>
    <hyperlink ref="A58" location="'A.4 - Práce SSZT (Sborník...'!C2" display="/"/>
    <hyperlink ref="A59" location="'A.5 - Přepravy (Sborník S...'!C2" display="/"/>
    <hyperlink ref="A60" location="'A.6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81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100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ROUND((SUM(BE79:BE156)),  2)</f>
        <v>0</v>
      </c>
      <c r="I33" s="140">
        <v>0.20999999999999999</v>
      </c>
      <c r="J33" s="139">
        <f>ROUND(((SUM(BE79:BE156))*I33),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ROUND((SUM(BF79:BF156)),  2)</f>
        <v>0</v>
      </c>
      <c r="I34" s="140">
        <v>0.14999999999999999</v>
      </c>
      <c r="J34" s="139">
        <f>ROUND(((SUM(BF79:BF156))*I34),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ROUND((SUM(BG79:BG156)),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ROUND((SUM(BH79:BH156)),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ROUND((SUM(BI79:BI156)),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A.1 - Práce na ŽSv (Sborník SŽDC 2019)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A.1 - Práce na ŽSv (Sborník SŽDC 2019)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SUM(P80:P156)</f>
        <v>0</v>
      </c>
      <c r="Q79" s="88"/>
      <c r="R79" s="168">
        <f>SUM(R80:R156)</f>
        <v>1503.23208</v>
      </c>
      <c r="S79" s="88"/>
      <c r="T79" s="169">
        <f>SUM(T80:T156)</f>
        <v>0</v>
      </c>
      <c r="AT79" s="13" t="s">
        <v>71</v>
      </c>
      <c r="AU79" s="13" t="s">
        <v>105</v>
      </c>
      <c r="BK79" s="170">
        <f>SUM(BK80:BK156)</f>
        <v>0</v>
      </c>
    </row>
    <row r="80" s="1" customFormat="1" ht="22.5" customHeight="1">
      <c r="B80" s="34"/>
      <c r="C80" s="171" t="s">
        <v>80</v>
      </c>
      <c r="D80" s="171" t="s">
        <v>119</v>
      </c>
      <c r="E80" s="172" t="s">
        <v>120</v>
      </c>
      <c r="F80" s="173" t="s">
        <v>121</v>
      </c>
      <c r="G80" s="174" t="s">
        <v>122</v>
      </c>
      <c r="H80" s="175">
        <v>120</v>
      </c>
      <c r="I80" s="176"/>
      <c r="J80" s="177">
        <f>ROUND(I80*H80,2)</f>
        <v>0</v>
      </c>
      <c r="K80" s="173" t="s">
        <v>123</v>
      </c>
      <c r="L80" s="39"/>
      <c r="M80" s="178" t="s">
        <v>1</v>
      </c>
      <c r="N80" s="179" t="s">
        <v>43</v>
      </c>
      <c r="O80" s="75"/>
      <c r="P80" s="180">
        <f>O80*H80</f>
        <v>0</v>
      </c>
      <c r="Q80" s="180">
        <v>0</v>
      </c>
      <c r="R80" s="180">
        <f>Q80*H80</f>
        <v>0</v>
      </c>
      <c r="S80" s="180">
        <v>0</v>
      </c>
      <c r="T80" s="181">
        <f>S80*H80</f>
        <v>0</v>
      </c>
      <c r="AR80" s="13" t="s">
        <v>124</v>
      </c>
      <c r="AT80" s="13" t="s">
        <v>119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124</v>
      </c>
      <c r="BM80" s="13" t="s">
        <v>126</v>
      </c>
    </row>
    <row r="81" s="1" customFormat="1">
      <c r="B81" s="34"/>
      <c r="C81" s="35"/>
      <c r="D81" s="183" t="s">
        <v>127</v>
      </c>
      <c r="E81" s="35"/>
      <c r="F81" s="184" t="s">
        <v>128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>
      <c r="B82" s="34"/>
      <c r="C82" s="35"/>
      <c r="D82" s="183" t="s">
        <v>129</v>
      </c>
      <c r="E82" s="35"/>
      <c r="F82" s="186" t="s">
        <v>130</v>
      </c>
      <c r="G82" s="35"/>
      <c r="H82" s="35"/>
      <c r="I82" s="127"/>
      <c r="J82" s="35"/>
      <c r="K82" s="35"/>
      <c r="L82" s="39"/>
      <c r="M82" s="185"/>
      <c r="N82" s="75"/>
      <c r="O82" s="75"/>
      <c r="P82" s="75"/>
      <c r="Q82" s="75"/>
      <c r="R82" s="75"/>
      <c r="S82" s="75"/>
      <c r="T82" s="76"/>
      <c r="AT82" s="13" t="s">
        <v>129</v>
      </c>
      <c r="AU82" s="13" t="s">
        <v>72</v>
      </c>
    </row>
    <row r="83" s="1" customFormat="1" ht="22.5" customHeight="1">
      <c r="B83" s="34"/>
      <c r="C83" s="171" t="s">
        <v>82</v>
      </c>
      <c r="D83" s="171" t="s">
        <v>119</v>
      </c>
      <c r="E83" s="172" t="s">
        <v>131</v>
      </c>
      <c r="F83" s="173" t="s">
        <v>132</v>
      </c>
      <c r="G83" s="174" t="s">
        <v>133</v>
      </c>
      <c r="H83" s="175">
        <v>3273</v>
      </c>
      <c r="I83" s="176"/>
      <c r="J83" s="177">
        <f>ROUND(I83*H83,2)</f>
        <v>0</v>
      </c>
      <c r="K83" s="173" t="s">
        <v>123</v>
      </c>
      <c r="L83" s="39"/>
      <c r="M83" s="178" t="s">
        <v>1</v>
      </c>
      <c r="N83" s="179" t="s">
        <v>43</v>
      </c>
      <c r="O83" s="75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13" t="s">
        <v>124</v>
      </c>
      <c r="AT83" s="13" t="s">
        <v>119</v>
      </c>
      <c r="AU83" s="13" t="s">
        <v>72</v>
      </c>
      <c r="AY83" s="13" t="s">
        <v>125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13" t="s">
        <v>80</v>
      </c>
      <c r="BK83" s="182">
        <f>ROUND(I83*H83,2)</f>
        <v>0</v>
      </c>
      <c r="BL83" s="13" t="s">
        <v>124</v>
      </c>
      <c r="BM83" s="13" t="s">
        <v>134</v>
      </c>
    </row>
    <row r="84" s="1" customFormat="1">
      <c r="B84" s="34"/>
      <c r="C84" s="35"/>
      <c r="D84" s="183" t="s">
        <v>127</v>
      </c>
      <c r="E84" s="35"/>
      <c r="F84" s="184" t="s">
        <v>135</v>
      </c>
      <c r="G84" s="35"/>
      <c r="H84" s="35"/>
      <c r="I84" s="127"/>
      <c r="J84" s="35"/>
      <c r="K84" s="35"/>
      <c r="L84" s="39"/>
      <c r="M84" s="185"/>
      <c r="N84" s="75"/>
      <c r="O84" s="75"/>
      <c r="P84" s="75"/>
      <c r="Q84" s="75"/>
      <c r="R84" s="75"/>
      <c r="S84" s="75"/>
      <c r="T84" s="76"/>
      <c r="AT84" s="13" t="s">
        <v>127</v>
      </c>
      <c r="AU84" s="13" t="s">
        <v>72</v>
      </c>
    </row>
    <row r="85" s="1" customFormat="1">
      <c r="B85" s="34"/>
      <c r="C85" s="35"/>
      <c r="D85" s="183" t="s">
        <v>129</v>
      </c>
      <c r="E85" s="35"/>
      <c r="F85" s="186" t="s">
        <v>136</v>
      </c>
      <c r="G85" s="35"/>
      <c r="H85" s="35"/>
      <c r="I85" s="127"/>
      <c r="J85" s="35"/>
      <c r="K85" s="35"/>
      <c r="L85" s="39"/>
      <c r="M85" s="185"/>
      <c r="N85" s="75"/>
      <c r="O85" s="75"/>
      <c r="P85" s="75"/>
      <c r="Q85" s="75"/>
      <c r="R85" s="75"/>
      <c r="S85" s="75"/>
      <c r="T85" s="76"/>
      <c r="AT85" s="13" t="s">
        <v>129</v>
      </c>
      <c r="AU85" s="13" t="s">
        <v>72</v>
      </c>
    </row>
    <row r="86" s="1" customFormat="1" ht="22.5" customHeight="1">
      <c r="B86" s="34"/>
      <c r="C86" s="171" t="s">
        <v>137</v>
      </c>
      <c r="D86" s="171" t="s">
        <v>119</v>
      </c>
      <c r="E86" s="172" t="s">
        <v>138</v>
      </c>
      <c r="F86" s="173" t="s">
        <v>139</v>
      </c>
      <c r="G86" s="174" t="s">
        <v>140</v>
      </c>
      <c r="H86" s="175">
        <v>13.726000000000001</v>
      </c>
      <c r="I86" s="176"/>
      <c r="J86" s="177">
        <f>ROUND(I86*H86,2)</f>
        <v>0</v>
      </c>
      <c r="K86" s="173" t="s">
        <v>123</v>
      </c>
      <c r="L86" s="39"/>
      <c r="M86" s="178" t="s">
        <v>1</v>
      </c>
      <c r="N86" s="179" t="s">
        <v>43</v>
      </c>
      <c r="O86" s="75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3" t="s">
        <v>124</v>
      </c>
      <c r="AT86" s="13" t="s">
        <v>119</v>
      </c>
      <c r="AU86" s="13" t="s">
        <v>72</v>
      </c>
      <c r="AY86" s="13" t="s">
        <v>125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3" t="s">
        <v>80</v>
      </c>
      <c r="BK86" s="182">
        <f>ROUND(I86*H86,2)</f>
        <v>0</v>
      </c>
      <c r="BL86" s="13" t="s">
        <v>124</v>
      </c>
      <c r="BM86" s="13" t="s">
        <v>141</v>
      </c>
    </row>
    <row r="87" s="1" customFormat="1">
      <c r="B87" s="34"/>
      <c r="C87" s="35"/>
      <c r="D87" s="183" t="s">
        <v>127</v>
      </c>
      <c r="E87" s="35"/>
      <c r="F87" s="184" t="s">
        <v>142</v>
      </c>
      <c r="G87" s="35"/>
      <c r="H87" s="35"/>
      <c r="I87" s="127"/>
      <c r="J87" s="35"/>
      <c r="K87" s="35"/>
      <c r="L87" s="39"/>
      <c r="M87" s="185"/>
      <c r="N87" s="75"/>
      <c r="O87" s="75"/>
      <c r="P87" s="75"/>
      <c r="Q87" s="75"/>
      <c r="R87" s="75"/>
      <c r="S87" s="75"/>
      <c r="T87" s="76"/>
      <c r="AT87" s="13" t="s">
        <v>127</v>
      </c>
      <c r="AU87" s="13" t="s">
        <v>72</v>
      </c>
    </row>
    <row r="88" s="1" customFormat="1">
      <c r="B88" s="34"/>
      <c r="C88" s="35"/>
      <c r="D88" s="183" t="s">
        <v>129</v>
      </c>
      <c r="E88" s="35"/>
      <c r="F88" s="186" t="s">
        <v>143</v>
      </c>
      <c r="G88" s="35"/>
      <c r="H88" s="35"/>
      <c r="I88" s="127"/>
      <c r="J88" s="35"/>
      <c r="K88" s="35"/>
      <c r="L88" s="39"/>
      <c r="M88" s="185"/>
      <c r="N88" s="75"/>
      <c r="O88" s="75"/>
      <c r="P88" s="75"/>
      <c r="Q88" s="75"/>
      <c r="R88" s="75"/>
      <c r="S88" s="75"/>
      <c r="T88" s="76"/>
      <c r="AT88" s="13" t="s">
        <v>129</v>
      </c>
      <c r="AU88" s="13" t="s">
        <v>72</v>
      </c>
    </row>
    <row r="89" s="1" customFormat="1" ht="22.5" customHeight="1">
      <c r="B89" s="34"/>
      <c r="C89" s="171" t="s">
        <v>144</v>
      </c>
      <c r="D89" s="171" t="s">
        <v>119</v>
      </c>
      <c r="E89" s="172" t="s">
        <v>145</v>
      </c>
      <c r="F89" s="173" t="s">
        <v>146</v>
      </c>
      <c r="G89" s="174" t="s">
        <v>133</v>
      </c>
      <c r="H89" s="175">
        <v>400</v>
      </c>
      <c r="I89" s="176"/>
      <c r="J89" s="177">
        <f>ROUND(I89*H89,2)</f>
        <v>0</v>
      </c>
      <c r="K89" s="173" t="s">
        <v>123</v>
      </c>
      <c r="L89" s="39"/>
      <c r="M89" s="178" t="s">
        <v>1</v>
      </c>
      <c r="N89" s="179" t="s">
        <v>43</v>
      </c>
      <c r="O89" s="75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3" t="s">
        <v>124</v>
      </c>
      <c r="AT89" s="13" t="s">
        <v>119</v>
      </c>
      <c r="AU89" s="13" t="s">
        <v>72</v>
      </c>
      <c r="AY89" s="13" t="s">
        <v>125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3" t="s">
        <v>80</v>
      </c>
      <c r="BK89" s="182">
        <f>ROUND(I89*H89,2)</f>
        <v>0</v>
      </c>
      <c r="BL89" s="13" t="s">
        <v>124</v>
      </c>
      <c r="BM89" s="13" t="s">
        <v>147</v>
      </c>
    </row>
    <row r="90" s="1" customFormat="1">
      <c r="B90" s="34"/>
      <c r="C90" s="35"/>
      <c r="D90" s="183" t="s">
        <v>127</v>
      </c>
      <c r="E90" s="35"/>
      <c r="F90" s="184" t="s">
        <v>148</v>
      </c>
      <c r="G90" s="35"/>
      <c r="H90" s="35"/>
      <c r="I90" s="127"/>
      <c r="J90" s="35"/>
      <c r="K90" s="35"/>
      <c r="L90" s="39"/>
      <c r="M90" s="185"/>
      <c r="N90" s="75"/>
      <c r="O90" s="75"/>
      <c r="P90" s="75"/>
      <c r="Q90" s="75"/>
      <c r="R90" s="75"/>
      <c r="S90" s="75"/>
      <c r="T90" s="76"/>
      <c r="AT90" s="13" t="s">
        <v>127</v>
      </c>
      <c r="AU90" s="13" t="s">
        <v>72</v>
      </c>
    </row>
    <row r="91" s="1" customFormat="1">
      <c r="B91" s="34"/>
      <c r="C91" s="35"/>
      <c r="D91" s="183" t="s">
        <v>129</v>
      </c>
      <c r="E91" s="35"/>
      <c r="F91" s="186" t="s">
        <v>149</v>
      </c>
      <c r="G91" s="35"/>
      <c r="H91" s="35"/>
      <c r="I91" s="127"/>
      <c r="J91" s="35"/>
      <c r="K91" s="35"/>
      <c r="L91" s="39"/>
      <c r="M91" s="185"/>
      <c r="N91" s="75"/>
      <c r="O91" s="75"/>
      <c r="P91" s="75"/>
      <c r="Q91" s="75"/>
      <c r="R91" s="75"/>
      <c r="S91" s="75"/>
      <c r="T91" s="76"/>
      <c r="AT91" s="13" t="s">
        <v>129</v>
      </c>
      <c r="AU91" s="13" t="s">
        <v>72</v>
      </c>
    </row>
    <row r="92" s="1" customFormat="1" ht="22.5" customHeight="1">
      <c r="B92" s="34"/>
      <c r="C92" s="171" t="s">
        <v>124</v>
      </c>
      <c r="D92" s="171" t="s">
        <v>119</v>
      </c>
      <c r="E92" s="172" t="s">
        <v>150</v>
      </c>
      <c r="F92" s="173" t="s">
        <v>151</v>
      </c>
      <c r="G92" s="174" t="s">
        <v>152</v>
      </c>
      <c r="H92" s="175">
        <v>792</v>
      </c>
      <c r="I92" s="176"/>
      <c r="J92" s="177">
        <f>ROUND(I92*H92,2)</f>
        <v>0</v>
      </c>
      <c r="K92" s="173" t="s">
        <v>123</v>
      </c>
      <c r="L92" s="39"/>
      <c r="M92" s="178" t="s">
        <v>1</v>
      </c>
      <c r="N92" s="179" t="s">
        <v>43</v>
      </c>
      <c r="O92" s="75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AR92" s="13" t="s">
        <v>124</v>
      </c>
      <c r="AT92" s="13" t="s">
        <v>119</v>
      </c>
      <c r="AU92" s="13" t="s">
        <v>72</v>
      </c>
      <c r="AY92" s="13" t="s">
        <v>125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3" t="s">
        <v>80</v>
      </c>
      <c r="BK92" s="182">
        <f>ROUND(I92*H92,2)</f>
        <v>0</v>
      </c>
      <c r="BL92" s="13" t="s">
        <v>124</v>
      </c>
      <c r="BM92" s="13" t="s">
        <v>153</v>
      </c>
    </row>
    <row r="93" s="1" customFormat="1">
      <c r="B93" s="34"/>
      <c r="C93" s="35"/>
      <c r="D93" s="183" t="s">
        <v>127</v>
      </c>
      <c r="E93" s="35"/>
      <c r="F93" s="184" t="s">
        <v>154</v>
      </c>
      <c r="G93" s="35"/>
      <c r="H93" s="35"/>
      <c r="I93" s="127"/>
      <c r="J93" s="35"/>
      <c r="K93" s="35"/>
      <c r="L93" s="39"/>
      <c r="M93" s="185"/>
      <c r="N93" s="75"/>
      <c r="O93" s="75"/>
      <c r="P93" s="75"/>
      <c r="Q93" s="75"/>
      <c r="R93" s="75"/>
      <c r="S93" s="75"/>
      <c r="T93" s="76"/>
      <c r="AT93" s="13" t="s">
        <v>127</v>
      </c>
      <c r="AU93" s="13" t="s">
        <v>72</v>
      </c>
    </row>
    <row r="94" s="1" customFormat="1">
      <c r="B94" s="34"/>
      <c r="C94" s="35"/>
      <c r="D94" s="183" t="s">
        <v>129</v>
      </c>
      <c r="E94" s="35"/>
      <c r="F94" s="186" t="s">
        <v>155</v>
      </c>
      <c r="G94" s="35"/>
      <c r="H94" s="35"/>
      <c r="I94" s="127"/>
      <c r="J94" s="35"/>
      <c r="K94" s="35"/>
      <c r="L94" s="39"/>
      <c r="M94" s="185"/>
      <c r="N94" s="75"/>
      <c r="O94" s="75"/>
      <c r="P94" s="75"/>
      <c r="Q94" s="75"/>
      <c r="R94" s="75"/>
      <c r="S94" s="75"/>
      <c r="T94" s="76"/>
      <c r="AT94" s="13" t="s">
        <v>129</v>
      </c>
      <c r="AU94" s="13" t="s">
        <v>72</v>
      </c>
    </row>
    <row r="95" s="1" customFormat="1" ht="22.5" customHeight="1">
      <c r="B95" s="34"/>
      <c r="C95" s="171" t="s">
        <v>156</v>
      </c>
      <c r="D95" s="171" t="s">
        <v>119</v>
      </c>
      <c r="E95" s="172" t="s">
        <v>157</v>
      </c>
      <c r="F95" s="173" t="s">
        <v>158</v>
      </c>
      <c r="G95" s="174" t="s">
        <v>159</v>
      </c>
      <c r="H95" s="175">
        <v>89</v>
      </c>
      <c r="I95" s="176"/>
      <c r="J95" s="177">
        <f>ROUND(I95*H95,2)</f>
        <v>0</v>
      </c>
      <c r="K95" s="173" t="s">
        <v>123</v>
      </c>
      <c r="L95" s="39"/>
      <c r="M95" s="178" t="s">
        <v>1</v>
      </c>
      <c r="N95" s="179" t="s">
        <v>43</v>
      </c>
      <c r="O95" s="75"/>
      <c r="P95" s="180">
        <f>O95*H95</f>
        <v>0</v>
      </c>
      <c r="Q95" s="180">
        <v>0</v>
      </c>
      <c r="R95" s="180">
        <f>Q95*H95</f>
        <v>0</v>
      </c>
      <c r="S95" s="180">
        <v>0</v>
      </c>
      <c r="T95" s="181">
        <f>S95*H95</f>
        <v>0</v>
      </c>
      <c r="AR95" s="13" t="s">
        <v>124</v>
      </c>
      <c r="AT95" s="13" t="s">
        <v>119</v>
      </c>
      <c r="AU95" s="13" t="s">
        <v>72</v>
      </c>
      <c r="AY95" s="13" t="s">
        <v>125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3" t="s">
        <v>80</v>
      </c>
      <c r="BK95" s="182">
        <f>ROUND(I95*H95,2)</f>
        <v>0</v>
      </c>
      <c r="BL95" s="13" t="s">
        <v>124</v>
      </c>
      <c r="BM95" s="13" t="s">
        <v>160</v>
      </c>
    </row>
    <row r="96" s="1" customFormat="1">
      <c r="B96" s="34"/>
      <c r="C96" s="35"/>
      <c r="D96" s="183" t="s">
        <v>127</v>
      </c>
      <c r="E96" s="35"/>
      <c r="F96" s="184" t="s">
        <v>161</v>
      </c>
      <c r="G96" s="35"/>
      <c r="H96" s="35"/>
      <c r="I96" s="127"/>
      <c r="J96" s="35"/>
      <c r="K96" s="35"/>
      <c r="L96" s="39"/>
      <c r="M96" s="185"/>
      <c r="N96" s="75"/>
      <c r="O96" s="75"/>
      <c r="P96" s="75"/>
      <c r="Q96" s="75"/>
      <c r="R96" s="75"/>
      <c r="S96" s="75"/>
      <c r="T96" s="76"/>
      <c r="AT96" s="13" t="s">
        <v>127</v>
      </c>
      <c r="AU96" s="13" t="s">
        <v>72</v>
      </c>
    </row>
    <row r="97" s="1" customFormat="1" ht="22.5" customHeight="1">
      <c r="B97" s="34"/>
      <c r="C97" s="171" t="s">
        <v>162</v>
      </c>
      <c r="D97" s="171" t="s">
        <v>119</v>
      </c>
      <c r="E97" s="172" t="s">
        <v>163</v>
      </c>
      <c r="F97" s="173" t="s">
        <v>164</v>
      </c>
      <c r="G97" s="174" t="s">
        <v>159</v>
      </c>
      <c r="H97" s="175">
        <v>56</v>
      </c>
      <c r="I97" s="176"/>
      <c r="J97" s="177">
        <f>ROUND(I97*H97,2)</f>
        <v>0</v>
      </c>
      <c r="K97" s="173" t="s">
        <v>123</v>
      </c>
      <c r="L97" s="39"/>
      <c r="M97" s="178" t="s">
        <v>1</v>
      </c>
      <c r="N97" s="179" t="s">
        <v>43</v>
      </c>
      <c r="O97" s="75"/>
      <c r="P97" s="180">
        <f>O97*H97</f>
        <v>0</v>
      </c>
      <c r="Q97" s="180">
        <v>0</v>
      </c>
      <c r="R97" s="180">
        <f>Q97*H97</f>
        <v>0</v>
      </c>
      <c r="S97" s="180">
        <v>0</v>
      </c>
      <c r="T97" s="181">
        <f>S97*H97</f>
        <v>0</v>
      </c>
      <c r="AR97" s="13" t="s">
        <v>124</v>
      </c>
      <c r="AT97" s="13" t="s">
        <v>119</v>
      </c>
      <c r="AU97" s="13" t="s">
        <v>72</v>
      </c>
      <c r="AY97" s="13" t="s">
        <v>125</v>
      </c>
      <c r="BE97" s="182">
        <f>IF(N97="základní",J97,0)</f>
        <v>0</v>
      </c>
      <c r="BF97" s="182">
        <f>IF(N97="snížená",J97,0)</f>
        <v>0</v>
      </c>
      <c r="BG97" s="182">
        <f>IF(N97="zákl. přenesená",J97,0)</f>
        <v>0</v>
      </c>
      <c r="BH97" s="182">
        <f>IF(N97="sníž. přenesená",J97,0)</f>
        <v>0</v>
      </c>
      <c r="BI97" s="182">
        <f>IF(N97="nulová",J97,0)</f>
        <v>0</v>
      </c>
      <c r="BJ97" s="13" t="s">
        <v>80</v>
      </c>
      <c r="BK97" s="182">
        <f>ROUND(I97*H97,2)</f>
        <v>0</v>
      </c>
      <c r="BL97" s="13" t="s">
        <v>124</v>
      </c>
      <c r="BM97" s="13" t="s">
        <v>165</v>
      </c>
    </row>
    <row r="98" s="1" customFormat="1">
      <c r="B98" s="34"/>
      <c r="C98" s="35"/>
      <c r="D98" s="183" t="s">
        <v>127</v>
      </c>
      <c r="E98" s="35"/>
      <c r="F98" s="184" t="s">
        <v>166</v>
      </c>
      <c r="G98" s="35"/>
      <c r="H98" s="35"/>
      <c r="I98" s="127"/>
      <c r="J98" s="35"/>
      <c r="K98" s="35"/>
      <c r="L98" s="39"/>
      <c r="M98" s="185"/>
      <c r="N98" s="75"/>
      <c r="O98" s="75"/>
      <c r="P98" s="75"/>
      <c r="Q98" s="75"/>
      <c r="R98" s="75"/>
      <c r="S98" s="75"/>
      <c r="T98" s="76"/>
      <c r="AT98" s="13" t="s">
        <v>127</v>
      </c>
      <c r="AU98" s="13" t="s">
        <v>72</v>
      </c>
    </row>
    <row r="99" s="1" customFormat="1" ht="22.5" customHeight="1">
      <c r="B99" s="34"/>
      <c r="C99" s="171" t="s">
        <v>167</v>
      </c>
      <c r="D99" s="171" t="s">
        <v>119</v>
      </c>
      <c r="E99" s="172" t="s">
        <v>168</v>
      </c>
      <c r="F99" s="173" t="s">
        <v>169</v>
      </c>
      <c r="G99" s="174" t="s">
        <v>133</v>
      </c>
      <c r="H99" s="175">
        <v>13216</v>
      </c>
      <c r="I99" s="176"/>
      <c r="J99" s="177">
        <f>ROUND(I99*H99,2)</f>
        <v>0</v>
      </c>
      <c r="K99" s="173" t="s">
        <v>123</v>
      </c>
      <c r="L99" s="39"/>
      <c r="M99" s="178" t="s">
        <v>1</v>
      </c>
      <c r="N99" s="179" t="s">
        <v>43</v>
      </c>
      <c r="O99" s="75"/>
      <c r="P99" s="180">
        <f>O99*H99</f>
        <v>0</v>
      </c>
      <c r="Q99" s="180">
        <v>0</v>
      </c>
      <c r="R99" s="180">
        <f>Q99*H99</f>
        <v>0</v>
      </c>
      <c r="S99" s="180">
        <v>0</v>
      </c>
      <c r="T99" s="181">
        <f>S99*H99</f>
        <v>0</v>
      </c>
      <c r="AR99" s="13" t="s">
        <v>124</v>
      </c>
      <c r="AT99" s="13" t="s">
        <v>119</v>
      </c>
      <c r="AU99" s="13" t="s">
        <v>72</v>
      </c>
      <c r="AY99" s="13" t="s">
        <v>125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3" t="s">
        <v>80</v>
      </c>
      <c r="BK99" s="182">
        <f>ROUND(I99*H99,2)</f>
        <v>0</v>
      </c>
      <c r="BL99" s="13" t="s">
        <v>124</v>
      </c>
      <c r="BM99" s="13" t="s">
        <v>170</v>
      </c>
    </row>
    <row r="100" s="1" customFormat="1">
      <c r="B100" s="34"/>
      <c r="C100" s="35"/>
      <c r="D100" s="183" t="s">
        <v>127</v>
      </c>
      <c r="E100" s="35"/>
      <c r="F100" s="184" t="s">
        <v>171</v>
      </c>
      <c r="G100" s="35"/>
      <c r="H100" s="35"/>
      <c r="I100" s="127"/>
      <c r="J100" s="35"/>
      <c r="K100" s="35"/>
      <c r="L100" s="39"/>
      <c r="M100" s="185"/>
      <c r="N100" s="75"/>
      <c r="O100" s="75"/>
      <c r="P100" s="75"/>
      <c r="Q100" s="75"/>
      <c r="R100" s="75"/>
      <c r="S100" s="75"/>
      <c r="T100" s="76"/>
      <c r="AT100" s="13" t="s">
        <v>127</v>
      </c>
      <c r="AU100" s="13" t="s">
        <v>72</v>
      </c>
    </row>
    <row r="101" s="1" customFormat="1">
      <c r="B101" s="34"/>
      <c r="C101" s="35"/>
      <c r="D101" s="183" t="s">
        <v>129</v>
      </c>
      <c r="E101" s="35"/>
      <c r="F101" s="186" t="s">
        <v>172</v>
      </c>
      <c r="G101" s="35"/>
      <c r="H101" s="35"/>
      <c r="I101" s="127"/>
      <c r="J101" s="35"/>
      <c r="K101" s="35"/>
      <c r="L101" s="39"/>
      <c r="M101" s="185"/>
      <c r="N101" s="75"/>
      <c r="O101" s="75"/>
      <c r="P101" s="75"/>
      <c r="Q101" s="75"/>
      <c r="R101" s="75"/>
      <c r="S101" s="75"/>
      <c r="T101" s="76"/>
      <c r="AT101" s="13" t="s">
        <v>129</v>
      </c>
      <c r="AU101" s="13" t="s">
        <v>72</v>
      </c>
    </row>
    <row r="102" s="1" customFormat="1" ht="22.5" customHeight="1">
      <c r="B102" s="34"/>
      <c r="C102" s="171" t="s">
        <v>173</v>
      </c>
      <c r="D102" s="171" t="s">
        <v>119</v>
      </c>
      <c r="E102" s="172" t="s">
        <v>174</v>
      </c>
      <c r="F102" s="173" t="s">
        <v>175</v>
      </c>
      <c r="G102" s="174" t="s">
        <v>122</v>
      </c>
      <c r="H102" s="175">
        <v>124</v>
      </c>
      <c r="I102" s="176"/>
      <c r="J102" s="177">
        <f>ROUND(I102*H102,2)</f>
        <v>0</v>
      </c>
      <c r="K102" s="173" t="s">
        <v>123</v>
      </c>
      <c r="L102" s="39"/>
      <c r="M102" s="178" t="s">
        <v>1</v>
      </c>
      <c r="N102" s="179" t="s">
        <v>43</v>
      </c>
      <c r="O102" s="75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13" t="s">
        <v>124</v>
      </c>
      <c r="AT102" s="13" t="s">
        <v>119</v>
      </c>
      <c r="AU102" s="13" t="s">
        <v>72</v>
      </c>
      <c r="AY102" s="13" t="s">
        <v>125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3" t="s">
        <v>80</v>
      </c>
      <c r="BK102" s="182">
        <f>ROUND(I102*H102,2)</f>
        <v>0</v>
      </c>
      <c r="BL102" s="13" t="s">
        <v>124</v>
      </c>
      <c r="BM102" s="13" t="s">
        <v>176</v>
      </c>
    </row>
    <row r="103" s="1" customFormat="1">
      <c r="B103" s="34"/>
      <c r="C103" s="35"/>
      <c r="D103" s="183" t="s">
        <v>127</v>
      </c>
      <c r="E103" s="35"/>
      <c r="F103" s="184" t="s">
        <v>177</v>
      </c>
      <c r="G103" s="35"/>
      <c r="H103" s="35"/>
      <c r="I103" s="127"/>
      <c r="J103" s="35"/>
      <c r="K103" s="35"/>
      <c r="L103" s="39"/>
      <c r="M103" s="185"/>
      <c r="N103" s="75"/>
      <c r="O103" s="75"/>
      <c r="P103" s="75"/>
      <c r="Q103" s="75"/>
      <c r="R103" s="75"/>
      <c r="S103" s="75"/>
      <c r="T103" s="76"/>
      <c r="AT103" s="13" t="s">
        <v>127</v>
      </c>
      <c r="AU103" s="13" t="s">
        <v>72</v>
      </c>
    </row>
    <row r="104" s="1" customFormat="1">
      <c r="B104" s="34"/>
      <c r="C104" s="35"/>
      <c r="D104" s="183" t="s">
        <v>129</v>
      </c>
      <c r="E104" s="35"/>
      <c r="F104" s="186" t="s">
        <v>178</v>
      </c>
      <c r="G104" s="35"/>
      <c r="H104" s="35"/>
      <c r="I104" s="127"/>
      <c r="J104" s="35"/>
      <c r="K104" s="35"/>
      <c r="L104" s="39"/>
      <c r="M104" s="185"/>
      <c r="N104" s="75"/>
      <c r="O104" s="75"/>
      <c r="P104" s="75"/>
      <c r="Q104" s="75"/>
      <c r="R104" s="75"/>
      <c r="S104" s="75"/>
      <c r="T104" s="76"/>
      <c r="AT104" s="13" t="s">
        <v>129</v>
      </c>
      <c r="AU104" s="13" t="s">
        <v>72</v>
      </c>
    </row>
    <row r="105" s="1" customFormat="1" ht="22.5" customHeight="1">
      <c r="B105" s="34"/>
      <c r="C105" s="171" t="s">
        <v>179</v>
      </c>
      <c r="D105" s="171" t="s">
        <v>119</v>
      </c>
      <c r="E105" s="172" t="s">
        <v>180</v>
      </c>
      <c r="F105" s="173" t="s">
        <v>181</v>
      </c>
      <c r="G105" s="174" t="s">
        <v>133</v>
      </c>
      <c r="H105" s="175">
        <v>88</v>
      </c>
      <c r="I105" s="176"/>
      <c r="J105" s="177">
        <f>ROUND(I105*H105,2)</f>
        <v>0</v>
      </c>
      <c r="K105" s="173" t="s">
        <v>123</v>
      </c>
      <c r="L105" s="39"/>
      <c r="M105" s="178" t="s">
        <v>1</v>
      </c>
      <c r="N105" s="179" t="s">
        <v>43</v>
      </c>
      <c r="O105" s="75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AR105" s="13" t="s">
        <v>124</v>
      </c>
      <c r="AT105" s="13" t="s">
        <v>119</v>
      </c>
      <c r="AU105" s="13" t="s">
        <v>72</v>
      </c>
      <c r="AY105" s="13" t="s">
        <v>125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3" t="s">
        <v>80</v>
      </c>
      <c r="BK105" s="182">
        <f>ROUND(I105*H105,2)</f>
        <v>0</v>
      </c>
      <c r="BL105" s="13" t="s">
        <v>124</v>
      </c>
      <c r="BM105" s="13" t="s">
        <v>182</v>
      </c>
    </row>
    <row r="106" s="1" customFormat="1">
      <c r="B106" s="34"/>
      <c r="C106" s="35"/>
      <c r="D106" s="183" t="s">
        <v>127</v>
      </c>
      <c r="E106" s="35"/>
      <c r="F106" s="184" t="s">
        <v>183</v>
      </c>
      <c r="G106" s="35"/>
      <c r="H106" s="35"/>
      <c r="I106" s="127"/>
      <c r="J106" s="35"/>
      <c r="K106" s="35"/>
      <c r="L106" s="39"/>
      <c r="M106" s="185"/>
      <c r="N106" s="75"/>
      <c r="O106" s="75"/>
      <c r="P106" s="75"/>
      <c r="Q106" s="75"/>
      <c r="R106" s="75"/>
      <c r="S106" s="75"/>
      <c r="T106" s="76"/>
      <c r="AT106" s="13" t="s">
        <v>127</v>
      </c>
      <c r="AU106" s="13" t="s">
        <v>72</v>
      </c>
    </row>
    <row r="107" s="1" customFormat="1">
      <c r="B107" s="34"/>
      <c r="C107" s="35"/>
      <c r="D107" s="183" t="s">
        <v>129</v>
      </c>
      <c r="E107" s="35"/>
      <c r="F107" s="186" t="s">
        <v>184</v>
      </c>
      <c r="G107" s="35"/>
      <c r="H107" s="35"/>
      <c r="I107" s="127"/>
      <c r="J107" s="35"/>
      <c r="K107" s="35"/>
      <c r="L107" s="39"/>
      <c r="M107" s="185"/>
      <c r="N107" s="75"/>
      <c r="O107" s="75"/>
      <c r="P107" s="75"/>
      <c r="Q107" s="75"/>
      <c r="R107" s="75"/>
      <c r="S107" s="75"/>
      <c r="T107" s="76"/>
      <c r="AT107" s="13" t="s">
        <v>129</v>
      </c>
      <c r="AU107" s="13" t="s">
        <v>72</v>
      </c>
    </row>
    <row r="108" s="1" customFormat="1" ht="22.5" customHeight="1">
      <c r="B108" s="34"/>
      <c r="C108" s="171" t="s">
        <v>185</v>
      </c>
      <c r="D108" s="171" t="s">
        <v>119</v>
      </c>
      <c r="E108" s="172" t="s">
        <v>186</v>
      </c>
      <c r="F108" s="173" t="s">
        <v>187</v>
      </c>
      <c r="G108" s="174" t="s">
        <v>133</v>
      </c>
      <c r="H108" s="175">
        <v>88</v>
      </c>
      <c r="I108" s="176"/>
      <c r="J108" s="177">
        <f>ROUND(I108*H108,2)</f>
        <v>0</v>
      </c>
      <c r="K108" s="173" t="s">
        <v>123</v>
      </c>
      <c r="L108" s="39"/>
      <c r="M108" s="178" t="s">
        <v>1</v>
      </c>
      <c r="N108" s="179" t="s">
        <v>43</v>
      </c>
      <c r="O108" s="75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AR108" s="13" t="s">
        <v>124</v>
      </c>
      <c r="AT108" s="13" t="s">
        <v>119</v>
      </c>
      <c r="AU108" s="13" t="s">
        <v>72</v>
      </c>
      <c r="AY108" s="13" t="s">
        <v>125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3" t="s">
        <v>80</v>
      </c>
      <c r="BK108" s="182">
        <f>ROUND(I108*H108,2)</f>
        <v>0</v>
      </c>
      <c r="BL108" s="13" t="s">
        <v>124</v>
      </c>
      <c r="BM108" s="13" t="s">
        <v>188</v>
      </c>
    </row>
    <row r="109" s="1" customFormat="1">
      <c r="B109" s="34"/>
      <c r="C109" s="35"/>
      <c r="D109" s="183" t="s">
        <v>127</v>
      </c>
      <c r="E109" s="35"/>
      <c r="F109" s="184" t="s">
        <v>189</v>
      </c>
      <c r="G109" s="35"/>
      <c r="H109" s="35"/>
      <c r="I109" s="127"/>
      <c r="J109" s="35"/>
      <c r="K109" s="35"/>
      <c r="L109" s="39"/>
      <c r="M109" s="185"/>
      <c r="N109" s="75"/>
      <c r="O109" s="75"/>
      <c r="P109" s="75"/>
      <c r="Q109" s="75"/>
      <c r="R109" s="75"/>
      <c r="S109" s="75"/>
      <c r="T109" s="76"/>
      <c r="AT109" s="13" t="s">
        <v>127</v>
      </c>
      <c r="AU109" s="13" t="s">
        <v>72</v>
      </c>
    </row>
    <row r="110" s="1" customFormat="1">
      <c r="B110" s="34"/>
      <c r="C110" s="35"/>
      <c r="D110" s="183" t="s">
        <v>129</v>
      </c>
      <c r="E110" s="35"/>
      <c r="F110" s="186" t="s">
        <v>184</v>
      </c>
      <c r="G110" s="35"/>
      <c r="H110" s="35"/>
      <c r="I110" s="127"/>
      <c r="J110" s="35"/>
      <c r="K110" s="35"/>
      <c r="L110" s="39"/>
      <c r="M110" s="185"/>
      <c r="N110" s="75"/>
      <c r="O110" s="75"/>
      <c r="P110" s="75"/>
      <c r="Q110" s="75"/>
      <c r="R110" s="75"/>
      <c r="S110" s="75"/>
      <c r="T110" s="76"/>
      <c r="AT110" s="13" t="s">
        <v>129</v>
      </c>
      <c r="AU110" s="13" t="s">
        <v>72</v>
      </c>
    </row>
    <row r="111" s="1" customFormat="1" ht="22.5" customHeight="1">
      <c r="B111" s="34"/>
      <c r="C111" s="171" t="s">
        <v>190</v>
      </c>
      <c r="D111" s="171" t="s">
        <v>119</v>
      </c>
      <c r="E111" s="172" t="s">
        <v>191</v>
      </c>
      <c r="F111" s="173" t="s">
        <v>192</v>
      </c>
      <c r="G111" s="174" t="s">
        <v>122</v>
      </c>
      <c r="H111" s="175">
        <v>80</v>
      </c>
      <c r="I111" s="176"/>
      <c r="J111" s="177">
        <f>ROUND(I111*H111,2)</f>
        <v>0</v>
      </c>
      <c r="K111" s="173" t="s">
        <v>123</v>
      </c>
      <c r="L111" s="39"/>
      <c r="M111" s="178" t="s">
        <v>1</v>
      </c>
      <c r="N111" s="179" t="s">
        <v>43</v>
      </c>
      <c r="O111" s="75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AR111" s="13" t="s">
        <v>124</v>
      </c>
      <c r="AT111" s="13" t="s">
        <v>119</v>
      </c>
      <c r="AU111" s="13" t="s">
        <v>72</v>
      </c>
      <c r="AY111" s="13" t="s">
        <v>125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3" t="s">
        <v>80</v>
      </c>
      <c r="BK111" s="182">
        <f>ROUND(I111*H111,2)</f>
        <v>0</v>
      </c>
      <c r="BL111" s="13" t="s">
        <v>124</v>
      </c>
      <c r="BM111" s="13" t="s">
        <v>193</v>
      </c>
    </row>
    <row r="112" s="1" customFormat="1">
      <c r="B112" s="34"/>
      <c r="C112" s="35"/>
      <c r="D112" s="183" t="s">
        <v>127</v>
      </c>
      <c r="E112" s="35"/>
      <c r="F112" s="184" t="s">
        <v>194</v>
      </c>
      <c r="G112" s="35"/>
      <c r="H112" s="35"/>
      <c r="I112" s="127"/>
      <c r="J112" s="35"/>
      <c r="K112" s="35"/>
      <c r="L112" s="39"/>
      <c r="M112" s="185"/>
      <c r="N112" s="75"/>
      <c r="O112" s="75"/>
      <c r="P112" s="75"/>
      <c r="Q112" s="75"/>
      <c r="R112" s="75"/>
      <c r="S112" s="75"/>
      <c r="T112" s="76"/>
      <c r="AT112" s="13" t="s">
        <v>127</v>
      </c>
      <c r="AU112" s="13" t="s">
        <v>72</v>
      </c>
    </row>
    <row r="113" s="1" customFormat="1">
      <c r="B113" s="34"/>
      <c r="C113" s="35"/>
      <c r="D113" s="183" t="s">
        <v>129</v>
      </c>
      <c r="E113" s="35"/>
      <c r="F113" s="186" t="s">
        <v>195</v>
      </c>
      <c r="G113" s="35"/>
      <c r="H113" s="35"/>
      <c r="I113" s="127"/>
      <c r="J113" s="35"/>
      <c r="K113" s="35"/>
      <c r="L113" s="39"/>
      <c r="M113" s="185"/>
      <c r="N113" s="75"/>
      <c r="O113" s="75"/>
      <c r="P113" s="75"/>
      <c r="Q113" s="75"/>
      <c r="R113" s="75"/>
      <c r="S113" s="75"/>
      <c r="T113" s="76"/>
      <c r="AT113" s="13" t="s">
        <v>129</v>
      </c>
      <c r="AU113" s="13" t="s">
        <v>72</v>
      </c>
    </row>
    <row r="114" s="1" customFormat="1" ht="22.5" customHeight="1">
      <c r="B114" s="34"/>
      <c r="C114" s="171" t="s">
        <v>196</v>
      </c>
      <c r="D114" s="171" t="s">
        <v>119</v>
      </c>
      <c r="E114" s="172" t="s">
        <v>197</v>
      </c>
      <c r="F114" s="173" t="s">
        <v>198</v>
      </c>
      <c r="G114" s="174" t="s">
        <v>152</v>
      </c>
      <c r="H114" s="175">
        <v>92.219999999999999</v>
      </c>
      <c r="I114" s="176"/>
      <c r="J114" s="177">
        <f>ROUND(I114*H114,2)</f>
        <v>0</v>
      </c>
      <c r="K114" s="173" t="s">
        <v>123</v>
      </c>
      <c r="L114" s="39"/>
      <c r="M114" s="178" t="s">
        <v>1</v>
      </c>
      <c r="N114" s="179" t="s">
        <v>43</v>
      </c>
      <c r="O114" s="75"/>
      <c r="P114" s="180">
        <f>O114*H114</f>
        <v>0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AR114" s="13" t="s">
        <v>124</v>
      </c>
      <c r="AT114" s="13" t="s">
        <v>119</v>
      </c>
      <c r="AU114" s="13" t="s">
        <v>72</v>
      </c>
      <c r="AY114" s="13" t="s">
        <v>125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3" t="s">
        <v>80</v>
      </c>
      <c r="BK114" s="182">
        <f>ROUND(I114*H114,2)</f>
        <v>0</v>
      </c>
      <c r="BL114" s="13" t="s">
        <v>124</v>
      </c>
      <c r="BM114" s="13" t="s">
        <v>199</v>
      </c>
    </row>
    <row r="115" s="1" customFormat="1">
      <c r="B115" s="34"/>
      <c r="C115" s="35"/>
      <c r="D115" s="183" t="s">
        <v>127</v>
      </c>
      <c r="E115" s="35"/>
      <c r="F115" s="184" t="s">
        <v>200</v>
      </c>
      <c r="G115" s="35"/>
      <c r="H115" s="35"/>
      <c r="I115" s="127"/>
      <c r="J115" s="35"/>
      <c r="K115" s="35"/>
      <c r="L115" s="39"/>
      <c r="M115" s="185"/>
      <c r="N115" s="75"/>
      <c r="O115" s="75"/>
      <c r="P115" s="75"/>
      <c r="Q115" s="75"/>
      <c r="R115" s="75"/>
      <c r="S115" s="75"/>
      <c r="T115" s="76"/>
      <c r="AT115" s="13" t="s">
        <v>127</v>
      </c>
      <c r="AU115" s="13" t="s">
        <v>72</v>
      </c>
    </row>
    <row r="116" s="8" customFormat="1">
      <c r="B116" s="187"/>
      <c r="C116" s="188"/>
      <c r="D116" s="183" t="s">
        <v>201</v>
      </c>
      <c r="E116" s="189" t="s">
        <v>1</v>
      </c>
      <c r="F116" s="190" t="s">
        <v>202</v>
      </c>
      <c r="G116" s="188"/>
      <c r="H116" s="189" t="s">
        <v>1</v>
      </c>
      <c r="I116" s="191"/>
      <c r="J116" s="188"/>
      <c r="K116" s="188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201</v>
      </c>
      <c r="AU116" s="196" t="s">
        <v>72</v>
      </c>
      <c r="AV116" s="8" t="s">
        <v>80</v>
      </c>
      <c r="AW116" s="8" t="s">
        <v>34</v>
      </c>
      <c r="AX116" s="8" t="s">
        <v>72</v>
      </c>
      <c r="AY116" s="196" t="s">
        <v>125</v>
      </c>
    </row>
    <row r="117" s="9" customFormat="1">
      <c r="B117" s="197"/>
      <c r="C117" s="198"/>
      <c r="D117" s="183" t="s">
        <v>201</v>
      </c>
      <c r="E117" s="199" t="s">
        <v>1</v>
      </c>
      <c r="F117" s="200" t="s">
        <v>203</v>
      </c>
      <c r="G117" s="198"/>
      <c r="H117" s="201">
        <v>19.059999999999999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201</v>
      </c>
      <c r="AU117" s="207" t="s">
        <v>72</v>
      </c>
      <c r="AV117" s="9" t="s">
        <v>82</v>
      </c>
      <c r="AW117" s="9" t="s">
        <v>34</v>
      </c>
      <c r="AX117" s="9" t="s">
        <v>72</v>
      </c>
      <c r="AY117" s="207" t="s">
        <v>125</v>
      </c>
    </row>
    <row r="118" s="9" customFormat="1">
      <c r="B118" s="197"/>
      <c r="C118" s="198"/>
      <c r="D118" s="183" t="s">
        <v>201</v>
      </c>
      <c r="E118" s="199" t="s">
        <v>1</v>
      </c>
      <c r="F118" s="200" t="s">
        <v>204</v>
      </c>
      <c r="G118" s="198"/>
      <c r="H118" s="201">
        <v>19.059999999999999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201</v>
      </c>
      <c r="AU118" s="207" t="s">
        <v>72</v>
      </c>
      <c r="AV118" s="9" t="s">
        <v>82</v>
      </c>
      <c r="AW118" s="9" t="s">
        <v>34</v>
      </c>
      <c r="AX118" s="9" t="s">
        <v>72</v>
      </c>
      <c r="AY118" s="207" t="s">
        <v>125</v>
      </c>
    </row>
    <row r="119" s="10" customFormat="1">
      <c r="B119" s="208"/>
      <c r="C119" s="209"/>
      <c r="D119" s="183" t="s">
        <v>201</v>
      </c>
      <c r="E119" s="210" t="s">
        <v>1</v>
      </c>
      <c r="F119" s="211" t="s">
        <v>205</v>
      </c>
      <c r="G119" s="209"/>
      <c r="H119" s="212">
        <v>38.119999999999997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201</v>
      </c>
      <c r="AU119" s="218" t="s">
        <v>72</v>
      </c>
      <c r="AV119" s="10" t="s">
        <v>137</v>
      </c>
      <c r="AW119" s="10" t="s">
        <v>34</v>
      </c>
      <c r="AX119" s="10" t="s">
        <v>72</v>
      </c>
      <c r="AY119" s="218" t="s">
        <v>125</v>
      </c>
    </row>
    <row r="120" s="8" customFormat="1">
      <c r="B120" s="187"/>
      <c r="C120" s="188"/>
      <c r="D120" s="183" t="s">
        <v>201</v>
      </c>
      <c r="E120" s="189" t="s">
        <v>1</v>
      </c>
      <c r="F120" s="190" t="s">
        <v>206</v>
      </c>
      <c r="G120" s="188"/>
      <c r="H120" s="189" t="s">
        <v>1</v>
      </c>
      <c r="I120" s="191"/>
      <c r="J120" s="188"/>
      <c r="K120" s="188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201</v>
      </c>
      <c r="AU120" s="196" t="s">
        <v>72</v>
      </c>
      <c r="AV120" s="8" t="s">
        <v>80</v>
      </c>
      <c r="AW120" s="8" t="s">
        <v>34</v>
      </c>
      <c r="AX120" s="8" t="s">
        <v>72</v>
      </c>
      <c r="AY120" s="196" t="s">
        <v>125</v>
      </c>
    </row>
    <row r="121" s="9" customFormat="1">
      <c r="B121" s="197"/>
      <c r="C121" s="198"/>
      <c r="D121" s="183" t="s">
        <v>201</v>
      </c>
      <c r="E121" s="199" t="s">
        <v>1</v>
      </c>
      <c r="F121" s="200" t="s">
        <v>207</v>
      </c>
      <c r="G121" s="198"/>
      <c r="H121" s="201">
        <v>27.050000000000001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201</v>
      </c>
      <c r="AU121" s="207" t="s">
        <v>72</v>
      </c>
      <c r="AV121" s="9" t="s">
        <v>82</v>
      </c>
      <c r="AW121" s="9" t="s">
        <v>34</v>
      </c>
      <c r="AX121" s="9" t="s">
        <v>72</v>
      </c>
      <c r="AY121" s="207" t="s">
        <v>125</v>
      </c>
    </row>
    <row r="122" s="9" customFormat="1">
      <c r="B122" s="197"/>
      <c r="C122" s="198"/>
      <c r="D122" s="183" t="s">
        <v>201</v>
      </c>
      <c r="E122" s="199" t="s">
        <v>1</v>
      </c>
      <c r="F122" s="200" t="s">
        <v>208</v>
      </c>
      <c r="G122" s="198"/>
      <c r="H122" s="201">
        <v>27.050000000000001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201</v>
      </c>
      <c r="AU122" s="207" t="s">
        <v>72</v>
      </c>
      <c r="AV122" s="9" t="s">
        <v>82</v>
      </c>
      <c r="AW122" s="9" t="s">
        <v>34</v>
      </c>
      <c r="AX122" s="9" t="s">
        <v>72</v>
      </c>
      <c r="AY122" s="207" t="s">
        <v>125</v>
      </c>
    </row>
    <row r="123" s="10" customFormat="1">
      <c r="B123" s="208"/>
      <c r="C123" s="209"/>
      <c r="D123" s="183" t="s">
        <v>201</v>
      </c>
      <c r="E123" s="210" t="s">
        <v>1</v>
      </c>
      <c r="F123" s="211" t="s">
        <v>205</v>
      </c>
      <c r="G123" s="209"/>
      <c r="H123" s="212">
        <v>54.100000000000001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201</v>
      </c>
      <c r="AU123" s="218" t="s">
        <v>72</v>
      </c>
      <c r="AV123" s="10" t="s">
        <v>137</v>
      </c>
      <c r="AW123" s="10" t="s">
        <v>34</v>
      </c>
      <c r="AX123" s="10" t="s">
        <v>72</v>
      </c>
      <c r="AY123" s="218" t="s">
        <v>125</v>
      </c>
    </row>
    <row r="124" s="11" customFormat="1">
      <c r="B124" s="219"/>
      <c r="C124" s="220"/>
      <c r="D124" s="183" t="s">
        <v>201</v>
      </c>
      <c r="E124" s="221" t="s">
        <v>1</v>
      </c>
      <c r="F124" s="222" t="s">
        <v>209</v>
      </c>
      <c r="G124" s="220"/>
      <c r="H124" s="223">
        <v>92.219999999999999</v>
      </c>
      <c r="I124" s="224"/>
      <c r="J124" s="220"/>
      <c r="K124" s="220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201</v>
      </c>
      <c r="AU124" s="229" t="s">
        <v>72</v>
      </c>
      <c r="AV124" s="11" t="s">
        <v>124</v>
      </c>
      <c r="AW124" s="11" t="s">
        <v>34</v>
      </c>
      <c r="AX124" s="11" t="s">
        <v>80</v>
      </c>
      <c r="AY124" s="229" t="s">
        <v>125</v>
      </c>
    </row>
    <row r="125" s="1" customFormat="1" ht="22.5" customHeight="1">
      <c r="B125" s="34"/>
      <c r="C125" s="171" t="s">
        <v>210</v>
      </c>
      <c r="D125" s="171" t="s">
        <v>119</v>
      </c>
      <c r="E125" s="172" t="s">
        <v>211</v>
      </c>
      <c r="F125" s="173" t="s">
        <v>212</v>
      </c>
      <c r="G125" s="174" t="s">
        <v>213</v>
      </c>
      <c r="H125" s="175">
        <v>165.99600000000001</v>
      </c>
      <c r="I125" s="176"/>
      <c r="J125" s="177">
        <f>ROUND(I125*H125,2)</f>
        <v>0</v>
      </c>
      <c r="K125" s="173" t="s">
        <v>123</v>
      </c>
      <c r="L125" s="39"/>
      <c r="M125" s="178" t="s">
        <v>1</v>
      </c>
      <c r="N125" s="179" t="s">
        <v>43</v>
      </c>
      <c r="O125" s="75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AR125" s="13" t="s">
        <v>214</v>
      </c>
      <c r="AT125" s="13" t="s">
        <v>119</v>
      </c>
      <c r="AU125" s="13" t="s">
        <v>72</v>
      </c>
      <c r="AY125" s="13" t="s">
        <v>125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3" t="s">
        <v>80</v>
      </c>
      <c r="BK125" s="182">
        <f>ROUND(I125*H125,2)</f>
        <v>0</v>
      </c>
      <c r="BL125" s="13" t="s">
        <v>214</v>
      </c>
      <c r="BM125" s="13" t="s">
        <v>215</v>
      </c>
    </row>
    <row r="126" s="1" customFormat="1">
      <c r="B126" s="34"/>
      <c r="C126" s="35"/>
      <c r="D126" s="183" t="s">
        <v>127</v>
      </c>
      <c r="E126" s="35"/>
      <c r="F126" s="184" t="s">
        <v>216</v>
      </c>
      <c r="G126" s="35"/>
      <c r="H126" s="35"/>
      <c r="I126" s="127"/>
      <c r="J126" s="35"/>
      <c r="K126" s="35"/>
      <c r="L126" s="39"/>
      <c r="M126" s="185"/>
      <c r="N126" s="75"/>
      <c r="O126" s="75"/>
      <c r="P126" s="75"/>
      <c r="Q126" s="75"/>
      <c r="R126" s="75"/>
      <c r="S126" s="75"/>
      <c r="T126" s="76"/>
      <c r="AT126" s="13" t="s">
        <v>127</v>
      </c>
      <c r="AU126" s="13" t="s">
        <v>72</v>
      </c>
    </row>
    <row r="127" s="8" customFormat="1">
      <c r="B127" s="187"/>
      <c r="C127" s="188"/>
      <c r="D127" s="183" t="s">
        <v>201</v>
      </c>
      <c r="E127" s="189" t="s">
        <v>1</v>
      </c>
      <c r="F127" s="190" t="s">
        <v>202</v>
      </c>
      <c r="G127" s="188"/>
      <c r="H127" s="189" t="s">
        <v>1</v>
      </c>
      <c r="I127" s="191"/>
      <c r="J127" s="188"/>
      <c r="K127" s="188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201</v>
      </c>
      <c r="AU127" s="196" t="s">
        <v>72</v>
      </c>
      <c r="AV127" s="8" t="s">
        <v>80</v>
      </c>
      <c r="AW127" s="8" t="s">
        <v>34</v>
      </c>
      <c r="AX127" s="8" t="s">
        <v>72</v>
      </c>
      <c r="AY127" s="196" t="s">
        <v>125</v>
      </c>
    </row>
    <row r="128" s="9" customFormat="1">
      <c r="B128" s="197"/>
      <c r="C128" s="198"/>
      <c r="D128" s="183" t="s">
        <v>201</v>
      </c>
      <c r="E128" s="199" t="s">
        <v>1</v>
      </c>
      <c r="F128" s="200" t="s">
        <v>217</v>
      </c>
      <c r="G128" s="198"/>
      <c r="H128" s="201">
        <v>34.308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201</v>
      </c>
      <c r="AU128" s="207" t="s">
        <v>72</v>
      </c>
      <c r="AV128" s="9" t="s">
        <v>82</v>
      </c>
      <c r="AW128" s="9" t="s">
        <v>34</v>
      </c>
      <c r="AX128" s="9" t="s">
        <v>72</v>
      </c>
      <c r="AY128" s="207" t="s">
        <v>125</v>
      </c>
    </row>
    <row r="129" s="9" customFormat="1">
      <c r="B129" s="197"/>
      <c r="C129" s="198"/>
      <c r="D129" s="183" t="s">
        <v>201</v>
      </c>
      <c r="E129" s="199" t="s">
        <v>1</v>
      </c>
      <c r="F129" s="200" t="s">
        <v>218</v>
      </c>
      <c r="G129" s="198"/>
      <c r="H129" s="201">
        <v>34.308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201</v>
      </c>
      <c r="AU129" s="207" t="s">
        <v>72</v>
      </c>
      <c r="AV129" s="9" t="s">
        <v>82</v>
      </c>
      <c r="AW129" s="9" t="s">
        <v>34</v>
      </c>
      <c r="AX129" s="9" t="s">
        <v>72</v>
      </c>
      <c r="AY129" s="207" t="s">
        <v>125</v>
      </c>
    </row>
    <row r="130" s="10" customFormat="1">
      <c r="B130" s="208"/>
      <c r="C130" s="209"/>
      <c r="D130" s="183" t="s">
        <v>201</v>
      </c>
      <c r="E130" s="210" t="s">
        <v>1</v>
      </c>
      <c r="F130" s="211" t="s">
        <v>205</v>
      </c>
      <c r="G130" s="209"/>
      <c r="H130" s="212">
        <v>68.616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201</v>
      </c>
      <c r="AU130" s="218" t="s">
        <v>72</v>
      </c>
      <c r="AV130" s="10" t="s">
        <v>137</v>
      </c>
      <c r="AW130" s="10" t="s">
        <v>34</v>
      </c>
      <c r="AX130" s="10" t="s">
        <v>72</v>
      </c>
      <c r="AY130" s="218" t="s">
        <v>125</v>
      </c>
    </row>
    <row r="131" s="8" customFormat="1">
      <c r="B131" s="187"/>
      <c r="C131" s="188"/>
      <c r="D131" s="183" t="s">
        <v>201</v>
      </c>
      <c r="E131" s="189" t="s">
        <v>1</v>
      </c>
      <c r="F131" s="190" t="s">
        <v>206</v>
      </c>
      <c r="G131" s="188"/>
      <c r="H131" s="189" t="s">
        <v>1</v>
      </c>
      <c r="I131" s="191"/>
      <c r="J131" s="188"/>
      <c r="K131" s="188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201</v>
      </c>
      <c r="AU131" s="196" t="s">
        <v>72</v>
      </c>
      <c r="AV131" s="8" t="s">
        <v>80</v>
      </c>
      <c r="AW131" s="8" t="s">
        <v>34</v>
      </c>
      <c r="AX131" s="8" t="s">
        <v>72</v>
      </c>
      <c r="AY131" s="196" t="s">
        <v>125</v>
      </c>
    </row>
    <row r="132" s="9" customFormat="1">
      <c r="B132" s="197"/>
      <c r="C132" s="198"/>
      <c r="D132" s="183" t="s">
        <v>201</v>
      </c>
      <c r="E132" s="199" t="s">
        <v>1</v>
      </c>
      <c r="F132" s="200" t="s">
        <v>219</v>
      </c>
      <c r="G132" s="198"/>
      <c r="H132" s="201">
        <v>48.689999999999998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201</v>
      </c>
      <c r="AU132" s="207" t="s">
        <v>72</v>
      </c>
      <c r="AV132" s="9" t="s">
        <v>82</v>
      </c>
      <c r="AW132" s="9" t="s">
        <v>34</v>
      </c>
      <c r="AX132" s="9" t="s">
        <v>72</v>
      </c>
      <c r="AY132" s="207" t="s">
        <v>125</v>
      </c>
    </row>
    <row r="133" s="9" customFormat="1">
      <c r="B133" s="197"/>
      <c r="C133" s="198"/>
      <c r="D133" s="183" t="s">
        <v>201</v>
      </c>
      <c r="E133" s="199" t="s">
        <v>1</v>
      </c>
      <c r="F133" s="200" t="s">
        <v>220</v>
      </c>
      <c r="G133" s="198"/>
      <c r="H133" s="201">
        <v>48.689999999999998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201</v>
      </c>
      <c r="AU133" s="207" t="s">
        <v>72</v>
      </c>
      <c r="AV133" s="9" t="s">
        <v>82</v>
      </c>
      <c r="AW133" s="9" t="s">
        <v>34</v>
      </c>
      <c r="AX133" s="9" t="s">
        <v>72</v>
      </c>
      <c r="AY133" s="207" t="s">
        <v>125</v>
      </c>
    </row>
    <row r="134" s="10" customFormat="1">
      <c r="B134" s="208"/>
      <c r="C134" s="209"/>
      <c r="D134" s="183" t="s">
        <v>201</v>
      </c>
      <c r="E134" s="210" t="s">
        <v>1</v>
      </c>
      <c r="F134" s="211" t="s">
        <v>205</v>
      </c>
      <c r="G134" s="209"/>
      <c r="H134" s="212">
        <v>97.379999999999995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201</v>
      </c>
      <c r="AU134" s="218" t="s">
        <v>72</v>
      </c>
      <c r="AV134" s="10" t="s">
        <v>137</v>
      </c>
      <c r="AW134" s="10" t="s">
        <v>34</v>
      </c>
      <c r="AX134" s="10" t="s">
        <v>72</v>
      </c>
      <c r="AY134" s="218" t="s">
        <v>125</v>
      </c>
    </row>
    <row r="135" s="11" customFormat="1">
      <c r="B135" s="219"/>
      <c r="C135" s="220"/>
      <c r="D135" s="183" t="s">
        <v>201</v>
      </c>
      <c r="E135" s="221" t="s">
        <v>1</v>
      </c>
      <c r="F135" s="222" t="s">
        <v>209</v>
      </c>
      <c r="G135" s="220"/>
      <c r="H135" s="223">
        <v>165.99599999999998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201</v>
      </c>
      <c r="AU135" s="229" t="s">
        <v>72</v>
      </c>
      <c r="AV135" s="11" t="s">
        <v>124</v>
      </c>
      <c r="AW135" s="11" t="s">
        <v>34</v>
      </c>
      <c r="AX135" s="11" t="s">
        <v>80</v>
      </c>
      <c r="AY135" s="229" t="s">
        <v>125</v>
      </c>
    </row>
    <row r="136" s="1" customFormat="1" ht="22.5" customHeight="1">
      <c r="B136" s="34"/>
      <c r="C136" s="171" t="s">
        <v>221</v>
      </c>
      <c r="D136" s="171" t="s">
        <v>119</v>
      </c>
      <c r="E136" s="172" t="s">
        <v>150</v>
      </c>
      <c r="F136" s="173" t="s">
        <v>151</v>
      </c>
      <c r="G136" s="174" t="s">
        <v>152</v>
      </c>
      <c r="H136" s="175">
        <v>92.219999999999999</v>
      </c>
      <c r="I136" s="176"/>
      <c r="J136" s="177">
        <f>ROUND(I136*H136,2)</f>
        <v>0</v>
      </c>
      <c r="K136" s="173" t="s">
        <v>123</v>
      </c>
      <c r="L136" s="39"/>
      <c r="M136" s="178" t="s">
        <v>1</v>
      </c>
      <c r="N136" s="179" t="s">
        <v>43</v>
      </c>
      <c r="O136" s="75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AR136" s="13" t="s">
        <v>124</v>
      </c>
      <c r="AT136" s="13" t="s">
        <v>119</v>
      </c>
      <c r="AU136" s="13" t="s">
        <v>72</v>
      </c>
      <c r="AY136" s="13" t="s">
        <v>125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3" t="s">
        <v>80</v>
      </c>
      <c r="BK136" s="182">
        <f>ROUND(I136*H136,2)</f>
        <v>0</v>
      </c>
      <c r="BL136" s="13" t="s">
        <v>124</v>
      </c>
      <c r="BM136" s="13" t="s">
        <v>222</v>
      </c>
    </row>
    <row r="137" s="1" customFormat="1">
      <c r="B137" s="34"/>
      <c r="C137" s="35"/>
      <c r="D137" s="183" t="s">
        <v>127</v>
      </c>
      <c r="E137" s="35"/>
      <c r="F137" s="184" t="s">
        <v>154</v>
      </c>
      <c r="G137" s="35"/>
      <c r="H137" s="35"/>
      <c r="I137" s="127"/>
      <c r="J137" s="35"/>
      <c r="K137" s="35"/>
      <c r="L137" s="39"/>
      <c r="M137" s="185"/>
      <c r="N137" s="75"/>
      <c r="O137" s="75"/>
      <c r="P137" s="75"/>
      <c r="Q137" s="75"/>
      <c r="R137" s="75"/>
      <c r="S137" s="75"/>
      <c r="T137" s="76"/>
      <c r="AT137" s="13" t="s">
        <v>127</v>
      </c>
      <c r="AU137" s="13" t="s">
        <v>72</v>
      </c>
    </row>
    <row r="138" s="1" customFormat="1">
      <c r="B138" s="34"/>
      <c r="C138" s="35"/>
      <c r="D138" s="183" t="s">
        <v>129</v>
      </c>
      <c r="E138" s="35"/>
      <c r="F138" s="186" t="s">
        <v>223</v>
      </c>
      <c r="G138" s="35"/>
      <c r="H138" s="35"/>
      <c r="I138" s="127"/>
      <c r="J138" s="35"/>
      <c r="K138" s="35"/>
      <c r="L138" s="39"/>
      <c r="M138" s="185"/>
      <c r="N138" s="75"/>
      <c r="O138" s="75"/>
      <c r="P138" s="75"/>
      <c r="Q138" s="75"/>
      <c r="R138" s="75"/>
      <c r="S138" s="75"/>
      <c r="T138" s="76"/>
      <c r="AT138" s="13" t="s">
        <v>129</v>
      </c>
      <c r="AU138" s="13" t="s">
        <v>72</v>
      </c>
    </row>
    <row r="139" s="8" customFormat="1">
      <c r="B139" s="187"/>
      <c r="C139" s="188"/>
      <c r="D139" s="183" t="s">
        <v>201</v>
      </c>
      <c r="E139" s="189" t="s">
        <v>1</v>
      </c>
      <c r="F139" s="190" t="s">
        <v>202</v>
      </c>
      <c r="G139" s="188"/>
      <c r="H139" s="189" t="s">
        <v>1</v>
      </c>
      <c r="I139" s="191"/>
      <c r="J139" s="188"/>
      <c r="K139" s="188"/>
      <c r="L139" s="192"/>
      <c r="M139" s="193"/>
      <c r="N139" s="194"/>
      <c r="O139" s="194"/>
      <c r="P139" s="194"/>
      <c r="Q139" s="194"/>
      <c r="R139" s="194"/>
      <c r="S139" s="194"/>
      <c r="T139" s="195"/>
      <c r="AT139" s="196" t="s">
        <v>201</v>
      </c>
      <c r="AU139" s="196" t="s">
        <v>72</v>
      </c>
      <c r="AV139" s="8" t="s">
        <v>80</v>
      </c>
      <c r="AW139" s="8" t="s">
        <v>34</v>
      </c>
      <c r="AX139" s="8" t="s">
        <v>72</v>
      </c>
      <c r="AY139" s="196" t="s">
        <v>125</v>
      </c>
    </row>
    <row r="140" s="9" customFormat="1">
      <c r="B140" s="197"/>
      <c r="C140" s="198"/>
      <c r="D140" s="183" t="s">
        <v>201</v>
      </c>
      <c r="E140" s="199" t="s">
        <v>1</v>
      </c>
      <c r="F140" s="200" t="s">
        <v>203</v>
      </c>
      <c r="G140" s="198"/>
      <c r="H140" s="201">
        <v>19.059999999999999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201</v>
      </c>
      <c r="AU140" s="207" t="s">
        <v>72</v>
      </c>
      <c r="AV140" s="9" t="s">
        <v>82</v>
      </c>
      <c r="AW140" s="9" t="s">
        <v>34</v>
      </c>
      <c r="AX140" s="9" t="s">
        <v>72</v>
      </c>
      <c r="AY140" s="207" t="s">
        <v>125</v>
      </c>
    </row>
    <row r="141" s="9" customFormat="1">
      <c r="B141" s="197"/>
      <c r="C141" s="198"/>
      <c r="D141" s="183" t="s">
        <v>201</v>
      </c>
      <c r="E141" s="199" t="s">
        <v>1</v>
      </c>
      <c r="F141" s="200" t="s">
        <v>204</v>
      </c>
      <c r="G141" s="198"/>
      <c r="H141" s="201">
        <v>19.059999999999999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201</v>
      </c>
      <c r="AU141" s="207" t="s">
        <v>72</v>
      </c>
      <c r="AV141" s="9" t="s">
        <v>82</v>
      </c>
      <c r="AW141" s="9" t="s">
        <v>34</v>
      </c>
      <c r="AX141" s="9" t="s">
        <v>72</v>
      </c>
      <c r="AY141" s="207" t="s">
        <v>125</v>
      </c>
    </row>
    <row r="142" s="10" customFormat="1">
      <c r="B142" s="208"/>
      <c r="C142" s="209"/>
      <c r="D142" s="183" t="s">
        <v>201</v>
      </c>
      <c r="E142" s="210" t="s">
        <v>1</v>
      </c>
      <c r="F142" s="211" t="s">
        <v>205</v>
      </c>
      <c r="G142" s="209"/>
      <c r="H142" s="212">
        <v>38.119999999999997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201</v>
      </c>
      <c r="AU142" s="218" t="s">
        <v>72</v>
      </c>
      <c r="AV142" s="10" t="s">
        <v>137</v>
      </c>
      <c r="AW142" s="10" t="s">
        <v>34</v>
      </c>
      <c r="AX142" s="10" t="s">
        <v>72</v>
      </c>
      <c r="AY142" s="218" t="s">
        <v>125</v>
      </c>
    </row>
    <row r="143" s="8" customFormat="1">
      <c r="B143" s="187"/>
      <c r="C143" s="188"/>
      <c r="D143" s="183" t="s">
        <v>201</v>
      </c>
      <c r="E143" s="189" t="s">
        <v>1</v>
      </c>
      <c r="F143" s="190" t="s">
        <v>206</v>
      </c>
      <c r="G143" s="188"/>
      <c r="H143" s="189" t="s">
        <v>1</v>
      </c>
      <c r="I143" s="191"/>
      <c r="J143" s="188"/>
      <c r="K143" s="188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201</v>
      </c>
      <c r="AU143" s="196" t="s">
        <v>72</v>
      </c>
      <c r="AV143" s="8" t="s">
        <v>80</v>
      </c>
      <c r="AW143" s="8" t="s">
        <v>34</v>
      </c>
      <c r="AX143" s="8" t="s">
        <v>72</v>
      </c>
      <c r="AY143" s="196" t="s">
        <v>125</v>
      </c>
    </row>
    <row r="144" s="9" customFormat="1">
      <c r="B144" s="197"/>
      <c r="C144" s="198"/>
      <c r="D144" s="183" t="s">
        <v>201</v>
      </c>
      <c r="E144" s="199" t="s">
        <v>1</v>
      </c>
      <c r="F144" s="200" t="s">
        <v>207</v>
      </c>
      <c r="G144" s="198"/>
      <c r="H144" s="201">
        <v>27.050000000000001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201</v>
      </c>
      <c r="AU144" s="207" t="s">
        <v>72</v>
      </c>
      <c r="AV144" s="9" t="s">
        <v>82</v>
      </c>
      <c r="AW144" s="9" t="s">
        <v>34</v>
      </c>
      <c r="AX144" s="9" t="s">
        <v>72</v>
      </c>
      <c r="AY144" s="207" t="s">
        <v>125</v>
      </c>
    </row>
    <row r="145" s="9" customFormat="1">
      <c r="B145" s="197"/>
      <c r="C145" s="198"/>
      <c r="D145" s="183" t="s">
        <v>201</v>
      </c>
      <c r="E145" s="199" t="s">
        <v>1</v>
      </c>
      <c r="F145" s="200" t="s">
        <v>208</v>
      </c>
      <c r="G145" s="198"/>
      <c r="H145" s="201">
        <v>27.050000000000001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201</v>
      </c>
      <c r="AU145" s="207" t="s">
        <v>72</v>
      </c>
      <c r="AV145" s="9" t="s">
        <v>82</v>
      </c>
      <c r="AW145" s="9" t="s">
        <v>34</v>
      </c>
      <c r="AX145" s="9" t="s">
        <v>72</v>
      </c>
      <c r="AY145" s="207" t="s">
        <v>125</v>
      </c>
    </row>
    <row r="146" s="10" customFormat="1">
      <c r="B146" s="208"/>
      <c r="C146" s="209"/>
      <c r="D146" s="183" t="s">
        <v>201</v>
      </c>
      <c r="E146" s="210" t="s">
        <v>1</v>
      </c>
      <c r="F146" s="211" t="s">
        <v>205</v>
      </c>
      <c r="G146" s="209"/>
      <c r="H146" s="212">
        <v>54.100000000000001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201</v>
      </c>
      <c r="AU146" s="218" t="s">
        <v>72</v>
      </c>
      <c r="AV146" s="10" t="s">
        <v>137</v>
      </c>
      <c r="AW146" s="10" t="s">
        <v>34</v>
      </c>
      <c r="AX146" s="10" t="s">
        <v>72</v>
      </c>
      <c r="AY146" s="218" t="s">
        <v>125</v>
      </c>
    </row>
    <row r="147" s="11" customFormat="1">
      <c r="B147" s="219"/>
      <c r="C147" s="220"/>
      <c r="D147" s="183" t="s">
        <v>201</v>
      </c>
      <c r="E147" s="221" t="s">
        <v>1</v>
      </c>
      <c r="F147" s="222" t="s">
        <v>209</v>
      </c>
      <c r="G147" s="220"/>
      <c r="H147" s="223">
        <v>92.219999999999999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201</v>
      </c>
      <c r="AU147" s="229" t="s">
        <v>72</v>
      </c>
      <c r="AV147" s="11" t="s">
        <v>124</v>
      </c>
      <c r="AW147" s="11" t="s">
        <v>34</v>
      </c>
      <c r="AX147" s="11" t="s">
        <v>80</v>
      </c>
      <c r="AY147" s="229" t="s">
        <v>125</v>
      </c>
    </row>
    <row r="148" s="1" customFormat="1" ht="22.5" customHeight="1">
      <c r="B148" s="34"/>
      <c r="C148" s="171" t="s">
        <v>8</v>
      </c>
      <c r="D148" s="171" t="s">
        <v>119</v>
      </c>
      <c r="E148" s="172" t="s">
        <v>224</v>
      </c>
      <c r="F148" s="173" t="s">
        <v>225</v>
      </c>
      <c r="G148" s="174" t="s">
        <v>226</v>
      </c>
      <c r="H148" s="175">
        <v>22</v>
      </c>
      <c r="I148" s="176"/>
      <c r="J148" s="177">
        <f>ROUND(I148*H148,2)</f>
        <v>0</v>
      </c>
      <c r="K148" s="173" t="s">
        <v>123</v>
      </c>
      <c r="L148" s="39"/>
      <c r="M148" s="178" t="s">
        <v>1</v>
      </c>
      <c r="N148" s="179" t="s">
        <v>43</v>
      </c>
      <c r="O148" s="75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AR148" s="13" t="s">
        <v>124</v>
      </c>
      <c r="AT148" s="13" t="s">
        <v>119</v>
      </c>
      <c r="AU148" s="13" t="s">
        <v>72</v>
      </c>
      <c r="AY148" s="13" t="s">
        <v>125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3" t="s">
        <v>80</v>
      </c>
      <c r="BK148" s="182">
        <f>ROUND(I148*H148,2)</f>
        <v>0</v>
      </c>
      <c r="BL148" s="13" t="s">
        <v>124</v>
      </c>
      <c r="BM148" s="13" t="s">
        <v>227</v>
      </c>
    </row>
    <row r="149" s="1" customFormat="1">
      <c r="B149" s="34"/>
      <c r="C149" s="35"/>
      <c r="D149" s="183" t="s">
        <v>127</v>
      </c>
      <c r="E149" s="35"/>
      <c r="F149" s="184" t="s">
        <v>228</v>
      </c>
      <c r="G149" s="35"/>
      <c r="H149" s="35"/>
      <c r="I149" s="127"/>
      <c r="J149" s="35"/>
      <c r="K149" s="35"/>
      <c r="L149" s="39"/>
      <c r="M149" s="185"/>
      <c r="N149" s="75"/>
      <c r="O149" s="75"/>
      <c r="P149" s="75"/>
      <c r="Q149" s="75"/>
      <c r="R149" s="75"/>
      <c r="S149" s="75"/>
      <c r="T149" s="76"/>
      <c r="AT149" s="13" t="s">
        <v>127</v>
      </c>
      <c r="AU149" s="13" t="s">
        <v>72</v>
      </c>
    </row>
    <row r="150" s="1" customFormat="1">
      <c r="B150" s="34"/>
      <c r="C150" s="35"/>
      <c r="D150" s="183" t="s">
        <v>129</v>
      </c>
      <c r="E150" s="35"/>
      <c r="F150" s="186" t="s">
        <v>229</v>
      </c>
      <c r="G150" s="35"/>
      <c r="H150" s="35"/>
      <c r="I150" s="127"/>
      <c r="J150" s="35"/>
      <c r="K150" s="35"/>
      <c r="L150" s="39"/>
      <c r="M150" s="185"/>
      <c r="N150" s="75"/>
      <c r="O150" s="75"/>
      <c r="P150" s="75"/>
      <c r="Q150" s="75"/>
      <c r="R150" s="75"/>
      <c r="S150" s="75"/>
      <c r="T150" s="76"/>
      <c r="AT150" s="13" t="s">
        <v>129</v>
      </c>
      <c r="AU150" s="13" t="s">
        <v>72</v>
      </c>
    </row>
    <row r="151" s="1" customFormat="1" ht="22.5" customHeight="1">
      <c r="B151" s="34"/>
      <c r="C151" s="230" t="s">
        <v>230</v>
      </c>
      <c r="D151" s="230" t="s">
        <v>231</v>
      </c>
      <c r="E151" s="231" t="s">
        <v>232</v>
      </c>
      <c r="F151" s="232" t="s">
        <v>233</v>
      </c>
      <c r="G151" s="233" t="s">
        <v>213</v>
      </c>
      <c r="H151" s="234">
        <v>1503.174</v>
      </c>
      <c r="I151" s="235"/>
      <c r="J151" s="236">
        <f>ROUND(I151*H151,2)</f>
        <v>0</v>
      </c>
      <c r="K151" s="232" t="s">
        <v>123</v>
      </c>
      <c r="L151" s="237"/>
      <c r="M151" s="238" t="s">
        <v>1</v>
      </c>
      <c r="N151" s="239" t="s">
        <v>43</v>
      </c>
      <c r="O151" s="75"/>
      <c r="P151" s="180">
        <f>O151*H151</f>
        <v>0</v>
      </c>
      <c r="Q151" s="180">
        <v>1</v>
      </c>
      <c r="R151" s="180">
        <f>Q151*H151</f>
        <v>1503.174</v>
      </c>
      <c r="S151" s="180">
        <v>0</v>
      </c>
      <c r="T151" s="181">
        <f>S151*H151</f>
        <v>0</v>
      </c>
      <c r="AR151" s="13" t="s">
        <v>214</v>
      </c>
      <c r="AT151" s="13" t="s">
        <v>231</v>
      </c>
      <c r="AU151" s="13" t="s">
        <v>72</v>
      </c>
      <c r="AY151" s="13" t="s">
        <v>125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3" t="s">
        <v>80</v>
      </c>
      <c r="BK151" s="182">
        <f>ROUND(I151*H151,2)</f>
        <v>0</v>
      </c>
      <c r="BL151" s="13" t="s">
        <v>214</v>
      </c>
      <c r="BM151" s="13" t="s">
        <v>234</v>
      </c>
    </row>
    <row r="152" s="1" customFormat="1">
      <c r="B152" s="34"/>
      <c r="C152" s="35"/>
      <c r="D152" s="183" t="s">
        <v>127</v>
      </c>
      <c r="E152" s="35"/>
      <c r="F152" s="184" t="s">
        <v>233</v>
      </c>
      <c r="G152" s="35"/>
      <c r="H152" s="35"/>
      <c r="I152" s="127"/>
      <c r="J152" s="35"/>
      <c r="K152" s="35"/>
      <c r="L152" s="39"/>
      <c r="M152" s="185"/>
      <c r="N152" s="75"/>
      <c r="O152" s="75"/>
      <c r="P152" s="75"/>
      <c r="Q152" s="75"/>
      <c r="R152" s="75"/>
      <c r="S152" s="75"/>
      <c r="T152" s="76"/>
      <c r="AT152" s="13" t="s">
        <v>127</v>
      </c>
      <c r="AU152" s="13" t="s">
        <v>72</v>
      </c>
    </row>
    <row r="153" s="1" customFormat="1" ht="22.5" customHeight="1">
      <c r="B153" s="34"/>
      <c r="C153" s="230" t="s">
        <v>235</v>
      </c>
      <c r="D153" s="230" t="s">
        <v>231</v>
      </c>
      <c r="E153" s="231" t="s">
        <v>236</v>
      </c>
      <c r="F153" s="232" t="s">
        <v>237</v>
      </c>
      <c r="G153" s="233" t="s">
        <v>122</v>
      </c>
      <c r="H153" s="234">
        <v>44</v>
      </c>
      <c r="I153" s="235"/>
      <c r="J153" s="236">
        <f>ROUND(I153*H153,2)</f>
        <v>0</v>
      </c>
      <c r="K153" s="232" t="s">
        <v>123</v>
      </c>
      <c r="L153" s="237"/>
      <c r="M153" s="238" t="s">
        <v>1</v>
      </c>
      <c r="N153" s="239" t="s">
        <v>43</v>
      </c>
      <c r="O153" s="75"/>
      <c r="P153" s="180">
        <f>O153*H153</f>
        <v>0</v>
      </c>
      <c r="Q153" s="180">
        <v>0.00123</v>
      </c>
      <c r="R153" s="180">
        <f>Q153*H153</f>
        <v>0.054120000000000001</v>
      </c>
      <c r="S153" s="180">
        <v>0</v>
      </c>
      <c r="T153" s="181">
        <f>S153*H153</f>
        <v>0</v>
      </c>
      <c r="AR153" s="13" t="s">
        <v>214</v>
      </c>
      <c r="AT153" s="13" t="s">
        <v>231</v>
      </c>
      <c r="AU153" s="13" t="s">
        <v>72</v>
      </c>
      <c r="AY153" s="13" t="s">
        <v>125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3" t="s">
        <v>80</v>
      </c>
      <c r="BK153" s="182">
        <f>ROUND(I153*H153,2)</f>
        <v>0</v>
      </c>
      <c r="BL153" s="13" t="s">
        <v>214</v>
      </c>
      <c r="BM153" s="13" t="s">
        <v>238</v>
      </c>
    </row>
    <row r="154" s="1" customFormat="1">
      <c r="B154" s="34"/>
      <c r="C154" s="35"/>
      <c r="D154" s="183" t="s">
        <v>127</v>
      </c>
      <c r="E154" s="35"/>
      <c r="F154" s="184" t="s">
        <v>237</v>
      </c>
      <c r="G154" s="35"/>
      <c r="H154" s="35"/>
      <c r="I154" s="127"/>
      <c r="J154" s="35"/>
      <c r="K154" s="35"/>
      <c r="L154" s="39"/>
      <c r="M154" s="185"/>
      <c r="N154" s="75"/>
      <c r="O154" s="75"/>
      <c r="P154" s="75"/>
      <c r="Q154" s="75"/>
      <c r="R154" s="75"/>
      <c r="S154" s="75"/>
      <c r="T154" s="76"/>
      <c r="AT154" s="13" t="s">
        <v>127</v>
      </c>
      <c r="AU154" s="13" t="s">
        <v>72</v>
      </c>
    </row>
    <row r="155" s="1" customFormat="1" ht="22.5" customHeight="1">
      <c r="B155" s="34"/>
      <c r="C155" s="230" t="s">
        <v>239</v>
      </c>
      <c r="D155" s="230" t="s">
        <v>231</v>
      </c>
      <c r="E155" s="231" t="s">
        <v>240</v>
      </c>
      <c r="F155" s="232" t="s">
        <v>241</v>
      </c>
      <c r="G155" s="233" t="s">
        <v>122</v>
      </c>
      <c r="H155" s="234">
        <v>22</v>
      </c>
      <c r="I155" s="235"/>
      <c r="J155" s="236">
        <f>ROUND(I155*H155,2)</f>
        <v>0</v>
      </c>
      <c r="K155" s="232" t="s">
        <v>123</v>
      </c>
      <c r="L155" s="237"/>
      <c r="M155" s="238" t="s">
        <v>1</v>
      </c>
      <c r="N155" s="239" t="s">
        <v>43</v>
      </c>
      <c r="O155" s="75"/>
      <c r="P155" s="180">
        <f>O155*H155</f>
        <v>0</v>
      </c>
      <c r="Q155" s="180">
        <v>0.00018000000000000001</v>
      </c>
      <c r="R155" s="180">
        <f>Q155*H155</f>
        <v>0.00396</v>
      </c>
      <c r="S155" s="180">
        <v>0</v>
      </c>
      <c r="T155" s="181">
        <f>S155*H155</f>
        <v>0</v>
      </c>
      <c r="AR155" s="13" t="s">
        <v>214</v>
      </c>
      <c r="AT155" s="13" t="s">
        <v>231</v>
      </c>
      <c r="AU155" s="13" t="s">
        <v>72</v>
      </c>
      <c r="AY155" s="13" t="s">
        <v>125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3" t="s">
        <v>80</v>
      </c>
      <c r="BK155" s="182">
        <f>ROUND(I155*H155,2)</f>
        <v>0</v>
      </c>
      <c r="BL155" s="13" t="s">
        <v>214</v>
      </c>
      <c r="BM155" s="13" t="s">
        <v>242</v>
      </c>
    </row>
    <row r="156" s="1" customFormat="1">
      <c r="B156" s="34"/>
      <c r="C156" s="35"/>
      <c r="D156" s="183" t="s">
        <v>127</v>
      </c>
      <c r="E156" s="35"/>
      <c r="F156" s="184" t="s">
        <v>241</v>
      </c>
      <c r="G156" s="35"/>
      <c r="H156" s="35"/>
      <c r="I156" s="127"/>
      <c r="J156" s="35"/>
      <c r="K156" s="35"/>
      <c r="L156" s="39"/>
      <c r="M156" s="240"/>
      <c r="N156" s="241"/>
      <c r="O156" s="241"/>
      <c r="P156" s="241"/>
      <c r="Q156" s="241"/>
      <c r="R156" s="241"/>
      <c r="S156" s="241"/>
      <c r="T156" s="242"/>
      <c r="AT156" s="13" t="s">
        <v>127</v>
      </c>
      <c r="AU156" s="13" t="s">
        <v>72</v>
      </c>
    </row>
    <row r="157" s="1" customFormat="1" ht="6.96" customHeight="1">
      <c r="B157" s="53"/>
      <c r="C157" s="54"/>
      <c r="D157" s="54"/>
      <c r="E157" s="54"/>
      <c r="F157" s="54"/>
      <c r="G157" s="54"/>
      <c r="H157" s="54"/>
      <c r="I157" s="151"/>
      <c r="J157" s="54"/>
      <c r="K157" s="54"/>
      <c r="L157" s="39"/>
    </row>
  </sheetData>
  <sheetProtection sheet="1" autoFilter="0" formatColumns="0" formatRows="0" objects="1" scenarios="1" spinCount="100000" saltValue="AdnhjuiSpSv8nvnfwS9TxokjGJqbuyD9OkOKc9jy6XfFdXmVIwPCTQfAgmy+QslUWfA4C4ADTrb5sC76rMe/Ag==" hashValue="+QPjLPfj+LDA7aWUYLxIAwvKHPusecafgj1HEI8/AmRKqsJ7YR45TRcuG7eNUjG881KMs3UPYE2c3BeoDujfVw==" algorithmName="SHA-512" password="CC35"/>
  <autoFilter ref="C78:K156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243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ROUND((SUM(BE79:BE87)),  2)</f>
        <v>0</v>
      </c>
      <c r="I33" s="140">
        <v>0.20999999999999999</v>
      </c>
      <c r="J33" s="139">
        <f>ROUND(((SUM(BE79:BE87))*I33),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ROUND((SUM(BF79:BF87)),  2)</f>
        <v>0</v>
      </c>
      <c r="I34" s="140">
        <v>0.14999999999999999</v>
      </c>
      <c r="J34" s="139">
        <f>ROUND(((SUM(BF79:BF87))*I34),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ROUND((SUM(BG79:BG87)),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ROUND((SUM(BH79:BH87)),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ROUND((SUM(BI79:BI87)),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A.2 - Materiál zajištěný objednatelem - NEOCEŇOVAT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A.2 - Materiál zajištěný objednatelem - NEOCEŇOVAT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SUM(P80:P87)</f>
        <v>0</v>
      </c>
      <c r="Q79" s="88"/>
      <c r="R79" s="168">
        <f>SUM(R80:R87)</f>
        <v>164.40885</v>
      </c>
      <c r="S79" s="88"/>
      <c r="T79" s="169">
        <f>SUM(T80:T87)</f>
        <v>0</v>
      </c>
      <c r="AT79" s="13" t="s">
        <v>71</v>
      </c>
      <c r="AU79" s="13" t="s">
        <v>105</v>
      </c>
      <c r="BK79" s="170">
        <f>SUM(BK80:BK87)</f>
        <v>0</v>
      </c>
    </row>
    <row r="80" s="1" customFormat="1" ht="22.5" customHeight="1">
      <c r="B80" s="34"/>
      <c r="C80" s="230" t="s">
        <v>80</v>
      </c>
      <c r="D80" s="230" t="s">
        <v>231</v>
      </c>
      <c r="E80" s="231" t="s">
        <v>244</v>
      </c>
      <c r="F80" s="232" t="s">
        <v>245</v>
      </c>
      <c r="G80" s="233" t="s">
        <v>122</v>
      </c>
      <c r="H80" s="234">
        <v>43</v>
      </c>
      <c r="I80" s="235"/>
      <c r="J80" s="236">
        <f>ROUND(I80*H80,2)</f>
        <v>0</v>
      </c>
      <c r="K80" s="232" t="s">
        <v>123</v>
      </c>
      <c r="L80" s="237"/>
      <c r="M80" s="238" t="s">
        <v>1</v>
      </c>
      <c r="N80" s="239" t="s">
        <v>43</v>
      </c>
      <c r="O80" s="75"/>
      <c r="P80" s="180">
        <f>O80*H80</f>
        <v>0</v>
      </c>
      <c r="Q80" s="180">
        <v>3.70425</v>
      </c>
      <c r="R80" s="180">
        <f>Q80*H80</f>
        <v>159.28274999999999</v>
      </c>
      <c r="S80" s="180">
        <v>0</v>
      </c>
      <c r="T80" s="181">
        <f>S80*H80</f>
        <v>0</v>
      </c>
      <c r="AR80" s="13" t="s">
        <v>214</v>
      </c>
      <c r="AT80" s="13" t="s">
        <v>231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214</v>
      </c>
      <c r="BM80" s="13" t="s">
        <v>246</v>
      </c>
    </row>
    <row r="81" s="1" customFormat="1">
      <c r="B81" s="34"/>
      <c r="C81" s="35"/>
      <c r="D81" s="183" t="s">
        <v>127</v>
      </c>
      <c r="E81" s="35"/>
      <c r="F81" s="184" t="s">
        <v>245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 ht="22.5" customHeight="1">
      <c r="B82" s="34"/>
      <c r="C82" s="230" t="s">
        <v>82</v>
      </c>
      <c r="D82" s="230" t="s">
        <v>231</v>
      </c>
      <c r="E82" s="231" t="s">
        <v>247</v>
      </c>
      <c r="F82" s="232" t="s">
        <v>248</v>
      </c>
      <c r="G82" s="233" t="s">
        <v>122</v>
      </c>
      <c r="H82" s="234">
        <v>40</v>
      </c>
      <c r="I82" s="235"/>
      <c r="J82" s="236">
        <f>ROUND(I82*H82,2)</f>
        <v>0</v>
      </c>
      <c r="K82" s="232" t="s">
        <v>123</v>
      </c>
      <c r="L82" s="237"/>
      <c r="M82" s="238" t="s">
        <v>1</v>
      </c>
      <c r="N82" s="239" t="s">
        <v>43</v>
      </c>
      <c r="O82" s="75"/>
      <c r="P82" s="180">
        <f>O82*H82</f>
        <v>0</v>
      </c>
      <c r="Q82" s="180">
        <v>0.097000000000000003</v>
      </c>
      <c r="R82" s="180">
        <f>Q82*H82</f>
        <v>3.8799999999999999</v>
      </c>
      <c r="S82" s="180">
        <v>0</v>
      </c>
      <c r="T82" s="181">
        <f>S82*H82</f>
        <v>0</v>
      </c>
      <c r="AR82" s="13" t="s">
        <v>214</v>
      </c>
      <c r="AT82" s="13" t="s">
        <v>231</v>
      </c>
      <c r="AU82" s="13" t="s">
        <v>72</v>
      </c>
      <c r="AY82" s="13" t="s">
        <v>125</v>
      </c>
      <c r="BE82" s="182">
        <f>IF(N82="základní",J82,0)</f>
        <v>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13" t="s">
        <v>80</v>
      </c>
      <c r="BK82" s="182">
        <f>ROUND(I82*H82,2)</f>
        <v>0</v>
      </c>
      <c r="BL82" s="13" t="s">
        <v>214</v>
      </c>
      <c r="BM82" s="13" t="s">
        <v>249</v>
      </c>
    </row>
    <row r="83" s="1" customFormat="1">
      <c r="B83" s="34"/>
      <c r="C83" s="35"/>
      <c r="D83" s="183" t="s">
        <v>127</v>
      </c>
      <c r="E83" s="35"/>
      <c r="F83" s="184" t="s">
        <v>248</v>
      </c>
      <c r="G83" s="35"/>
      <c r="H83" s="35"/>
      <c r="I83" s="127"/>
      <c r="J83" s="35"/>
      <c r="K83" s="35"/>
      <c r="L83" s="39"/>
      <c r="M83" s="185"/>
      <c r="N83" s="75"/>
      <c r="O83" s="75"/>
      <c r="P83" s="75"/>
      <c r="Q83" s="75"/>
      <c r="R83" s="75"/>
      <c r="S83" s="75"/>
      <c r="T83" s="76"/>
      <c r="AT83" s="13" t="s">
        <v>127</v>
      </c>
      <c r="AU83" s="13" t="s">
        <v>72</v>
      </c>
    </row>
    <row r="84" s="1" customFormat="1" ht="22.5" customHeight="1">
      <c r="B84" s="34"/>
      <c r="C84" s="230" t="s">
        <v>137</v>
      </c>
      <c r="D84" s="230" t="s">
        <v>231</v>
      </c>
      <c r="E84" s="231" t="s">
        <v>250</v>
      </c>
      <c r="F84" s="232" t="s">
        <v>251</v>
      </c>
      <c r="G84" s="233" t="s">
        <v>122</v>
      </c>
      <c r="H84" s="234">
        <v>67</v>
      </c>
      <c r="I84" s="235"/>
      <c r="J84" s="236">
        <f>ROUND(I84*H84,2)</f>
        <v>0</v>
      </c>
      <c r="K84" s="232" t="s">
        <v>123</v>
      </c>
      <c r="L84" s="237"/>
      <c r="M84" s="238" t="s">
        <v>1</v>
      </c>
      <c r="N84" s="239" t="s">
        <v>43</v>
      </c>
      <c r="O84" s="75"/>
      <c r="P84" s="180">
        <f>O84*H84</f>
        <v>0</v>
      </c>
      <c r="Q84" s="180">
        <v>0.01004</v>
      </c>
      <c r="R84" s="180">
        <f>Q84*H84</f>
        <v>0.67268000000000006</v>
      </c>
      <c r="S84" s="180">
        <v>0</v>
      </c>
      <c r="T84" s="181">
        <f>S84*H84</f>
        <v>0</v>
      </c>
      <c r="AR84" s="13" t="s">
        <v>214</v>
      </c>
      <c r="AT84" s="13" t="s">
        <v>231</v>
      </c>
      <c r="AU84" s="13" t="s">
        <v>72</v>
      </c>
      <c r="AY84" s="13" t="s">
        <v>125</v>
      </c>
      <c r="BE84" s="182">
        <f>IF(N84="základní",J84,0)</f>
        <v>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13" t="s">
        <v>80</v>
      </c>
      <c r="BK84" s="182">
        <f>ROUND(I84*H84,2)</f>
        <v>0</v>
      </c>
      <c r="BL84" s="13" t="s">
        <v>214</v>
      </c>
      <c r="BM84" s="13" t="s">
        <v>252</v>
      </c>
    </row>
    <row r="85" s="1" customFormat="1">
      <c r="B85" s="34"/>
      <c r="C85" s="35"/>
      <c r="D85" s="183" t="s">
        <v>127</v>
      </c>
      <c r="E85" s="35"/>
      <c r="F85" s="184" t="s">
        <v>251</v>
      </c>
      <c r="G85" s="35"/>
      <c r="H85" s="35"/>
      <c r="I85" s="127"/>
      <c r="J85" s="35"/>
      <c r="K85" s="35"/>
      <c r="L85" s="39"/>
      <c r="M85" s="185"/>
      <c r="N85" s="75"/>
      <c r="O85" s="75"/>
      <c r="P85" s="75"/>
      <c r="Q85" s="75"/>
      <c r="R85" s="75"/>
      <c r="S85" s="75"/>
      <c r="T85" s="76"/>
      <c r="AT85" s="13" t="s">
        <v>127</v>
      </c>
      <c r="AU85" s="13" t="s">
        <v>72</v>
      </c>
    </row>
    <row r="86" s="1" customFormat="1" ht="22.5" customHeight="1">
      <c r="B86" s="34"/>
      <c r="C86" s="230" t="s">
        <v>124</v>
      </c>
      <c r="D86" s="230" t="s">
        <v>231</v>
      </c>
      <c r="E86" s="231" t="s">
        <v>253</v>
      </c>
      <c r="F86" s="232" t="s">
        <v>254</v>
      </c>
      <c r="G86" s="233" t="s">
        <v>122</v>
      </c>
      <c r="H86" s="234">
        <v>57</v>
      </c>
      <c r="I86" s="235"/>
      <c r="J86" s="236">
        <f>ROUND(I86*H86,2)</f>
        <v>0</v>
      </c>
      <c r="K86" s="232" t="s">
        <v>123</v>
      </c>
      <c r="L86" s="237"/>
      <c r="M86" s="238" t="s">
        <v>1</v>
      </c>
      <c r="N86" s="239" t="s">
        <v>43</v>
      </c>
      <c r="O86" s="75"/>
      <c r="P86" s="180">
        <f>O86*H86</f>
        <v>0</v>
      </c>
      <c r="Q86" s="180">
        <v>0.01006</v>
      </c>
      <c r="R86" s="180">
        <f>Q86*H86</f>
        <v>0.57341999999999993</v>
      </c>
      <c r="S86" s="180">
        <v>0</v>
      </c>
      <c r="T86" s="181">
        <f>S86*H86</f>
        <v>0</v>
      </c>
      <c r="AR86" s="13" t="s">
        <v>214</v>
      </c>
      <c r="AT86" s="13" t="s">
        <v>231</v>
      </c>
      <c r="AU86" s="13" t="s">
        <v>72</v>
      </c>
      <c r="AY86" s="13" t="s">
        <v>125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3" t="s">
        <v>80</v>
      </c>
      <c r="BK86" s="182">
        <f>ROUND(I86*H86,2)</f>
        <v>0</v>
      </c>
      <c r="BL86" s="13" t="s">
        <v>214</v>
      </c>
      <c r="BM86" s="13" t="s">
        <v>255</v>
      </c>
    </row>
    <row r="87" s="1" customFormat="1">
      <c r="B87" s="34"/>
      <c r="C87" s="35"/>
      <c r="D87" s="183" t="s">
        <v>127</v>
      </c>
      <c r="E87" s="35"/>
      <c r="F87" s="184" t="s">
        <v>254</v>
      </c>
      <c r="G87" s="35"/>
      <c r="H87" s="35"/>
      <c r="I87" s="127"/>
      <c r="J87" s="35"/>
      <c r="K87" s="35"/>
      <c r="L87" s="39"/>
      <c r="M87" s="240"/>
      <c r="N87" s="241"/>
      <c r="O87" s="241"/>
      <c r="P87" s="241"/>
      <c r="Q87" s="241"/>
      <c r="R87" s="241"/>
      <c r="S87" s="241"/>
      <c r="T87" s="242"/>
      <c r="AT87" s="13" t="s">
        <v>127</v>
      </c>
      <c r="AU87" s="13" t="s">
        <v>72</v>
      </c>
    </row>
    <row r="88" s="1" customFormat="1" ht="6.96" customHeight="1">
      <c r="B88" s="53"/>
      <c r="C88" s="54"/>
      <c r="D88" s="54"/>
      <c r="E88" s="54"/>
      <c r="F88" s="54"/>
      <c r="G88" s="54"/>
      <c r="H88" s="54"/>
      <c r="I88" s="151"/>
      <c r="J88" s="54"/>
      <c r="K88" s="54"/>
      <c r="L88" s="39"/>
    </row>
  </sheetData>
  <sheetProtection sheet="1" autoFilter="0" formatColumns="0" formatRows="0" objects="1" scenarios="1" spinCount="100000" saltValue="IyGu5Zgpqu7YqB7n/apXSIpTTYIidNh0mnbnpJ+qwHAJoA0nkO7aRLk53zOuGhxXlaAGNi9PeuFI9UBSf0FU4A==" hashValue="/9xcNdnXysiOy2SPcPT45yDSl18tIe/7aGhpasV813i6Jw1m3RK71Vsy8ItuU7TwqZt06thEP7+0ugdd7d7hQA==" algorithmName="SHA-512" password="CC35"/>
  <autoFilter ref="C78:K8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88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256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ROUND((SUM(BE79:BE167)),  2)</f>
        <v>0</v>
      </c>
      <c r="I33" s="140">
        <v>0.20999999999999999</v>
      </c>
      <c r="J33" s="139">
        <f>ROUND(((SUM(BE79:BE167))*I33),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ROUND((SUM(BF79:BF167)),  2)</f>
        <v>0</v>
      </c>
      <c r="I34" s="140">
        <v>0.14999999999999999</v>
      </c>
      <c r="J34" s="139">
        <f>ROUND(((SUM(BF79:BF167))*I34),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ROUND((SUM(BG79:BG167)),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ROUND((SUM(BH79:BH167)),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ROUND((SUM(BI79:BI167)),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A.3 - Práce na přejezdech a ŽSp (Sborník SŽDC 2019)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A.3 - Práce na přejezdech a ŽSp (Sborník SŽDC 2019)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SUM(P80:P167)</f>
        <v>0</v>
      </c>
      <c r="Q79" s="88"/>
      <c r="R79" s="168">
        <f>SUM(R80:R167)</f>
        <v>87.219899999999996</v>
      </c>
      <c r="S79" s="88"/>
      <c r="T79" s="169">
        <f>SUM(T80:T167)</f>
        <v>0</v>
      </c>
      <c r="AT79" s="13" t="s">
        <v>71</v>
      </c>
      <c r="AU79" s="13" t="s">
        <v>105</v>
      </c>
      <c r="BK79" s="170">
        <f>SUM(BK80:BK167)</f>
        <v>0</v>
      </c>
    </row>
    <row r="80" s="1" customFormat="1" ht="22.5" customHeight="1">
      <c r="B80" s="34"/>
      <c r="C80" s="171" t="s">
        <v>80</v>
      </c>
      <c r="D80" s="171" t="s">
        <v>119</v>
      </c>
      <c r="E80" s="172" t="s">
        <v>257</v>
      </c>
      <c r="F80" s="173" t="s">
        <v>258</v>
      </c>
      <c r="G80" s="174" t="s">
        <v>133</v>
      </c>
      <c r="H80" s="175">
        <v>4</v>
      </c>
      <c r="I80" s="176"/>
      <c r="J80" s="177">
        <f>ROUND(I80*H80,2)</f>
        <v>0</v>
      </c>
      <c r="K80" s="173" t="s">
        <v>123</v>
      </c>
      <c r="L80" s="39"/>
      <c r="M80" s="178" t="s">
        <v>1</v>
      </c>
      <c r="N80" s="179" t="s">
        <v>43</v>
      </c>
      <c r="O80" s="75"/>
      <c r="P80" s="180">
        <f>O80*H80</f>
        <v>0</v>
      </c>
      <c r="Q80" s="180">
        <v>0</v>
      </c>
      <c r="R80" s="180">
        <f>Q80*H80</f>
        <v>0</v>
      </c>
      <c r="S80" s="180">
        <v>0</v>
      </c>
      <c r="T80" s="181">
        <f>S80*H80</f>
        <v>0</v>
      </c>
      <c r="AR80" s="13" t="s">
        <v>124</v>
      </c>
      <c r="AT80" s="13" t="s">
        <v>119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124</v>
      </c>
      <c r="BM80" s="13" t="s">
        <v>259</v>
      </c>
    </row>
    <row r="81" s="1" customFormat="1">
      <c r="B81" s="34"/>
      <c r="C81" s="35"/>
      <c r="D81" s="183" t="s">
        <v>127</v>
      </c>
      <c r="E81" s="35"/>
      <c r="F81" s="184" t="s">
        <v>260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>
      <c r="B82" s="34"/>
      <c r="C82" s="35"/>
      <c r="D82" s="183" t="s">
        <v>129</v>
      </c>
      <c r="E82" s="35"/>
      <c r="F82" s="186" t="s">
        <v>261</v>
      </c>
      <c r="G82" s="35"/>
      <c r="H82" s="35"/>
      <c r="I82" s="127"/>
      <c r="J82" s="35"/>
      <c r="K82" s="35"/>
      <c r="L82" s="39"/>
      <c r="M82" s="185"/>
      <c r="N82" s="75"/>
      <c r="O82" s="75"/>
      <c r="P82" s="75"/>
      <c r="Q82" s="75"/>
      <c r="R82" s="75"/>
      <c r="S82" s="75"/>
      <c r="T82" s="76"/>
      <c r="AT82" s="13" t="s">
        <v>129</v>
      </c>
      <c r="AU82" s="13" t="s">
        <v>72</v>
      </c>
    </row>
    <row r="83" s="1" customFormat="1" ht="22.5" customHeight="1">
      <c r="B83" s="34"/>
      <c r="C83" s="171" t="s">
        <v>82</v>
      </c>
      <c r="D83" s="171" t="s">
        <v>119</v>
      </c>
      <c r="E83" s="172" t="s">
        <v>262</v>
      </c>
      <c r="F83" s="173" t="s">
        <v>263</v>
      </c>
      <c r="G83" s="174" t="s">
        <v>133</v>
      </c>
      <c r="H83" s="175">
        <v>4</v>
      </c>
      <c r="I83" s="176"/>
      <c r="J83" s="177">
        <f>ROUND(I83*H83,2)</f>
        <v>0</v>
      </c>
      <c r="K83" s="173" t="s">
        <v>123</v>
      </c>
      <c r="L83" s="39"/>
      <c r="M83" s="178" t="s">
        <v>1</v>
      </c>
      <c r="N83" s="179" t="s">
        <v>43</v>
      </c>
      <c r="O83" s="75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13" t="s">
        <v>124</v>
      </c>
      <c r="AT83" s="13" t="s">
        <v>119</v>
      </c>
      <c r="AU83" s="13" t="s">
        <v>72</v>
      </c>
      <c r="AY83" s="13" t="s">
        <v>125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13" t="s">
        <v>80</v>
      </c>
      <c r="BK83" s="182">
        <f>ROUND(I83*H83,2)</f>
        <v>0</v>
      </c>
      <c r="BL83" s="13" t="s">
        <v>124</v>
      </c>
      <c r="BM83" s="13" t="s">
        <v>264</v>
      </c>
    </row>
    <row r="84" s="1" customFormat="1">
      <c r="B84" s="34"/>
      <c r="C84" s="35"/>
      <c r="D84" s="183" t="s">
        <v>127</v>
      </c>
      <c r="E84" s="35"/>
      <c r="F84" s="184" t="s">
        <v>265</v>
      </c>
      <c r="G84" s="35"/>
      <c r="H84" s="35"/>
      <c r="I84" s="127"/>
      <c r="J84" s="35"/>
      <c r="K84" s="35"/>
      <c r="L84" s="39"/>
      <c r="M84" s="185"/>
      <c r="N84" s="75"/>
      <c r="O84" s="75"/>
      <c r="P84" s="75"/>
      <c r="Q84" s="75"/>
      <c r="R84" s="75"/>
      <c r="S84" s="75"/>
      <c r="T84" s="76"/>
      <c r="AT84" s="13" t="s">
        <v>127</v>
      </c>
      <c r="AU84" s="13" t="s">
        <v>72</v>
      </c>
    </row>
    <row r="85" s="1" customFormat="1">
      <c r="B85" s="34"/>
      <c r="C85" s="35"/>
      <c r="D85" s="183" t="s">
        <v>129</v>
      </c>
      <c r="E85" s="35"/>
      <c r="F85" s="186" t="s">
        <v>261</v>
      </c>
      <c r="G85" s="35"/>
      <c r="H85" s="35"/>
      <c r="I85" s="127"/>
      <c r="J85" s="35"/>
      <c r="K85" s="35"/>
      <c r="L85" s="39"/>
      <c r="M85" s="185"/>
      <c r="N85" s="75"/>
      <c r="O85" s="75"/>
      <c r="P85" s="75"/>
      <c r="Q85" s="75"/>
      <c r="R85" s="75"/>
      <c r="S85" s="75"/>
      <c r="T85" s="76"/>
      <c r="AT85" s="13" t="s">
        <v>129</v>
      </c>
      <c r="AU85" s="13" t="s">
        <v>72</v>
      </c>
    </row>
    <row r="86" s="1" customFormat="1" ht="22.5" customHeight="1">
      <c r="B86" s="34"/>
      <c r="C86" s="171" t="s">
        <v>137</v>
      </c>
      <c r="D86" s="171" t="s">
        <v>119</v>
      </c>
      <c r="E86" s="172" t="s">
        <v>266</v>
      </c>
      <c r="F86" s="173" t="s">
        <v>267</v>
      </c>
      <c r="G86" s="174" t="s">
        <v>133</v>
      </c>
      <c r="H86" s="175">
        <v>12</v>
      </c>
      <c r="I86" s="176"/>
      <c r="J86" s="177">
        <f>ROUND(I86*H86,2)</f>
        <v>0</v>
      </c>
      <c r="K86" s="173" t="s">
        <v>123</v>
      </c>
      <c r="L86" s="39"/>
      <c r="M86" s="178" t="s">
        <v>1</v>
      </c>
      <c r="N86" s="179" t="s">
        <v>43</v>
      </c>
      <c r="O86" s="75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3" t="s">
        <v>124</v>
      </c>
      <c r="AT86" s="13" t="s">
        <v>119</v>
      </c>
      <c r="AU86" s="13" t="s">
        <v>72</v>
      </c>
      <c r="AY86" s="13" t="s">
        <v>125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3" t="s">
        <v>80</v>
      </c>
      <c r="BK86" s="182">
        <f>ROUND(I86*H86,2)</f>
        <v>0</v>
      </c>
      <c r="BL86" s="13" t="s">
        <v>124</v>
      </c>
      <c r="BM86" s="13" t="s">
        <v>268</v>
      </c>
    </row>
    <row r="87" s="1" customFormat="1">
      <c r="B87" s="34"/>
      <c r="C87" s="35"/>
      <c r="D87" s="183" t="s">
        <v>127</v>
      </c>
      <c r="E87" s="35"/>
      <c r="F87" s="184" t="s">
        <v>269</v>
      </c>
      <c r="G87" s="35"/>
      <c r="H87" s="35"/>
      <c r="I87" s="127"/>
      <c r="J87" s="35"/>
      <c r="K87" s="35"/>
      <c r="L87" s="39"/>
      <c r="M87" s="185"/>
      <c r="N87" s="75"/>
      <c r="O87" s="75"/>
      <c r="P87" s="75"/>
      <c r="Q87" s="75"/>
      <c r="R87" s="75"/>
      <c r="S87" s="75"/>
      <c r="T87" s="76"/>
      <c r="AT87" s="13" t="s">
        <v>127</v>
      </c>
      <c r="AU87" s="13" t="s">
        <v>72</v>
      </c>
    </row>
    <row r="88" s="1" customFormat="1">
      <c r="B88" s="34"/>
      <c r="C88" s="35"/>
      <c r="D88" s="183" t="s">
        <v>129</v>
      </c>
      <c r="E88" s="35"/>
      <c r="F88" s="186" t="s">
        <v>270</v>
      </c>
      <c r="G88" s="35"/>
      <c r="H88" s="35"/>
      <c r="I88" s="127"/>
      <c r="J88" s="35"/>
      <c r="K88" s="35"/>
      <c r="L88" s="39"/>
      <c r="M88" s="185"/>
      <c r="N88" s="75"/>
      <c r="O88" s="75"/>
      <c r="P88" s="75"/>
      <c r="Q88" s="75"/>
      <c r="R88" s="75"/>
      <c r="S88" s="75"/>
      <c r="T88" s="76"/>
      <c r="AT88" s="13" t="s">
        <v>129</v>
      </c>
      <c r="AU88" s="13" t="s">
        <v>72</v>
      </c>
    </row>
    <row r="89" s="1" customFormat="1" ht="22.5" customHeight="1">
      <c r="B89" s="34"/>
      <c r="C89" s="171" t="s">
        <v>124</v>
      </c>
      <c r="D89" s="171" t="s">
        <v>119</v>
      </c>
      <c r="E89" s="172" t="s">
        <v>271</v>
      </c>
      <c r="F89" s="173" t="s">
        <v>272</v>
      </c>
      <c r="G89" s="174" t="s">
        <v>133</v>
      </c>
      <c r="H89" s="175">
        <v>12</v>
      </c>
      <c r="I89" s="176"/>
      <c r="J89" s="177">
        <f>ROUND(I89*H89,2)</f>
        <v>0</v>
      </c>
      <c r="K89" s="173" t="s">
        <v>123</v>
      </c>
      <c r="L89" s="39"/>
      <c r="M89" s="178" t="s">
        <v>1</v>
      </c>
      <c r="N89" s="179" t="s">
        <v>43</v>
      </c>
      <c r="O89" s="75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3" t="s">
        <v>124</v>
      </c>
      <c r="AT89" s="13" t="s">
        <v>119</v>
      </c>
      <c r="AU89" s="13" t="s">
        <v>72</v>
      </c>
      <c r="AY89" s="13" t="s">
        <v>125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3" t="s">
        <v>80</v>
      </c>
      <c r="BK89" s="182">
        <f>ROUND(I89*H89,2)</f>
        <v>0</v>
      </c>
      <c r="BL89" s="13" t="s">
        <v>124</v>
      </c>
      <c r="BM89" s="13" t="s">
        <v>273</v>
      </c>
    </row>
    <row r="90" s="1" customFormat="1">
      <c r="B90" s="34"/>
      <c r="C90" s="35"/>
      <c r="D90" s="183" t="s">
        <v>127</v>
      </c>
      <c r="E90" s="35"/>
      <c r="F90" s="184" t="s">
        <v>274</v>
      </c>
      <c r="G90" s="35"/>
      <c r="H90" s="35"/>
      <c r="I90" s="127"/>
      <c r="J90" s="35"/>
      <c r="K90" s="35"/>
      <c r="L90" s="39"/>
      <c r="M90" s="185"/>
      <c r="N90" s="75"/>
      <c r="O90" s="75"/>
      <c r="P90" s="75"/>
      <c r="Q90" s="75"/>
      <c r="R90" s="75"/>
      <c r="S90" s="75"/>
      <c r="T90" s="76"/>
      <c r="AT90" s="13" t="s">
        <v>127</v>
      </c>
      <c r="AU90" s="13" t="s">
        <v>72</v>
      </c>
    </row>
    <row r="91" s="1" customFormat="1">
      <c r="B91" s="34"/>
      <c r="C91" s="35"/>
      <c r="D91" s="183" t="s">
        <v>129</v>
      </c>
      <c r="E91" s="35"/>
      <c r="F91" s="186" t="s">
        <v>270</v>
      </c>
      <c r="G91" s="35"/>
      <c r="H91" s="35"/>
      <c r="I91" s="127"/>
      <c r="J91" s="35"/>
      <c r="K91" s="35"/>
      <c r="L91" s="39"/>
      <c r="M91" s="185"/>
      <c r="N91" s="75"/>
      <c r="O91" s="75"/>
      <c r="P91" s="75"/>
      <c r="Q91" s="75"/>
      <c r="R91" s="75"/>
      <c r="S91" s="75"/>
      <c r="T91" s="76"/>
      <c r="AT91" s="13" t="s">
        <v>129</v>
      </c>
      <c r="AU91" s="13" t="s">
        <v>72</v>
      </c>
    </row>
    <row r="92" s="1" customFormat="1" ht="22.5" customHeight="1">
      <c r="B92" s="34"/>
      <c r="C92" s="171" t="s">
        <v>156</v>
      </c>
      <c r="D92" s="171" t="s">
        <v>119</v>
      </c>
      <c r="E92" s="172" t="s">
        <v>275</v>
      </c>
      <c r="F92" s="173" t="s">
        <v>276</v>
      </c>
      <c r="G92" s="174" t="s">
        <v>152</v>
      </c>
      <c r="H92" s="175">
        <v>38.399999999999999</v>
      </c>
      <c r="I92" s="176"/>
      <c r="J92" s="177">
        <f>ROUND(I92*H92,2)</f>
        <v>0</v>
      </c>
      <c r="K92" s="173" t="s">
        <v>123</v>
      </c>
      <c r="L92" s="39"/>
      <c r="M92" s="178" t="s">
        <v>1</v>
      </c>
      <c r="N92" s="179" t="s">
        <v>43</v>
      </c>
      <c r="O92" s="75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AR92" s="13" t="s">
        <v>124</v>
      </c>
      <c r="AT92" s="13" t="s">
        <v>119</v>
      </c>
      <c r="AU92" s="13" t="s">
        <v>72</v>
      </c>
      <c r="AY92" s="13" t="s">
        <v>125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3" t="s">
        <v>80</v>
      </c>
      <c r="BK92" s="182">
        <f>ROUND(I92*H92,2)</f>
        <v>0</v>
      </c>
      <c r="BL92" s="13" t="s">
        <v>124</v>
      </c>
      <c r="BM92" s="13" t="s">
        <v>277</v>
      </c>
    </row>
    <row r="93" s="1" customFormat="1">
      <c r="B93" s="34"/>
      <c r="C93" s="35"/>
      <c r="D93" s="183" t="s">
        <v>127</v>
      </c>
      <c r="E93" s="35"/>
      <c r="F93" s="184" t="s">
        <v>278</v>
      </c>
      <c r="G93" s="35"/>
      <c r="H93" s="35"/>
      <c r="I93" s="127"/>
      <c r="J93" s="35"/>
      <c r="K93" s="35"/>
      <c r="L93" s="39"/>
      <c r="M93" s="185"/>
      <c r="N93" s="75"/>
      <c r="O93" s="75"/>
      <c r="P93" s="75"/>
      <c r="Q93" s="75"/>
      <c r="R93" s="75"/>
      <c r="S93" s="75"/>
      <c r="T93" s="76"/>
      <c r="AT93" s="13" t="s">
        <v>127</v>
      </c>
      <c r="AU93" s="13" t="s">
        <v>72</v>
      </c>
    </row>
    <row r="94" s="1" customFormat="1">
      <c r="B94" s="34"/>
      <c r="C94" s="35"/>
      <c r="D94" s="183" t="s">
        <v>129</v>
      </c>
      <c r="E94" s="35"/>
      <c r="F94" s="186" t="s">
        <v>279</v>
      </c>
      <c r="G94" s="35"/>
      <c r="H94" s="35"/>
      <c r="I94" s="127"/>
      <c r="J94" s="35"/>
      <c r="K94" s="35"/>
      <c r="L94" s="39"/>
      <c r="M94" s="185"/>
      <c r="N94" s="75"/>
      <c r="O94" s="75"/>
      <c r="P94" s="75"/>
      <c r="Q94" s="75"/>
      <c r="R94" s="75"/>
      <c r="S94" s="75"/>
      <c r="T94" s="76"/>
      <c r="AT94" s="13" t="s">
        <v>129</v>
      </c>
      <c r="AU94" s="13" t="s">
        <v>72</v>
      </c>
    </row>
    <row r="95" s="9" customFormat="1">
      <c r="B95" s="197"/>
      <c r="C95" s="198"/>
      <c r="D95" s="183" t="s">
        <v>201</v>
      </c>
      <c r="E95" s="199" t="s">
        <v>1</v>
      </c>
      <c r="F95" s="200" t="s">
        <v>280</v>
      </c>
      <c r="G95" s="198"/>
      <c r="H95" s="201">
        <v>38.399999999999999</v>
      </c>
      <c r="I95" s="202"/>
      <c r="J95" s="198"/>
      <c r="K95" s="198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201</v>
      </c>
      <c r="AU95" s="207" t="s">
        <v>72</v>
      </c>
      <c r="AV95" s="9" t="s">
        <v>82</v>
      </c>
      <c r="AW95" s="9" t="s">
        <v>34</v>
      </c>
      <c r="AX95" s="9" t="s">
        <v>80</v>
      </c>
      <c r="AY95" s="207" t="s">
        <v>125</v>
      </c>
    </row>
    <row r="96" s="1" customFormat="1" ht="22.5" customHeight="1">
      <c r="B96" s="34"/>
      <c r="C96" s="171" t="s">
        <v>162</v>
      </c>
      <c r="D96" s="171" t="s">
        <v>119</v>
      </c>
      <c r="E96" s="172" t="s">
        <v>281</v>
      </c>
      <c r="F96" s="173" t="s">
        <v>282</v>
      </c>
      <c r="G96" s="174" t="s">
        <v>133</v>
      </c>
      <c r="H96" s="175">
        <v>8</v>
      </c>
      <c r="I96" s="176"/>
      <c r="J96" s="177">
        <f>ROUND(I96*H96,2)</f>
        <v>0</v>
      </c>
      <c r="K96" s="173" t="s">
        <v>123</v>
      </c>
      <c r="L96" s="39"/>
      <c r="M96" s="178" t="s">
        <v>1</v>
      </c>
      <c r="N96" s="179" t="s">
        <v>43</v>
      </c>
      <c r="O96" s="75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13" t="s">
        <v>124</v>
      </c>
      <c r="AT96" s="13" t="s">
        <v>119</v>
      </c>
      <c r="AU96" s="13" t="s">
        <v>72</v>
      </c>
      <c r="AY96" s="13" t="s">
        <v>125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3" t="s">
        <v>80</v>
      </c>
      <c r="BK96" s="182">
        <f>ROUND(I96*H96,2)</f>
        <v>0</v>
      </c>
      <c r="BL96" s="13" t="s">
        <v>124</v>
      </c>
      <c r="BM96" s="13" t="s">
        <v>283</v>
      </c>
    </row>
    <row r="97" s="1" customFormat="1">
      <c r="B97" s="34"/>
      <c r="C97" s="35"/>
      <c r="D97" s="183" t="s">
        <v>127</v>
      </c>
      <c r="E97" s="35"/>
      <c r="F97" s="184" t="s">
        <v>284</v>
      </c>
      <c r="G97" s="35"/>
      <c r="H97" s="35"/>
      <c r="I97" s="127"/>
      <c r="J97" s="35"/>
      <c r="K97" s="35"/>
      <c r="L97" s="39"/>
      <c r="M97" s="185"/>
      <c r="N97" s="75"/>
      <c r="O97" s="75"/>
      <c r="P97" s="75"/>
      <c r="Q97" s="75"/>
      <c r="R97" s="75"/>
      <c r="S97" s="75"/>
      <c r="T97" s="76"/>
      <c r="AT97" s="13" t="s">
        <v>127</v>
      </c>
      <c r="AU97" s="13" t="s">
        <v>72</v>
      </c>
    </row>
    <row r="98" s="1" customFormat="1">
      <c r="B98" s="34"/>
      <c r="C98" s="35"/>
      <c r="D98" s="183" t="s">
        <v>129</v>
      </c>
      <c r="E98" s="35"/>
      <c r="F98" s="186" t="s">
        <v>285</v>
      </c>
      <c r="G98" s="35"/>
      <c r="H98" s="35"/>
      <c r="I98" s="127"/>
      <c r="J98" s="35"/>
      <c r="K98" s="35"/>
      <c r="L98" s="39"/>
      <c r="M98" s="185"/>
      <c r="N98" s="75"/>
      <c r="O98" s="75"/>
      <c r="P98" s="75"/>
      <c r="Q98" s="75"/>
      <c r="R98" s="75"/>
      <c r="S98" s="75"/>
      <c r="T98" s="76"/>
      <c r="AT98" s="13" t="s">
        <v>129</v>
      </c>
      <c r="AU98" s="13" t="s">
        <v>72</v>
      </c>
    </row>
    <row r="99" s="1" customFormat="1" ht="22.5" customHeight="1">
      <c r="B99" s="34"/>
      <c r="C99" s="171" t="s">
        <v>167</v>
      </c>
      <c r="D99" s="171" t="s">
        <v>119</v>
      </c>
      <c r="E99" s="172" t="s">
        <v>286</v>
      </c>
      <c r="F99" s="173" t="s">
        <v>287</v>
      </c>
      <c r="G99" s="174" t="s">
        <v>152</v>
      </c>
      <c r="H99" s="175">
        <v>8.0999999999999996</v>
      </c>
      <c r="I99" s="176"/>
      <c r="J99" s="177">
        <f>ROUND(I99*H99,2)</f>
        <v>0</v>
      </c>
      <c r="K99" s="173" t="s">
        <v>123</v>
      </c>
      <c r="L99" s="39"/>
      <c r="M99" s="178" t="s">
        <v>1</v>
      </c>
      <c r="N99" s="179" t="s">
        <v>43</v>
      </c>
      <c r="O99" s="75"/>
      <c r="P99" s="180">
        <f>O99*H99</f>
        <v>0</v>
      </c>
      <c r="Q99" s="180">
        <v>0</v>
      </c>
      <c r="R99" s="180">
        <f>Q99*H99</f>
        <v>0</v>
      </c>
      <c r="S99" s="180">
        <v>0</v>
      </c>
      <c r="T99" s="181">
        <f>S99*H99</f>
        <v>0</v>
      </c>
      <c r="AR99" s="13" t="s">
        <v>124</v>
      </c>
      <c r="AT99" s="13" t="s">
        <v>119</v>
      </c>
      <c r="AU99" s="13" t="s">
        <v>72</v>
      </c>
      <c r="AY99" s="13" t="s">
        <v>125</v>
      </c>
      <c r="BE99" s="182">
        <f>IF(N99="základní",J99,0)</f>
        <v>0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3" t="s">
        <v>80</v>
      </c>
      <c r="BK99" s="182">
        <f>ROUND(I99*H99,2)</f>
        <v>0</v>
      </c>
      <c r="BL99" s="13" t="s">
        <v>124</v>
      </c>
      <c r="BM99" s="13" t="s">
        <v>288</v>
      </c>
    </row>
    <row r="100" s="1" customFormat="1">
      <c r="B100" s="34"/>
      <c r="C100" s="35"/>
      <c r="D100" s="183" t="s">
        <v>127</v>
      </c>
      <c r="E100" s="35"/>
      <c r="F100" s="184" t="s">
        <v>289</v>
      </c>
      <c r="G100" s="35"/>
      <c r="H100" s="35"/>
      <c r="I100" s="127"/>
      <c r="J100" s="35"/>
      <c r="K100" s="35"/>
      <c r="L100" s="39"/>
      <c r="M100" s="185"/>
      <c r="N100" s="75"/>
      <c r="O100" s="75"/>
      <c r="P100" s="75"/>
      <c r="Q100" s="75"/>
      <c r="R100" s="75"/>
      <c r="S100" s="75"/>
      <c r="T100" s="76"/>
      <c r="AT100" s="13" t="s">
        <v>127</v>
      </c>
      <c r="AU100" s="13" t="s">
        <v>72</v>
      </c>
    </row>
    <row r="101" s="1" customFormat="1">
      <c r="B101" s="34"/>
      <c r="C101" s="35"/>
      <c r="D101" s="183" t="s">
        <v>129</v>
      </c>
      <c r="E101" s="35"/>
      <c r="F101" s="186" t="s">
        <v>279</v>
      </c>
      <c r="G101" s="35"/>
      <c r="H101" s="35"/>
      <c r="I101" s="127"/>
      <c r="J101" s="35"/>
      <c r="K101" s="35"/>
      <c r="L101" s="39"/>
      <c r="M101" s="185"/>
      <c r="N101" s="75"/>
      <c r="O101" s="75"/>
      <c r="P101" s="75"/>
      <c r="Q101" s="75"/>
      <c r="R101" s="75"/>
      <c r="S101" s="75"/>
      <c r="T101" s="76"/>
      <c r="AT101" s="13" t="s">
        <v>129</v>
      </c>
      <c r="AU101" s="13" t="s">
        <v>72</v>
      </c>
    </row>
    <row r="102" s="9" customFormat="1">
      <c r="B102" s="197"/>
      <c r="C102" s="198"/>
      <c r="D102" s="183" t="s">
        <v>201</v>
      </c>
      <c r="E102" s="199" t="s">
        <v>1</v>
      </c>
      <c r="F102" s="200" t="s">
        <v>290</v>
      </c>
      <c r="G102" s="198"/>
      <c r="H102" s="201">
        <v>4.7999999999999998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201</v>
      </c>
      <c r="AU102" s="207" t="s">
        <v>72</v>
      </c>
      <c r="AV102" s="9" t="s">
        <v>82</v>
      </c>
      <c r="AW102" s="9" t="s">
        <v>34</v>
      </c>
      <c r="AX102" s="9" t="s">
        <v>72</v>
      </c>
      <c r="AY102" s="207" t="s">
        <v>125</v>
      </c>
    </row>
    <row r="103" s="9" customFormat="1">
      <c r="B103" s="197"/>
      <c r="C103" s="198"/>
      <c r="D103" s="183" t="s">
        <v>201</v>
      </c>
      <c r="E103" s="199" t="s">
        <v>1</v>
      </c>
      <c r="F103" s="200" t="s">
        <v>291</v>
      </c>
      <c r="G103" s="198"/>
      <c r="H103" s="201">
        <v>3.2999999999999998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201</v>
      </c>
      <c r="AU103" s="207" t="s">
        <v>72</v>
      </c>
      <c r="AV103" s="9" t="s">
        <v>82</v>
      </c>
      <c r="AW103" s="9" t="s">
        <v>34</v>
      </c>
      <c r="AX103" s="9" t="s">
        <v>72</v>
      </c>
      <c r="AY103" s="207" t="s">
        <v>125</v>
      </c>
    </row>
    <row r="104" s="11" customFormat="1">
      <c r="B104" s="219"/>
      <c r="C104" s="220"/>
      <c r="D104" s="183" t="s">
        <v>201</v>
      </c>
      <c r="E104" s="221" t="s">
        <v>1</v>
      </c>
      <c r="F104" s="222" t="s">
        <v>209</v>
      </c>
      <c r="G104" s="220"/>
      <c r="H104" s="223">
        <v>8.0999999999999996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201</v>
      </c>
      <c r="AU104" s="229" t="s">
        <v>72</v>
      </c>
      <c r="AV104" s="11" t="s">
        <v>124</v>
      </c>
      <c r="AW104" s="11" t="s">
        <v>34</v>
      </c>
      <c r="AX104" s="11" t="s">
        <v>80</v>
      </c>
      <c r="AY104" s="229" t="s">
        <v>125</v>
      </c>
    </row>
    <row r="105" s="1" customFormat="1" ht="22.5" customHeight="1">
      <c r="B105" s="34"/>
      <c r="C105" s="171" t="s">
        <v>196</v>
      </c>
      <c r="D105" s="171" t="s">
        <v>119</v>
      </c>
      <c r="E105" s="172" t="s">
        <v>292</v>
      </c>
      <c r="F105" s="173" t="s">
        <v>293</v>
      </c>
      <c r="G105" s="174" t="s">
        <v>133</v>
      </c>
      <c r="H105" s="175">
        <v>10</v>
      </c>
      <c r="I105" s="176"/>
      <c r="J105" s="177">
        <f>ROUND(I105*H105,2)</f>
        <v>0</v>
      </c>
      <c r="K105" s="173" t="s">
        <v>123</v>
      </c>
      <c r="L105" s="39"/>
      <c r="M105" s="178" t="s">
        <v>1</v>
      </c>
      <c r="N105" s="179" t="s">
        <v>43</v>
      </c>
      <c r="O105" s="75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AR105" s="13" t="s">
        <v>124</v>
      </c>
      <c r="AT105" s="13" t="s">
        <v>119</v>
      </c>
      <c r="AU105" s="13" t="s">
        <v>72</v>
      </c>
      <c r="AY105" s="13" t="s">
        <v>125</v>
      </c>
      <c r="BE105" s="182">
        <f>IF(N105="základní",J105,0)</f>
        <v>0</v>
      </c>
      <c r="BF105" s="182">
        <f>IF(N105="snížená",J105,0)</f>
        <v>0</v>
      </c>
      <c r="BG105" s="182">
        <f>IF(N105="zákl. přenesená",J105,0)</f>
        <v>0</v>
      </c>
      <c r="BH105" s="182">
        <f>IF(N105="sníž. přenesená",J105,0)</f>
        <v>0</v>
      </c>
      <c r="BI105" s="182">
        <f>IF(N105="nulová",J105,0)</f>
        <v>0</v>
      </c>
      <c r="BJ105" s="13" t="s">
        <v>80</v>
      </c>
      <c r="BK105" s="182">
        <f>ROUND(I105*H105,2)</f>
        <v>0</v>
      </c>
      <c r="BL105" s="13" t="s">
        <v>124</v>
      </c>
      <c r="BM105" s="13" t="s">
        <v>294</v>
      </c>
    </row>
    <row r="106" s="1" customFormat="1">
      <c r="B106" s="34"/>
      <c r="C106" s="35"/>
      <c r="D106" s="183" t="s">
        <v>127</v>
      </c>
      <c r="E106" s="35"/>
      <c r="F106" s="184" t="s">
        <v>295</v>
      </c>
      <c r="G106" s="35"/>
      <c r="H106" s="35"/>
      <c r="I106" s="127"/>
      <c r="J106" s="35"/>
      <c r="K106" s="35"/>
      <c r="L106" s="39"/>
      <c r="M106" s="185"/>
      <c r="N106" s="75"/>
      <c r="O106" s="75"/>
      <c r="P106" s="75"/>
      <c r="Q106" s="75"/>
      <c r="R106" s="75"/>
      <c r="S106" s="75"/>
      <c r="T106" s="76"/>
      <c r="AT106" s="13" t="s">
        <v>127</v>
      </c>
      <c r="AU106" s="13" t="s">
        <v>72</v>
      </c>
    </row>
    <row r="107" s="1" customFormat="1">
      <c r="B107" s="34"/>
      <c r="C107" s="35"/>
      <c r="D107" s="183" t="s">
        <v>129</v>
      </c>
      <c r="E107" s="35"/>
      <c r="F107" s="186" t="s">
        <v>296</v>
      </c>
      <c r="G107" s="35"/>
      <c r="H107" s="35"/>
      <c r="I107" s="127"/>
      <c r="J107" s="35"/>
      <c r="K107" s="35"/>
      <c r="L107" s="39"/>
      <c r="M107" s="185"/>
      <c r="N107" s="75"/>
      <c r="O107" s="75"/>
      <c r="P107" s="75"/>
      <c r="Q107" s="75"/>
      <c r="R107" s="75"/>
      <c r="S107" s="75"/>
      <c r="T107" s="76"/>
      <c r="AT107" s="13" t="s">
        <v>129</v>
      </c>
      <c r="AU107" s="13" t="s">
        <v>72</v>
      </c>
    </row>
    <row r="108" s="1" customFormat="1" ht="22.5" customHeight="1">
      <c r="B108" s="34"/>
      <c r="C108" s="171" t="s">
        <v>297</v>
      </c>
      <c r="D108" s="171" t="s">
        <v>119</v>
      </c>
      <c r="E108" s="172" t="s">
        <v>298</v>
      </c>
      <c r="F108" s="173" t="s">
        <v>299</v>
      </c>
      <c r="G108" s="174" t="s">
        <v>133</v>
      </c>
      <c r="H108" s="175">
        <v>10</v>
      </c>
      <c r="I108" s="176"/>
      <c r="J108" s="177">
        <f>ROUND(I108*H108,2)</f>
        <v>0</v>
      </c>
      <c r="K108" s="173" t="s">
        <v>123</v>
      </c>
      <c r="L108" s="39"/>
      <c r="M108" s="178" t="s">
        <v>1</v>
      </c>
      <c r="N108" s="179" t="s">
        <v>43</v>
      </c>
      <c r="O108" s="75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AR108" s="13" t="s">
        <v>124</v>
      </c>
      <c r="AT108" s="13" t="s">
        <v>119</v>
      </c>
      <c r="AU108" s="13" t="s">
        <v>72</v>
      </c>
      <c r="AY108" s="13" t="s">
        <v>125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3" t="s">
        <v>80</v>
      </c>
      <c r="BK108" s="182">
        <f>ROUND(I108*H108,2)</f>
        <v>0</v>
      </c>
      <c r="BL108" s="13" t="s">
        <v>124</v>
      </c>
      <c r="BM108" s="13" t="s">
        <v>300</v>
      </c>
    </row>
    <row r="109" s="1" customFormat="1">
      <c r="B109" s="34"/>
      <c r="C109" s="35"/>
      <c r="D109" s="183" t="s">
        <v>127</v>
      </c>
      <c r="E109" s="35"/>
      <c r="F109" s="184" t="s">
        <v>301</v>
      </c>
      <c r="G109" s="35"/>
      <c r="H109" s="35"/>
      <c r="I109" s="127"/>
      <c r="J109" s="35"/>
      <c r="K109" s="35"/>
      <c r="L109" s="39"/>
      <c r="M109" s="185"/>
      <c r="N109" s="75"/>
      <c r="O109" s="75"/>
      <c r="P109" s="75"/>
      <c r="Q109" s="75"/>
      <c r="R109" s="75"/>
      <c r="S109" s="75"/>
      <c r="T109" s="76"/>
      <c r="AT109" s="13" t="s">
        <v>127</v>
      </c>
      <c r="AU109" s="13" t="s">
        <v>72</v>
      </c>
    </row>
    <row r="110" s="1" customFormat="1">
      <c r="B110" s="34"/>
      <c r="C110" s="35"/>
      <c r="D110" s="183" t="s">
        <v>129</v>
      </c>
      <c r="E110" s="35"/>
      <c r="F110" s="186" t="s">
        <v>302</v>
      </c>
      <c r="G110" s="35"/>
      <c r="H110" s="35"/>
      <c r="I110" s="127"/>
      <c r="J110" s="35"/>
      <c r="K110" s="35"/>
      <c r="L110" s="39"/>
      <c r="M110" s="185"/>
      <c r="N110" s="75"/>
      <c r="O110" s="75"/>
      <c r="P110" s="75"/>
      <c r="Q110" s="75"/>
      <c r="R110" s="75"/>
      <c r="S110" s="75"/>
      <c r="T110" s="76"/>
      <c r="AT110" s="13" t="s">
        <v>129</v>
      </c>
      <c r="AU110" s="13" t="s">
        <v>72</v>
      </c>
    </row>
    <row r="111" s="1" customFormat="1" ht="22.5" customHeight="1">
      <c r="B111" s="34"/>
      <c r="C111" s="171" t="s">
        <v>210</v>
      </c>
      <c r="D111" s="171" t="s">
        <v>119</v>
      </c>
      <c r="E111" s="172" t="s">
        <v>303</v>
      </c>
      <c r="F111" s="173" t="s">
        <v>304</v>
      </c>
      <c r="G111" s="174" t="s">
        <v>152</v>
      </c>
      <c r="H111" s="175">
        <v>172.5</v>
      </c>
      <c r="I111" s="176"/>
      <c r="J111" s="177">
        <f>ROUND(I111*H111,2)</f>
        <v>0</v>
      </c>
      <c r="K111" s="173" t="s">
        <v>123</v>
      </c>
      <c r="L111" s="39"/>
      <c r="M111" s="178" t="s">
        <v>1</v>
      </c>
      <c r="N111" s="179" t="s">
        <v>43</v>
      </c>
      <c r="O111" s="75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AR111" s="13" t="s">
        <v>124</v>
      </c>
      <c r="AT111" s="13" t="s">
        <v>119</v>
      </c>
      <c r="AU111" s="13" t="s">
        <v>72</v>
      </c>
      <c r="AY111" s="13" t="s">
        <v>125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3" t="s">
        <v>80</v>
      </c>
      <c r="BK111" s="182">
        <f>ROUND(I111*H111,2)</f>
        <v>0</v>
      </c>
      <c r="BL111" s="13" t="s">
        <v>124</v>
      </c>
      <c r="BM111" s="13" t="s">
        <v>305</v>
      </c>
    </row>
    <row r="112" s="1" customFormat="1">
      <c r="B112" s="34"/>
      <c r="C112" s="35"/>
      <c r="D112" s="183" t="s">
        <v>127</v>
      </c>
      <c r="E112" s="35"/>
      <c r="F112" s="184" t="s">
        <v>306</v>
      </c>
      <c r="G112" s="35"/>
      <c r="H112" s="35"/>
      <c r="I112" s="127"/>
      <c r="J112" s="35"/>
      <c r="K112" s="35"/>
      <c r="L112" s="39"/>
      <c r="M112" s="185"/>
      <c r="N112" s="75"/>
      <c r="O112" s="75"/>
      <c r="P112" s="75"/>
      <c r="Q112" s="75"/>
      <c r="R112" s="75"/>
      <c r="S112" s="75"/>
      <c r="T112" s="76"/>
      <c r="AT112" s="13" t="s">
        <v>127</v>
      </c>
      <c r="AU112" s="13" t="s">
        <v>72</v>
      </c>
    </row>
    <row r="113" s="9" customFormat="1">
      <c r="B113" s="197"/>
      <c r="C113" s="198"/>
      <c r="D113" s="183" t="s">
        <v>201</v>
      </c>
      <c r="E113" s="199" t="s">
        <v>1</v>
      </c>
      <c r="F113" s="200" t="s">
        <v>307</v>
      </c>
      <c r="G113" s="198"/>
      <c r="H113" s="201">
        <v>109.5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201</v>
      </c>
      <c r="AU113" s="207" t="s">
        <v>72</v>
      </c>
      <c r="AV113" s="9" t="s">
        <v>82</v>
      </c>
      <c r="AW113" s="9" t="s">
        <v>34</v>
      </c>
      <c r="AX113" s="9" t="s">
        <v>72</v>
      </c>
      <c r="AY113" s="207" t="s">
        <v>125</v>
      </c>
    </row>
    <row r="114" s="9" customFormat="1">
      <c r="B114" s="197"/>
      <c r="C114" s="198"/>
      <c r="D114" s="183" t="s">
        <v>201</v>
      </c>
      <c r="E114" s="199" t="s">
        <v>1</v>
      </c>
      <c r="F114" s="200" t="s">
        <v>308</v>
      </c>
      <c r="G114" s="198"/>
      <c r="H114" s="201">
        <v>15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201</v>
      </c>
      <c r="AU114" s="207" t="s">
        <v>72</v>
      </c>
      <c r="AV114" s="9" t="s">
        <v>82</v>
      </c>
      <c r="AW114" s="9" t="s">
        <v>34</v>
      </c>
      <c r="AX114" s="9" t="s">
        <v>72</v>
      </c>
      <c r="AY114" s="207" t="s">
        <v>125</v>
      </c>
    </row>
    <row r="115" s="9" customFormat="1">
      <c r="B115" s="197"/>
      <c r="C115" s="198"/>
      <c r="D115" s="183" t="s">
        <v>201</v>
      </c>
      <c r="E115" s="199" t="s">
        <v>1</v>
      </c>
      <c r="F115" s="200" t="s">
        <v>309</v>
      </c>
      <c r="G115" s="198"/>
      <c r="H115" s="201">
        <v>48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201</v>
      </c>
      <c r="AU115" s="207" t="s">
        <v>72</v>
      </c>
      <c r="AV115" s="9" t="s">
        <v>82</v>
      </c>
      <c r="AW115" s="9" t="s">
        <v>34</v>
      </c>
      <c r="AX115" s="9" t="s">
        <v>72</v>
      </c>
      <c r="AY115" s="207" t="s">
        <v>125</v>
      </c>
    </row>
    <row r="116" s="11" customFormat="1">
      <c r="B116" s="219"/>
      <c r="C116" s="220"/>
      <c r="D116" s="183" t="s">
        <v>201</v>
      </c>
      <c r="E116" s="221" t="s">
        <v>1</v>
      </c>
      <c r="F116" s="222" t="s">
        <v>209</v>
      </c>
      <c r="G116" s="220"/>
      <c r="H116" s="223">
        <v>172.5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201</v>
      </c>
      <c r="AU116" s="229" t="s">
        <v>72</v>
      </c>
      <c r="AV116" s="11" t="s">
        <v>124</v>
      </c>
      <c r="AW116" s="11" t="s">
        <v>34</v>
      </c>
      <c r="AX116" s="11" t="s">
        <v>80</v>
      </c>
      <c r="AY116" s="229" t="s">
        <v>125</v>
      </c>
    </row>
    <row r="117" s="1" customFormat="1" ht="22.5" customHeight="1">
      <c r="B117" s="34"/>
      <c r="C117" s="171" t="s">
        <v>190</v>
      </c>
      <c r="D117" s="171" t="s">
        <v>119</v>
      </c>
      <c r="E117" s="172" t="s">
        <v>197</v>
      </c>
      <c r="F117" s="173" t="s">
        <v>198</v>
      </c>
      <c r="G117" s="174" t="s">
        <v>152</v>
      </c>
      <c r="H117" s="175">
        <v>42</v>
      </c>
      <c r="I117" s="176"/>
      <c r="J117" s="177">
        <f>ROUND(I117*H117,2)</f>
        <v>0</v>
      </c>
      <c r="K117" s="173" t="s">
        <v>123</v>
      </c>
      <c r="L117" s="39"/>
      <c r="M117" s="178" t="s">
        <v>1</v>
      </c>
      <c r="N117" s="179" t="s">
        <v>43</v>
      </c>
      <c r="O117" s="75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AR117" s="13" t="s">
        <v>124</v>
      </c>
      <c r="AT117" s="13" t="s">
        <v>119</v>
      </c>
      <c r="AU117" s="13" t="s">
        <v>72</v>
      </c>
      <c r="AY117" s="13" t="s">
        <v>125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3" t="s">
        <v>80</v>
      </c>
      <c r="BK117" s="182">
        <f>ROUND(I117*H117,2)</f>
        <v>0</v>
      </c>
      <c r="BL117" s="13" t="s">
        <v>124</v>
      </c>
      <c r="BM117" s="13" t="s">
        <v>310</v>
      </c>
    </row>
    <row r="118" s="1" customFormat="1">
      <c r="B118" s="34"/>
      <c r="C118" s="35"/>
      <c r="D118" s="183" t="s">
        <v>127</v>
      </c>
      <c r="E118" s="35"/>
      <c r="F118" s="184" t="s">
        <v>200</v>
      </c>
      <c r="G118" s="35"/>
      <c r="H118" s="35"/>
      <c r="I118" s="127"/>
      <c r="J118" s="35"/>
      <c r="K118" s="35"/>
      <c r="L118" s="39"/>
      <c r="M118" s="185"/>
      <c r="N118" s="75"/>
      <c r="O118" s="75"/>
      <c r="P118" s="75"/>
      <c r="Q118" s="75"/>
      <c r="R118" s="75"/>
      <c r="S118" s="75"/>
      <c r="T118" s="76"/>
      <c r="AT118" s="13" t="s">
        <v>127</v>
      </c>
      <c r="AU118" s="13" t="s">
        <v>72</v>
      </c>
    </row>
    <row r="119" s="1" customFormat="1">
      <c r="B119" s="34"/>
      <c r="C119" s="35"/>
      <c r="D119" s="183" t="s">
        <v>129</v>
      </c>
      <c r="E119" s="35"/>
      <c r="F119" s="186" t="s">
        <v>311</v>
      </c>
      <c r="G119" s="35"/>
      <c r="H119" s="35"/>
      <c r="I119" s="127"/>
      <c r="J119" s="35"/>
      <c r="K119" s="35"/>
      <c r="L119" s="39"/>
      <c r="M119" s="185"/>
      <c r="N119" s="75"/>
      <c r="O119" s="75"/>
      <c r="P119" s="75"/>
      <c r="Q119" s="75"/>
      <c r="R119" s="75"/>
      <c r="S119" s="75"/>
      <c r="T119" s="76"/>
      <c r="AT119" s="13" t="s">
        <v>129</v>
      </c>
      <c r="AU119" s="13" t="s">
        <v>72</v>
      </c>
    </row>
    <row r="120" s="8" customFormat="1">
      <c r="B120" s="187"/>
      <c r="C120" s="188"/>
      <c r="D120" s="183" t="s">
        <v>201</v>
      </c>
      <c r="E120" s="189" t="s">
        <v>1</v>
      </c>
      <c r="F120" s="190" t="s">
        <v>312</v>
      </c>
      <c r="G120" s="188"/>
      <c r="H120" s="189" t="s">
        <v>1</v>
      </c>
      <c r="I120" s="191"/>
      <c r="J120" s="188"/>
      <c r="K120" s="188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201</v>
      </c>
      <c r="AU120" s="196" t="s">
        <v>72</v>
      </c>
      <c r="AV120" s="8" t="s">
        <v>80</v>
      </c>
      <c r="AW120" s="8" t="s">
        <v>34</v>
      </c>
      <c r="AX120" s="8" t="s">
        <v>72</v>
      </c>
      <c r="AY120" s="196" t="s">
        <v>125</v>
      </c>
    </row>
    <row r="121" s="9" customFormat="1">
      <c r="B121" s="197"/>
      <c r="C121" s="198"/>
      <c r="D121" s="183" t="s">
        <v>201</v>
      </c>
      <c r="E121" s="199" t="s">
        <v>1</v>
      </c>
      <c r="F121" s="200" t="s">
        <v>313</v>
      </c>
      <c r="G121" s="198"/>
      <c r="H121" s="201">
        <v>42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201</v>
      </c>
      <c r="AU121" s="207" t="s">
        <v>72</v>
      </c>
      <c r="AV121" s="9" t="s">
        <v>82</v>
      </c>
      <c r="AW121" s="9" t="s">
        <v>34</v>
      </c>
      <c r="AX121" s="9" t="s">
        <v>80</v>
      </c>
      <c r="AY121" s="207" t="s">
        <v>125</v>
      </c>
    </row>
    <row r="122" s="1" customFormat="1" ht="22.5" customHeight="1">
      <c r="B122" s="34"/>
      <c r="C122" s="171" t="s">
        <v>221</v>
      </c>
      <c r="D122" s="171" t="s">
        <v>119</v>
      </c>
      <c r="E122" s="172" t="s">
        <v>314</v>
      </c>
      <c r="F122" s="173" t="s">
        <v>315</v>
      </c>
      <c r="G122" s="174" t="s">
        <v>133</v>
      </c>
      <c r="H122" s="175">
        <v>200</v>
      </c>
      <c r="I122" s="176"/>
      <c r="J122" s="177">
        <f>ROUND(I122*H122,2)</f>
        <v>0</v>
      </c>
      <c r="K122" s="173" t="s">
        <v>123</v>
      </c>
      <c r="L122" s="39"/>
      <c r="M122" s="178" t="s">
        <v>1</v>
      </c>
      <c r="N122" s="179" t="s">
        <v>43</v>
      </c>
      <c r="O122" s="75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AR122" s="13" t="s">
        <v>124</v>
      </c>
      <c r="AT122" s="13" t="s">
        <v>119</v>
      </c>
      <c r="AU122" s="13" t="s">
        <v>72</v>
      </c>
      <c r="AY122" s="13" t="s">
        <v>125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3" t="s">
        <v>80</v>
      </c>
      <c r="BK122" s="182">
        <f>ROUND(I122*H122,2)</f>
        <v>0</v>
      </c>
      <c r="BL122" s="13" t="s">
        <v>124</v>
      </c>
      <c r="BM122" s="13" t="s">
        <v>316</v>
      </c>
    </row>
    <row r="123" s="1" customFormat="1">
      <c r="B123" s="34"/>
      <c r="C123" s="35"/>
      <c r="D123" s="183" t="s">
        <v>127</v>
      </c>
      <c r="E123" s="35"/>
      <c r="F123" s="184" t="s">
        <v>317</v>
      </c>
      <c r="G123" s="35"/>
      <c r="H123" s="35"/>
      <c r="I123" s="127"/>
      <c r="J123" s="35"/>
      <c r="K123" s="35"/>
      <c r="L123" s="39"/>
      <c r="M123" s="185"/>
      <c r="N123" s="75"/>
      <c r="O123" s="75"/>
      <c r="P123" s="75"/>
      <c r="Q123" s="75"/>
      <c r="R123" s="75"/>
      <c r="S123" s="75"/>
      <c r="T123" s="76"/>
      <c r="AT123" s="13" t="s">
        <v>127</v>
      </c>
      <c r="AU123" s="13" t="s">
        <v>72</v>
      </c>
    </row>
    <row r="124" s="1" customFormat="1">
      <c r="B124" s="34"/>
      <c r="C124" s="35"/>
      <c r="D124" s="183" t="s">
        <v>129</v>
      </c>
      <c r="E124" s="35"/>
      <c r="F124" s="186" t="s">
        <v>318</v>
      </c>
      <c r="G124" s="35"/>
      <c r="H124" s="35"/>
      <c r="I124" s="127"/>
      <c r="J124" s="35"/>
      <c r="K124" s="35"/>
      <c r="L124" s="39"/>
      <c r="M124" s="185"/>
      <c r="N124" s="75"/>
      <c r="O124" s="75"/>
      <c r="P124" s="75"/>
      <c r="Q124" s="75"/>
      <c r="R124" s="75"/>
      <c r="S124" s="75"/>
      <c r="T124" s="76"/>
      <c r="AT124" s="13" t="s">
        <v>129</v>
      </c>
      <c r="AU124" s="13" t="s">
        <v>72</v>
      </c>
    </row>
    <row r="125" s="1" customFormat="1" ht="22.5" customHeight="1">
      <c r="B125" s="34"/>
      <c r="C125" s="171" t="s">
        <v>179</v>
      </c>
      <c r="D125" s="171" t="s">
        <v>119</v>
      </c>
      <c r="E125" s="172" t="s">
        <v>319</v>
      </c>
      <c r="F125" s="173" t="s">
        <v>320</v>
      </c>
      <c r="G125" s="174" t="s">
        <v>152</v>
      </c>
      <c r="H125" s="175">
        <v>60</v>
      </c>
      <c r="I125" s="176"/>
      <c r="J125" s="177">
        <f>ROUND(I125*H125,2)</f>
        <v>0</v>
      </c>
      <c r="K125" s="173" t="s">
        <v>123</v>
      </c>
      <c r="L125" s="39"/>
      <c r="M125" s="178" t="s">
        <v>1</v>
      </c>
      <c r="N125" s="179" t="s">
        <v>43</v>
      </c>
      <c r="O125" s="75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AR125" s="13" t="s">
        <v>124</v>
      </c>
      <c r="AT125" s="13" t="s">
        <v>119</v>
      </c>
      <c r="AU125" s="13" t="s">
        <v>72</v>
      </c>
      <c r="AY125" s="13" t="s">
        <v>125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3" t="s">
        <v>80</v>
      </c>
      <c r="BK125" s="182">
        <f>ROUND(I125*H125,2)</f>
        <v>0</v>
      </c>
      <c r="BL125" s="13" t="s">
        <v>124</v>
      </c>
      <c r="BM125" s="13" t="s">
        <v>321</v>
      </c>
    </row>
    <row r="126" s="1" customFormat="1">
      <c r="B126" s="34"/>
      <c r="C126" s="35"/>
      <c r="D126" s="183" t="s">
        <v>127</v>
      </c>
      <c r="E126" s="35"/>
      <c r="F126" s="184" t="s">
        <v>322</v>
      </c>
      <c r="G126" s="35"/>
      <c r="H126" s="35"/>
      <c r="I126" s="127"/>
      <c r="J126" s="35"/>
      <c r="K126" s="35"/>
      <c r="L126" s="39"/>
      <c r="M126" s="185"/>
      <c r="N126" s="75"/>
      <c r="O126" s="75"/>
      <c r="P126" s="75"/>
      <c r="Q126" s="75"/>
      <c r="R126" s="75"/>
      <c r="S126" s="75"/>
      <c r="T126" s="76"/>
      <c r="AT126" s="13" t="s">
        <v>127</v>
      </c>
      <c r="AU126" s="13" t="s">
        <v>72</v>
      </c>
    </row>
    <row r="127" s="1" customFormat="1">
      <c r="B127" s="34"/>
      <c r="C127" s="35"/>
      <c r="D127" s="183" t="s">
        <v>129</v>
      </c>
      <c r="E127" s="35"/>
      <c r="F127" s="186" t="s">
        <v>323</v>
      </c>
      <c r="G127" s="35"/>
      <c r="H127" s="35"/>
      <c r="I127" s="127"/>
      <c r="J127" s="35"/>
      <c r="K127" s="35"/>
      <c r="L127" s="39"/>
      <c r="M127" s="185"/>
      <c r="N127" s="75"/>
      <c r="O127" s="75"/>
      <c r="P127" s="75"/>
      <c r="Q127" s="75"/>
      <c r="R127" s="75"/>
      <c r="S127" s="75"/>
      <c r="T127" s="76"/>
      <c r="AT127" s="13" t="s">
        <v>129</v>
      </c>
      <c r="AU127" s="13" t="s">
        <v>72</v>
      </c>
    </row>
    <row r="128" s="9" customFormat="1">
      <c r="B128" s="197"/>
      <c r="C128" s="198"/>
      <c r="D128" s="183" t="s">
        <v>201</v>
      </c>
      <c r="E128" s="199" t="s">
        <v>1</v>
      </c>
      <c r="F128" s="200" t="s">
        <v>324</v>
      </c>
      <c r="G128" s="198"/>
      <c r="H128" s="201">
        <v>60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201</v>
      </c>
      <c r="AU128" s="207" t="s">
        <v>72</v>
      </c>
      <c r="AV128" s="9" t="s">
        <v>82</v>
      </c>
      <c r="AW128" s="9" t="s">
        <v>34</v>
      </c>
      <c r="AX128" s="9" t="s">
        <v>80</v>
      </c>
      <c r="AY128" s="207" t="s">
        <v>125</v>
      </c>
    </row>
    <row r="129" s="1" customFormat="1" ht="22.5" customHeight="1">
      <c r="B129" s="34"/>
      <c r="C129" s="171" t="s">
        <v>185</v>
      </c>
      <c r="D129" s="171" t="s">
        <v>119</v>
      </c>
      <c r="E129" s="172" t="s">
        <v>298</v>
      </c>
      <c r="F129" s="173" t="s">
        <v>299</v>
      </c>
      <c r="G129" s="174" t="s">
        <v>133</v>
      </c>
      <c r="H129" s="175">
        <v>200</v>
      </c>
      <c r="I129" s="176"/>
      <c r="J129" s="177">
        <f>ROUND(I129*H129,2)</f>
        <v>0</v>
      </c>
      <c r="K129" s="173" t="s">
        <v>123</v>
      </c>
      <c r="L129" s="39"/>
      <c r="M129" s="178" t="s">
        <v>1</v>
      </c>
      <c r="N129" s="179" t="s">
        <v>43</v>
      </c>
      <c r="O129" s="75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AR129" s="13" t="s">
        <v>124</v>
      </c>
      <c r="AT129" s="13" t="s">
        <v>119</v>
      </c>
      <c r="AU129" s="13" t="s">
        <v>72</v>
      </c>
      <c r="AY129" s="13" t="s">
        <v>125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3" t="s">
        <v>80</v>
      </c>
      <c r="BK129" s="182">
        <f>ROUND(I129*H129,2)</f>
        <v>0</v>
      </c>
      <c r="BL129" s="13" t="s">
        <v>124</v>
      </c>
      <c r="BM129" s="13" t="s">
        <v>325</v>
      </c>
    </row>
    <row r="130" s="1" customFormat="1">
      <c r="B130" s="34"/>
      <c r="C130" s="35"/>
      <c r="D130" s="183" t="s">
        <v>127</v>
      </c>
      <c r="E130" s="35"/>
      <c r="F130" s="184" t="s">
        <v>301</v>
      </c>
      <c r="G130" s="35"/>
      <c r="H130" s="35"/>
      <c r="I130" s="127"/>
      <c r="J130" s="35"/>
      <c r="K130" s="35"/>
      <c r="L130" s="39"/>
      <c r="M130" s="185"/>
      <c r="N130" s="75"/>
      <c r="O130" s="75"/>
      <c r="P130" s="75"/>
      <c r="Q130" s="75"/>
      <c r="R130" s="75"/>
      <c r="S130" s="75"/>
      <c r="T130" s="76"/>
      <c r="AT130" s="13" t="s">
        <v>127</v>
      </c>
      <c r="AU130" s="13" t="s">
        <v>72</v>
      </c>
    </row>
    <row r="131" s="1" customFormat="1">
      <c r="B131" s="34"/>
      <c r="C131" s="35"/>
      <c r="D131" s="183" t="s">
        <v>129</v>
      </c>
      <c r="E131" s="35"/>
      <c r="F131" s="186" t="s">
        <v>326</v>
      </c>
      <c r="G131" s="35"/>
      <c r="H131" s="35"/>
      <c r="I131" s="127"/>
      <c r="J131" s="35"/>
      <c r="K131" s="35"/>
      <c r="L131" s="39"/>
      <c r="M131" s="185"/>
      <c r="N131" s="75"/>
      <c r="O131" s="75"/>
      <c r="P131" s="75"/>
      <c r="Q131" s="75"/>
      <c r="R131" s="75"/>
      <c r="S131" s="75"/>
      <c r="T131" s="76"/>
      <c r="AT131" s="13" t="s">
        <v>129</v>
      </c>
      <c r="AU131" s="13" t="s">
        <v>72</v>
      </c>
    </row>
    <row r="132" s="1" customFormat="1" ht="22.5" customHeight="1">
      <c r="B132" s="34"/>
      <c r="C132" s="171" t="s">
        <v>8</v>
      </c>
      <c r="D132" s="171" t="s">
        <v>119</v>
      </c>
      <c r="E132" s="172" t="s">
        <v>327</v>
      </c>
      <c r="F132" s="173" t="s">
        <v>328</v>
      </c>
      <c r="G132" s="174" t="s">
        <v>329</v>
      </c>
      <c r="H132" s="175">
        <v>120</v>
      </c>
      <c r="I132" s="176"/>
      <c r="J132" s="177">
        <f>ROUND(I132*H132,2)</f>
        <v>0</v>
      </c>
      <c r="K132" s="173" t="s">
        <v>123</v>
      </c>
      <c r="L132" s="39"/>
      <c r="M132" s="178" t="s">
        <v>1</v>
      </c>
      <c r="N132" s="179" t="s">
        <v>43</v>
      </c>
      <c r="O132" s="75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AR132" s="13" t="s">
        <v>124</v>
      </c>
      <c r="AT132" s="13" t="s">
        <v>119</v>
      </c>
      <c r="AU132" s="13" t="s">
        <v>72</v>
      </c>
      <c r="AY132" s="13" t="s">
        <v>125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3" t="s">
        <v>80</v>
      </c>
      <c r="BK132" s="182">
        <f>ROUND(I132*H132,2)</f>
        <v>0</v>
      </c>
      <c r="BL132" s="13" t="s">
        <v>124</v>
      </c>
      <c r="BM132" s="13" t="s">
        <v>330</v>
      </c>
    </row>
    <row r="133" s="1" customFormat="1">
      <c r="B133" s="34"/>
      <c r="C133" s="35"/>
      <c r="D133" s="183" t="s">
        <v>127</v>
      </c>
      <c r="E133" s="35"/>
      <c r="F133" s="184" t="s">
        <v>331</v>
      </c>
      <c r="G133" s="35"/>
      <c r="H133" s="35"/>
      <c r="I133" s="127"/>
      <c r="J133" s="35"/>
      <c r="K133" s="35"/>
      <c r="L133" s="39"/>
      <c r="M133" s="185"/>
      <c r="N133" s="75"/>
      <c r="O133" s="75"/>
      <c r="P133" s="75"/>
      <c r="Q133" s="75"/>
      <c r="R133" s="75"/>
      <c r="S133" s="75"/>
      <c r="T133" s="76"/>
      <c r="AT133" s="13" t="s">
        <v>127</v>
      </c>
      <c r="AU133" s="13" t="s">
        <v>72</v>
      </c>
    </row>
    <row r="134" s="1" customFormat="1">
      <c r="B134" s="34"/>
      <c r="C134" s="35"/>
      <c r="D134" s="183" t="s">
        <v>129</v>
      </c>
      <c r="E134" s="35"/>
      <c r="F134" s="186" t="s">
        <v>332</v>
      </c>
      <c r="G134" s="35"/>
      <c r="H134" s="35"/>
      <c r="I134" s="127"/>
      <c r="J134" s="35"/>
      <c r="K134" s="35"/>
      <c r="L134" s="39"/>
      <c r="M134" s="185"/>
      <c r="N134" s="75"/>
      <c r="O134" s="75"/>
      <c r="P134" s="75"/>
      <c r="Q134" s="75"/>
      <c r="R134" s="75"/>
      <c r="S134" s="75"/>
      <c r="T134" s="76"/>
      <c r="AT134" s="13" t="s">
        <v>129</v>
      </c>
      <c r="AU134" s="13" t="s">
        <v>72</v>
      </c>
    </row>
    <row r="135" s="8" customFormat="1">
      <c r="B135" s="187"/>
      <c r="C135" s="188"/>
      <c r="D135" s="183" t="s">
        <v>201</v>
      </c>
      <c r="E135" s="189" t="s">
        <v>1</v>
      </c>
      <c r="F135" s="190" t="s">
        <v>333</v>
      </c>
      <c r="G135" s="188"/>
      <c r="H135" s="189" t="s">
        <v>1</v>
      </c>
      <c r="I135" s="191"/>
      <c r="J135" s="188"/>
      <c r="K135" s="188"/>
      <c r="L135" s="192"/>
      <c r="M135" s="193"/>
      <c r="N135" s="194"/>
      <c r="O135" s="194"/>
      <c r="P135" s="194"/>
      <c r="Q135" s="194"/>
      <c r="R135" s="194"/>
      <c r="S135" s="194"/>
      <c r="T135" s="195"/>
      <c r="AT135" s="196" t="s">
        <v>201</v>
      </c>
      <c r="AU135" s="196" t="s">
        <v>72</v>
      </c>
      <c r="AV135" s="8" t="s">
        <v>80</v>
      </c>
      <c r="AW135" s="8" t="s">
        <v>34</v>
      </c>
      <c r="AX135" s="8" t="s">
        <v>72</v>
      </c>
      <c r="AY135" s="196" t="s">
        <v>125</v>
      </c>
    </row>
    <row r="136" s="9" customFormat="1">
      <c r="B136" s="197"/>
      <c r="C136" s="198"/>
      <c r="D136" s="183" t="s">
        <v>201</v>
      </c>
      <c r="E136" s="199" t="s">
        <v>1</v>
      </c>
      <c r="F136" s="200" t="s">
        <v>334</v>
      </c>
      <c r="G136" s="198"/>
      <c r="H136" s="201">
        <v>120</v>
      </c>
      <c r="I136" s="202"/>
      <c r="J136" s="198"/>
      <c r="K136" s="198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201</v>
      </c>
      <c r="AU136" s="207" t="s">
        <v>72</v>
      </c>
      <c r="AV136" s="9" t="s">
        <v>82</v>
      </c>
      <c r="AW136" s="9" t="s">
        <v>34</v>
      </c>
      <c r="AX136" s="9" t="s">
        <v>80</v>
      </c>
      <c r="AY136" s="207" t="s">
        <v>125</v>
      </c>
    </row>
    <row r="137" s="1" customFormat="1" ht="22.5" customHeight="1">
      <c r="B137" s="34"/>
      <c r="C137" s="171" t="s">
        <v>335</v>
      </c>
      <c r="D137" s="171" t="s">
        <v>119</v>
      </c>
      <c r="E137" s="172" t="s">
        <v>336</v>
      </c>
      <c r="F137" s="173" t="s">
        <v>337</v>
      </c>
      <c r="G137" s="174" t="s">
        <v>329</v>
      </c>
      <c r="H137" s="175">
        <v>100</v>
      </c>
      <c r="I137" s="176"/>
      <c r="J137" s="177">
        <f>ROUND(I137*H137,2)</f>
        <v>0</v>
      </c>
      <c r="K137" s="173" t="s">
        <v>123</v>
      </c>
      <c r="L137" s="39"/>
      <c r="M137" s="178" t="s">
        <v>1</v>
      </c>
      <c r="N137" s="179" t="s">
        <v>43</v>
      </c>
      <c r="O137" s="75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AR137" s="13" t="s">
        <v>124</v>
      </c>
      <c r="AT137" s="13" t="s">
        <v>119</v>
      </c>
      <c r="AU137" s="13" t="s">
        <v>72</v>
      </c>
      <c r="AY137" s="13" t="s">
        <v>125</v>
      </c>
      <c r="BE137" s="182">
        <f>IF(N137="základní",J137,0)</f>
        <v>0</v>
      </c>
      <c r="BF137" s="182">
        <f>IF(N137="snížená",J137,0)</f>
        <v>0</v>
      </c>
      <c r="BG137" s="182">
        <f>IF(N137="zákl. přenesená",J137,0)</f>
        <v>0</v>
      </c>
      <c r="BH137" s="182">
        <f>IF(N137="sníž. přenesená",J137,0)</f>
        <v>0</v>
      </c>
      <c r="BI137" s="182">
        <f>IF(N137="nulová",J137,0)</f>
        <v>0</v>
      </c>
      <c r="BJ137" s="13" t="s">
        <v>80</v>
      </c>
      <c r="BK137" s="182">
        <f>ROUND(I137*H137,2)</f>
        <v>0</v>
      </c>
      <c r="BL137" s="13" t="s">
        <v>124</v>
      </c>
      <c r="BM137" s="13" t="s">
        <v>338</v>
      </c>
    </row>
    <row r="138" s="1" customFormat="1">
      <c r="B138" s="34"/>
      <c r="C138" s="35"/>
      <c r="D138" s="183" t="s">
        <v>127</v>
      </c>
      <c r="E138" s="35"/>
      <c r="F138" s="184" t="s">
        <v>339</v>
      </c>
      <c r="G138" s="35"/>
      <c r="H138" s="35"/>
      <c r="I138" s="127"/>
      <c r="J138" s="35"/>
      <c r="K138" s="35"/>
      <c r="L138" s="39"/>
      <c r="M138" s="185"/>
      <c r="N138" s="75"/>
      <c r="O138" s="75"/>
      <c r="P138" s="75"/>
      <c r="Q138" s="75"/>
      <c r="R138" s="75"/>
      <c r="S138" s="75"/>
      <c r="T138" s="76"/>
      <c r="AT138" s="13" t="s">
        <v>127</v>
      </c>
      <c r="AU138" s="13" t="s">
        <v>72</v>
      </c>
    </row>
    <row r="139" s="1" customFormat="1">
      <c r="B139" s="34"/>
      <c r="C139" s="35"/>
      <c r="D139" s="183" t="s">
        <v>129</v>
      </c>
      <c r="E139" s="35"/>
      <c r="F139" s="186" t="s">
        <v>340</v>
      </c>
      <c r="G139" s="35"/>
      <c r="H139" s="35"/>
      <c r="I139" s="127"/>
      <c r="J139" s="35"/>
      <c r="K139" s="35"/>
      <c r="L139" s="39"/>
      <c r="M139" s="185"/>
      <c r="N139" s="75"/>
      <c r="O139" s="75"/>
      <c r="P139" s="75"/>
      <c r="Q139" s="75"/>
      <c r="R139" s="75"/>
      <c r="S139" s="75"/>
      <c r="T139" s="76"/>
      <c r="AT139" s="13" t="s">
        <v>129</v>
      </c>
      <c r="AU139" s="13" t="s">
        <v>72</v>
      </c>
    </row>
    <row r="140" s="1" customFormat="1" ht="22.5" customHeight="1">
      <c r="B140" s="34"/>
      <c r="C140" s="171" t="s">
        <v>341</v>
      </c>
      <c r="D140" s="171" t="s">
        <v>119</v>
      </c>
      <c r="E140" s="172" t="s">
        <v>150</v>
      </c>
      <c r="F140" s="173" t="s">
        <v>151</v>
      </c>
      <c r="G140" s="174" t="s">
        <v>152</v>
      </c>
      <c r="H140" s="175">
        <v>42</v>
      </c>
      <c r="I140" s="176"/>
      <c r="J140" s="177">
        <f>ROUND(I140*H140,2)</f>
        <v>0</v>
      </c>
      <c r="K140" s="173" t="s">
        <v>123</v>
      </c>
      <c r="L140" s="39"/>
      <c r="M140" s="178" t="s">
        <v>1</v>
      </c>
      <c r="N140" s="179" t="s">
        <v>43</v>
      </c>
      <c r="O140" s="75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AR140" s="13" t="s">
        <v>124</v>
      </c>
      <c r="AT140" s="13" t="s">
        <v>119</v>
      </c>
      <c r="AU140" s="13" t="s">
        <v>72</v>
      </c>
      <c r="AY140" s="13" t="s">
        <v>125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3" t="s">
        <v>80</v>
      </c>
      <c r="BK140" s="182">
        <f>ROUND(I140*H140,2)</f>
        <v>0</v>
      </c>
      <c r="BL140" s="13" t="s">
        <v>124</v>
      </c>
      <c r="BM140" s="13" t="s">
        <v>342</v>
      </c>
    </row>
    <row r="141" s="1" customFormat="1">
      <c r="B141" s="34"/>
      <c r="C141" s="35"/>
      <c r="D141" s="183" t="s">
        <v>127</v>
      </c>
      <c r="E141" s="35"/>
      <c r="F141" s="184" t="s">
        <v>154</v>
      </c>
      <c r="G141" s="35"/>
      <c r="H141" s="35"/>
      <c r="I141" s="127"/>
      <c r="J141" s="35"/>
      <c r="K141" s="35"/>
      <c r="L141" s="39"/>
      <c r="M141" s="185"/>
      <c r="N141" s="75"/>
      <c r="O141" s="75"/>
      <c r="P141" s="75"/>
      <c r="Q141" s="75"/>
      <c r="R141" s="75"/>
      <c r="S141" s="75"/>
      <c r="T141" s="76"/>
      <c r="AT141" s="13" t="s">
        <v>127</v>
      </c>
      <c r="AU141" s="13" t="s">
        <v>72</v>
      </c>
    </row>
    <row r="142" s="8" customFormat="1">
      <c r="B142" s="187"/>
      <c r="C142" s="188"/>
      <c r="D142" s="183" t="s">
        <v>201</v>
      </c>
      <c r="E142" s="189" t="s">
        <v>1</v>
      </c>
      <c r="F142" s="190" t="s">
        <v>343</v>
      </c>
      <c r="G142" s="188"/>
      <c r="H142" s="189" t="s">
        <v>1</v>
      </c>
      <c r="I142" s="191"/>
      <c r="J142" s="188"/>
      <c r="K142" s="188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201</v>
      </c>
      <c r="AU142" s="196" t="s">
        <v>72</v>
      </c>
      <c r="AV142" s="8" t="s">
        <v>80</v>
      </c>
      <c r="AW142" s="8" t="s">
        <v>34</v>
      </c>
      <c r="AX142" s="8" t="s">
        <v>72</v>
      </c>
      <c r="AY142" s="196" t="s">
        <v>125</v>
      </c>
    </row>
    <row r="143" s="9" customFormat="1">
      <c r="B143" s="197"/>
      <c r="C143" s="198"/>
      <c r="D143" s="183" t="s">
        <v>201</v>
      </c>
      <c r="E143" s="199" t="s">
        <v>1</v>
      </c>
      <c r="F143" s="200" t="s">
        <v>313</v>
      </c>
      <c r="G143" s="198"/>
      <c r="H143" s="201">
        <v>42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201</v>
      </c>
      <c r="AU143" s="207" t="s">
        <v>72</v>
      </c>
      <c r="AV143" s="9" t="s">
        <v>82</v>
      </c>
      <c r="AW143" s="9" t="s">
        <v>34</v>
      </c>
      <c r="AX143" s="9" t="s">
        <v>80</v>
      </c>
      <c r="AY143" s="207" t="s">
        <v>125</v>
      </c>
    </row>
    <row r="144" s="1" customFormat="1" ht="22.5" customHeight="1">
      <c r="B144" s="34"/>
      <c r="C144" s="171" t="s">
        <v>344</v>
      </c>
      <c r="D144" s="171" t="s">
        <v>119</v>
      </c>
      <c r="E144" s="172" t="s">
        <v>345</v>
      </c>
      <c r="F144" s="173" t="s">
        <v>346</v>
      </c>
      <c r="G144" s="174" t="s">
        <v>133</v>
      </c>
      <c r="H144" s="175">
        <v>200</v>
      </c>
      <c r="I144" s="176"/>
      <c r="J144" s="177">
        <f>ROUND(I144*H144,2)</f>
        <v>0</v>
      </c>
      <c r="K144" s="173" t="s">
        <v>123</v>
      </c>
      <c r="L144" s="39"/>
      <c r="M144" s="178" t="s">
        <v>1</v>
      </c>
      <c r="N144" s="179" t="s">
        <v>43</v>
      </c>
      <c r="O144" s="75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AR144" s="13" t="s">
        <v>124</v>
      </c>
      <c r="AT144" s="13" t="s">
        <v>119</v>
      </c>
      <c r="AU144" s="13" t="s">
        <v>72</v>
      </c>
      <c r="AY144" s="13" t="s">
        <v>125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3" t="s">
        <v>80</v>
      </c>
      <c r="BK144" s="182">
        <f>ROUND(I144*H144,2)</f>
        <v>0</v>
      </c>
      <c r="BL144" s="13" t="s">
        <v>124</v>
      </c>
      <c r="BM144" s="13" t="s">
        <v>347</v>
      </c>
    </row>
    <row r="145" s="1" customFormat="1">
      <c r="B145" s="34"/>
      <c r="C145" s="35"/>
      <c r="D145" s="183" t="s">
        <v>127</v>
      </c>
      <c r="E145" s="35"/>
      <c r="F145" s="184" t="s">
        <v>348</v>
      </c>
      <c r="G145" s="35"/>
      <c r="H145" s="35"/>
      <c r="I145" s="127"/>
      <c r="J145" s="35"/>
      <c r="K145" s="35"/>
      <c r="L145" s="39"/>
      <c r="M145" s="185"/>
      <c r="N145" s="75"/>
      <c r="O145" s="75"/>
      <c r="P145" s="75"/>
      <c r="Q145" s="75"/>
      <c r="R145" s="75"/>
      <c r="S145" s="75"/>
      <c r="T145" s="76"/>
      <c r="AT145" s="13" t="s">
        <v>127</v>
      </c>
      <c r="AU145" s="13" t="s">
        <v>72</v>
      </c>
    </row>
    <row r="146" s="1" customFormat="1">
      <c r="B146" s="34"/>
      <c r="C146" s="35"/>
      <c r="D146" s="183" t="s">
        <v>129</v>
      </c>
      <c r="E146" s="35"/>
      <c r="F146" s="186" t="s">
        <v>349</v>
      </c>
      <c r="G146" s="35"/>
      <c r="H146" s="35"/>
      <c r="I146" s="127"/>
      <c r="J146" s="35"/>
      <c r="K146" s="35"/>
      <c r="L146" s="39"/>
      <c r="M146" s="185"/>
      <c r="N146" s="75"/>
      <c r="O146" s="75"/>
      <c r="P146" s="75"/>
      <c r="Q146" s="75"/>
      <c r="R146" s="75"/>
      <c r="S146" s="75"/>
      <c r="T146" s="76"/>
      <c r="AT146" s="13" t="s">
        <v>129</v>
      </c>
      <c r="AU146" s="13" t="s">
        <v>72</v>
      </c>
    </row>
    <row r="147" s="1" customFormat="1" ht="22.5" customHeight="1">
      <c r="B147" s="34"/>
      <c r="C147" s="171" t="s">
        <v>235</v>
      </c>
      <c r="D147" s="171" t="s">
        <v>119</v>
      </c>
      <c r="E147" s="172" t="s">
        <v>211</v>
      </c>
      <c r="F147" s="173" t="s">
        <v>212</v>
      </c>
      <c r="G147" s="174" t="s">
        <v>213</v>
      </c>
      <c r="H147" s="175">
        <v>505.80000000000001</v>
      </c>
      <c r="I147" s="176"/>
      <c r="J147" s="177">
        <f>ROUND(I147*H147,2)</f>
        <v>0</v>
      </c>
      <c r="K147" s="173" t="s">
        <v>123</v>
      </c>
      <c r="L147" s="39"/>
      <c r="M147" s="178" t="s">
        <v>1</v>
      </c>
      <c r="N147" s="179" t="s">
        <v>43</v>
      </c>
      <c r="O147" s="75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13" t="s">
        <v>214</v>
      </c>
      <c r="AT147" s="13" t="s">
        <v>119</v>
      </c>
      <c r="AU147" s="13" t="s">
        <v>72</v>
      </c>
      <c r="AY147" s="13" t="s">
        <v>125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3" t="s">
        <v>80</v>
      </c>
      <c r="BK147" s="182">
        <f>ROUND(I147*H147,2)</f>
        <v>0</v>
      </c>
      <c r="BL147" s="13" t="s">
        <v>214</v>
      </c>
      <c r="BM147" s="13" t="s">
        <v>350</v>
      </c>
    </row>
    <row r="148" s="1" customFormat="1">
      <c r="B148" s="34"/>
      <c r="C148" s="35"/>
      <c r="D148" s="183" t="s">
        <v>127</v>
      </c>
      <c r="E148" s="35"/>
      <c r="F148" s="184" t="s">
        <v>216</v>
      </c>
      <c r="G148" s="35"/>
      <c r="H148" s="35"/>
      <c r="I148" s="127"/>
      <c r="J148" s="35"/>
      <c r="K148" s="35"/>
      <c r="L148" s="39"/>
      <c r="M148" s="185"/>
      <c r="N148" s="75"/>
      <c r="O148" s="75"/>
      <c r="P148" s="75"/>
      <c r="Q148" s="75"/>
      <c r="R148" s="75"/>
      <c r="S148" s="75"/>
      <c r="T148" s="76"/>
      <c r="AT148" s="13" t="s">
        <v>127</v>
      </c>
      <c r="AU148" s="13" t="s">
        <v>72</v>
      </c>
    </row>
    <row r="149" s="9" customFormat="1">
      <c r="B149" s="197"/>
      <c r="C149" s="198"/>
      <c r="D149" s="183" t="s">
        <v>201</v>
      </c>
      <c r="E149" s="199" t="s">
        <v>1</v>
      </c>
      <c r="F149" s="200" t="s">
        <v>351</v>
      </c>
      <c r="G149" s="198"/>
      <c r="H149" s="201">
        <v>69.120000000000005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201</v>
      </c>
      <c r="AU149" s="207" t="s">
        <v>72</v>
      </c>
      <c r="AV149" s="9" t="s">
        <v>82</v>
      </c>
      <c r="AW149" s="9" t="s">
        <v>34</v>
      </c>
      <c r="AX149" s="9" t="s">
        <v>72</v>
      </c>
      <c r="AY149" s="207" t="s">
        <v>125</v>
      </c>
    </row>
    <row r="150" s="9" customFormat="1">
      <c r="B150" s="197"/>
      <c r="C150" s="198"/>
      <c r="D150" s="183" t="s">
        <v>201</v>
      </c>
      <c r="E150" s="199" t="s">
        <v>1</v>
      </c>
      <c r="F150" s="200" t="s">
        <v>352</v>
      </c>
      <c r="G150" s="198"/>
      <c r="H150" s="201">
        <v>3.6000000000000001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201</v>
      </c>
      <c r="AU150" s="207" t="s">
        <v>72</v>
      </c>
      <c r="AV150" s="9" t="s">
        <v>82</v>
      </c>
      <c r="AW150" s="9" t="s">
        <v>34</v>
      </c>
      <c r="AX150" s="9" t="s">
        <v>72</v>
      </c>
      <c r="AY150" s="207" t="s">
        <v>125</v>
      </c>
    </row>
    <row r="151" s="9" customFormat="1">
      <c r="B151" s="197"/>
      <c r="C151" s="198"/>
      <c r="D151" s="183" t="s">
        <v>201</v>
      </c>
      <c r="E151" s="199" t="s">
        <v>1</v>
      </c>
      <c r="F151" s="200" t="s">
        <v>353</v>
      </c>
      <c r="G151" s="198"/>
      <c r="H151" s="201">
        <v>14.58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201</v>
      </c>
      <c r="AU151" s="207" t="s">
        <v>72</v>
      </c>
      <c r="AV151" s="9" t="s">
        <v>82</v>
      </c>
      <c r="AW151" s="9" t="s">
        <v>34</v>
      </c>
      <c r="AX151" s="9" t="s">
        <v>72</v>
      </c>
      <c r="AY151" s="207" t="s">
        <v>125</v>
      </c>
    </row>
    <row r="152" s="9" customFormat="1">
      <c r="B152" s="197"/>
      <c r="C152" s="198"/>
      <c r="D152" s="183" t="s">
        <v>201</v>
      </c>
      <c r="E152" s="199" t="s">
        <v>1</v>
      </c>
      <c r="F152" s="200" t="s">
        <v>354</v>
      </c>
      <c r="G152" s="198"/>
      <c r="H152" s="201">
        <v>310.5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201</v>
      </c>
      <c r="AU152" s="207" t="s">
        <v>72</v>
      </c>
      <c r="AV152" s="9" t="s">
        <v>82</v>
      </c>
      <c r="AW152" s="9" t="s">
        <v>34</v>
      </c>
      <c r="AX152" s="9" t="s">
        <v>72</v>
      </c>
      <c r="AY152" s="207" t="s">
        <v>125</v>
      </c>
    </row>
    <row r="153" s="9" customFormat="1">
      <c r="B153" s="197"/>
      <c r="C153" s="198"/>
      <c r="D153" s="183" t="s">
        <v>201</v>
      </c>
      <c r="E153" s="199" t="s">
        <v>1</v>
      </c>
      <c r="F153" s="200" t="s">
        <v>355</v>
      </c>
      <c r="G153" s="198"/>
      <c r="H153" s="201">
        <v>108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201</v>
      </c>
      <c r="AU153" s="207" t="s">
        <v>72</v>
      </c>
      <c r="AV153" s="9" t="s">
        <v>82</v>
      </c>
      <c r="AW153" s="9" t="s">
        <v>34</v>
      </c>
      <c r="AX153" s="9" t="s">
        <v>72</v>
      </c>
      <c r="AY153" s="207" t="s">
        <v>125</v>
      </c>
    </row>
    <row r="154" s="11" customFormat="1">
      <c r="B154" s="219"/>
      <c r="C154" s="220"/>
      <c r="D154" s="183" t="s">
        <v>201</v>
      </c>
      <c r="E154" s="221" t="s">
        <v>1</v>
      </c>
      <c r="F154" s="222" t="s">
        <v>209</v>
      </c>
      <c r="G154" s="220"/>
      <c r="H154" s="223">
        <v>505.80000000000001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201</v>
      </c>
      <c r="AU154" s="229" t="s">
        <v>72</v>
      </c>
      <c r="AV154" s="11" t="s">
        <v>124</v>
      </c>
      <c r="AW154" s="11" t="s">
        <v>34</v>
      </c>
      <c r="AX154" s="11" t="s">
        <v>80</v>
      </c>
      <c r="AY154" s="229" t="s">
        <v>125</v>
      </c>
    </row>
    <row r="155" s="1" customFormat="1" ht="22.5" customHeight="1">
      <c r="B155" s="34"/>
      <c r="C155" s="230" t="s">
        <v>239</v>
      </c>
      <c r="D155" s="230" t="s">
        <v>231</v>
      </c>
      <c r="E155" s="231" t="s">
        <v>356</v>
      </c>
      <c r="F155" s="232" t="s">
        <v>357</v>
      </c>
      <c r="G155" s="233" t="s">
        <v>122</v>
      </c>
      <c r="H155" s="234">
        <v>30</v>
      </c>
      <c r="I155" s="235"/>
      <c r="J155" s="236">
        <f>ROUND(I155*H155,2)</f>
        <v>0</v>
      </c>
      <c r="K155" s="232" t="s">
        <v>123</v>
      </c>
      <c r="L155" s="237"/>
      <c r="M155" s="238" t="s">
        <v>1</v>
      </c>
      <c r="N155" s="239" t="s">
        <v>43</v>
      </c>
      <c r="O155" s="75"/>
      <c r="P155" s="180">
        <f>O155*H155</f>
        <v>0</v>
      </c>
      <c r="Q155" s="180">
        <v>0.085000000000000006</v>
      </c>
      <c r="R155" s="180">
        <f>Q155*H155</f>
        <v>2.5500000000000003</v>
      </c>
      <c r="S155" s="180">
        <v>0</v>
      </c>
      <c r="T155" s="181">
        <f>S155*H155</f>
        <v>0</v>
      </c>
      <c r="AR155" s="13" t="s">
        <v>214</v>
      </c>
      <c r="AT155" s="13" t="s">
        <v>231</v>
      </c>
      <c r="AU155" s="13" t="s">
        <v>72</v>
      </c>
      <c r="AY155" s="13" t="s">
        <v>125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3" t="s">
        <v>80</v>
      </c>
      <c r="BK155" s="182">
        <f>ROUND(I155*H155,2)</f>
        <v>0</v>
      </c>
      <c r="BL155" s="13" t="s">
        <v>214</v>
      </c>
      <c r="BM155" s="13" t="s">
        <v>358</v>
      </c>
    </row>
    <row r="156" s="1" customFormat="1">
      <c r="B156" s="34"/>
      <c r="C156" s="35"/>
      <c r="D156" s="183" t="s">
        <v>127</v>
      </c>
      <c r="E156" s="35"/>
      <c r="F156" s="184" t="s">
        <v>357</v>
      </c>
      <c r="G156" s="35"/>
      <c r="H156" s="35"/>
      <c r="I156" s="127"/>
      <c r="J156" s="35"/>
      <c r="K156" s="35"/>
      <c r="L156" s="39"/>
      <c r="M156" s="185"/>
      <c r="N156" s="75"/>
      <c r="O156" s="75"/>
      <c r="P156" s="75"/>
      <c r="Q156" s="75"/>
      <c r="R156" s="75"/>
      <c r="S156" s="75"/>
      <c r="T156" s="76"/>
      <c r="AT156" s="13" t="s">
        <v>127</v>
      </c>
      <c r="AU156" s="13" t="s">
        <v>72</v>
      </c>
    </row>
    <row r="157" s="1" customFormat="1" ht="22.5" customHeight="1">
      <c r="B157" s="34"/>
      <c r="C157" s="230" t="s">
        <v>144</v>
      </c>
      <c r="D157" s="230" t="s">
        <v>231</v>
      </c>
      <c r="E157" s="231" t="s">
        <v>359</v>
      </c>
      <c r="F157" s="232" t="s">
        <v>360</v>
      </c>
      <c r="G157" s="233" t="s">
        <v>133</v>
      </c>
      <c r="H157" s="234">
        <v>10</v>
      </c>
      <c r="I157" s="235"/>
      <c r="J157" s="236">
        <f>ROUND(I157*H157,2)</f>
        <v>0</v>
      </c>
      <c r="K157" s="232" t="s">
        <v>123</v>
      </c>
      <c r="L157" s="237"/>
      <c r="M157" s="238" t="s">
        <v>1</v>
      </c>
      <c r="N157" s="239" t="s">
        <v>43</v>
      </c>
      <c r="O157" s="75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AR157" s="13" t="s">
        <v>214</v>
      </c>
      <c r="AT157" s="13" t="s">
        <v>231</v>
      </c>
      <c r="AU157" s="13" t="s">
        <v>72</v>
      </c>
      <c r="AY157" s="13" t="s">
        <v>125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13" t="s">
        <v>80</v>
      </c>
      <c r="BK157" s="182">
        <f>ROUND(I157*H157,2)</f>
        <v>0</v>
      </c>
      <c r="BL157" s="13" t="s">
        <v>214</v>
      </c>
      <c r="BM157" s="13" t="s">
        <v>361</v>
      </c>
    </row>
    <row r="158" s="1" customFormat="1">
      <c r="B158" s="34"/>
      <c r="C158" s="35"/>
      <c r="D158" s="183" t="s">
        <v>127</v>
      </c>
      <c r="E158" s="35"/>
      <c r="F158" s="184" t="s">
        <v>360</v>
      </c>
      <c r="G158" s="35"/>
      <c r="H158" s="35"/>
      <c r="I158" s="127"/>
      <c r="J158" s="35"/>
      <c r="K158" s="35"/>
      <c r="L158" s="39"/>
      <c r="M158" s="185"/>
      <c r="N158" s="75"/>
      <c r="O158" s="75"/>
      <c r="P158" s="75"/>
      <c r="Q158" s="75"/>
      <c r="R158" s="75"/>
      <c r="S158" s="75"/>
      <c r="T158" s="76"/>
      <c r="AT158" s="13" t="s">
        <v>127</v>
      </c>
      <c r="AU158" s="13" t="s">
        <v>72</v>
      </c>
    </row>
    <row r="159" s="1" customFormat="1">
      <c r="B159" s="34"/>
      <c r="C159" s="35"/>
      <c r="D159" s="183" t="s">
        <v>129</v>
      </c>
      <c r="E159" s="35"/>
      <c r="F159" s="186" t="s">
        <v>362</v>
      </c>
      <c r="G159" s="35"/>
      <c r="H159" s="35"/>
      <c r="I159" s="127"/>
      <c r="J159" s="35"/>
      <c r="K159" s="35"/>
      <c r="L159" s="39"/>
      <c r="M159" s="185"/>
      <c r="N159" s="75"/>
      <c r="O159" s="75"/>
      <c r="P159" s="75"/>
      <c r="Q159" s="75"/>
      <c r="R159" s="75"/>
      <c r="S159" s="75"/>
      <c r="T159" s="76"/>
      <c r="AT159" s="13" t="s">
        <v>129</v>
      </c>
      <c r="AU159" s="13" t="s">
        <v>72</v>
      </c>
    </row>
    <row r="160" s="1" customFormat="1" ht="22.5" customHeight="1">
      <c r="B160" s="34"/>
      <c r="C160" s="230" t="s">
        <v>7</v>
      </c>
      <c r="D160" s="230" t="s">
        <v>231</v>
      </c>
      <c r="E160" s="231" t="s">
        <v>232</v>
      </c>
      <c r="F160" s="232" t="s">
        <v>233</v>
      </c>
      <c r="G160" s="233" t="s">
        <v>213</v>
      </c>
      <c r="H160" s="234">
        <v>8.1600000000000001</v>
      </c>
      <c r="I160" s="235"/>
      <c r="J160" s="236">
        <f>ROUND(I160*H160,2)</f>
        <v>0</v>
      </c>
      <c r="K160" s="232" t="s">
        <v>123</v>
      </c>
      <c r="L160" s="237"/>
      <c r="M160" s="238" t="s">
        <v>1</v>
      </c>
      <c r="N160" s="239" t="s">
        <v>43</v>
      </c>
      <c r="O160" s="75"/>
      <c r="P160" s="180">
        <f>O160*H160</f>
        <v>0</v>
      </c>
      <c r="Q160" s="180">
        <v>1</v>
      </c>
      <c r="R160" s="180">
        <f>Q160*H160</f>
        <v>8.1600000000000001</v>
      </c>
      <c r="S160" s="180">
        <v>0</v>
      </c>
      <c r="T160" s="181">
        <f>S160*H160</f>
        <v>0</v>
      </c>
      <c r="AR160" s="13" t="s">
        <v>214</v>
      </c>
      <c r="AT160" s="13" t="s">
        <v>231</v>
      </c>
      <c r="AU160" s="13" t="s">
        <v>72</v>
      </c>
      <c r="AY160" s="13" t="s">
        <v>125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3" t="s">
        <v>80</v>
      </c>
      <c r="BK160" s="182">
        <f>ROUND(I160*H160,2)</f>
        <v>0</v>
      </c>
      <c r="BL160" s="13" t="s">
        <v>214</v>
      </c>
      <c r="BM160" s="13" t="s">
        <v>363</v>
      </c>
    </row>
    <row r="161" s="1" customFormat="1">
      <c r="B161" s="34"/>
      <c r="C161" s="35"/>
      <c r="D161" s="183" t="s">
        <v>127</v>
      </c>
      <c r="E161" s="35"/>
      <c r="F161" s="184" t="s">
        <v>233</v>
      </c>
      <c r="G161" s="35"/>
      <c r="H161" s="35"/>
      <c r="I161" s="127"/>
      <c r="J161" s="35"/>
      <c r="K161" s="35"/>
      <c r="L161" s="39"/>
      <c r="M161" s="185"/>
      <c r="N161" s="75"/>
      <c r="O161" s="75"/>
      <c r="P161" s="75"/>
      <c r="Q161" s="75"/>
      <c r="R161" s="75"/>
      <c r="S161" s="75"/>
      <c r="T161" s="76"/>
      <c r="AT161" s="13" t="s">
        <v>127</v>
      </c>
      <c r="AU161" s="13" t="s">
        <v>72</v>
      </c>
    </row>
    <row r="162" s="1" customFormat="1" ht="22.5" customHeight="1">
      <c r="B162" s="34"/>
      <c r="C162" s="230" t="s">
        <v>364</v>
      </c>
      <c r="D162" s="230" t="s">
        <v>231</v>
      </c>
      <c r="E162" s="231" t="s">
        <v>365</v>
      </c>
      <c r="F162" s="232" t="s">
        <v>366</v>
      </c>
      <c r="G162" s="233" t="s">
        <v>152</v>
      </c>
      <c r="H162" s="234">
        <v>23.100000000000001</v>
      </c>
      <c r="I162" s="235"/>
      <c r="J162" s="236">
        <f>ROUND(I162*H162,2)</f>
        <v>0</v>
      </c>
      <c r="K162" s="232" t="s">
        <v>123</v>
      </c>
      <c r="L162" s="237"/>
      <c r="M162" s="238" t="s">
        <v>1</v>
      </c>
      <c r="N162" s="239" t="s">
        <v>43</v>
      </c>
      <c r="O162" s="75"/>
      <c r="P162" s="180">
        <f>O162*H162</f>
        <v>0</v>
      </c>
      <c r="Q162" s="180">
        <v>2.4289999999999998</v>
      </c>
      <c r="R162" s="180">
        <f>Q162*H162</f>
        <v>56.109899999999996</v>
      </c>
      <c r="S162" s="180">
        <v>0</v>
      </c>
      <c r="T162" s="181">
        <f>S162*H162</f>
        <v>0</v>
      </c>
      <c r="AR162" s="13" t="s">
        <v>214</v>
      </c>
      <c r="AT162" s="13" t="s">
        <v>231</v>
      </c>
      <c r="AU162" s="13" t="s">
        <v>72</v>
      </c>
      <c r="AY162" s="13" t="s">
        <v>125</v>
      </c>
      <c r="BE162" s="182">
        <f>IF(N162="základní",J162,0)</f>
        <v>0</v>
      </c>
      <c r="BF162" s="182">
        <f>IF(N162="snížená",J162,0)</f>
        <v>0</v>
      </c>
      <c r="BG162" s="182">
        <f>IF(N162="zákl. přenesená",J162,0)</f>
        <v>0</v>
      </c>
      <c r="BH162" s="182">
        <f>IF(N162="sníž. přenesená",J162,0)</f>
        <v>0</v>
      </c>
      <c r="BI162" s="182">
        <f>IF(N162="nulová",J162,0)</f>
        <v>0</v>
      </c>
      <c r="BJ162" s="13" t="s">
        <v>80</v>
      </c>
      <c r="BK162" s="182">
        <f>ROUND(I162*H162,2)</f>
        <v>0</v>
      </c>
      <c r="BL162" s="13" t="s">
        <v>214</v>
      </c>
      <c r="BM162" s="13" t="s">
        <v>367</v>
      </c>
    </row>
    <row r="163" s="1" customFormat="1">
      <c r="B163" s="34"/>
      <c r="C163" s="35"/>
      <c r="D163" s="183" t="s">
        <v>127</v>
      </c>
      <c r="E163" s="35"/>
      <c r="F163" s="184" t="s">
        <v>366</v>
      </c>
      <c r="G163" s="35"/>
      <c r="H163" s="35"/>
      <c r="I163" s="127"/>
      <c r="J163" s="35"/>
      <c r="K163" s="35"/>
      <c r="L163" s="39"/>
      <c r="M163" s="185"/>
      <c r="N163" s="75"/>
      <c r="O163" s="75"/>
      <c r="P163" s="75"/>
      <c r="Q163" s="75"/>
      <c r="R163" s="75"/>
      <c r="S163" s="75"/>
      <c r="T163" s="76"/>
      <c r="AT163" s="13" t="s">
        <v>127</v>
      </c>
      <c r="AU163" s="13" t="s">
        <v>72</v>
      </c>
    </row>
    <row r="164" s="1" customFormat="1" ht="22.5" customHeight="1">
      <c r="B164" s="34"/>
      <c r="C164" s="230" t="s">
        <v>368</v>
      </c>
      <c r="D164" s="230" t="s">
        <v>231</v>
      </c>
      <c r="E164" s="231" t="s">
        <v>369</v>
      </c>
      <c r="F164" s="232" t="s">
        <v>370</v>
      </c>
      <c r="G164" s="233" t="s">
        <v>213</v>
      </c>
      <c r="H164" s="234">
        <v>20.399999999999999</v>
      </c>
      <c r="I164" s="235"/>
      <c r="J164" s="236">
        <f>ROUND(I164*H164,2)</f>
        <v>0</v>
      </c>
      <c r="K164" s="232" t="s">
        <v>123</v>
      </c>
      <c r="L164" s="237"/>
      <c r="M164" s="238" t="s">
        <v>1</v>
      </c>
      <c r="N164" s="239" t="s">
        <v>43</v>
      </c>
      <c r="O164" s="75"/>
      <c r="P164" s="180">
        <f>O164*H164</f>
        <v>0</v>
      </c>
      <c r="Q164" s="180">
        <v>1</v>
      </c>
      <c r="R164" s="180">
        <f>Q164*H164</f>
        <v>20.399999999999999</v>
      </c>
      <c r="S164" s="180">
        <v>0</v>
      </c>
      <c r="T164" s="181">
        <f>S164*H164</f>
        <v>0</v>
      </c>
      <c r="AR164" s="13" t="s">
        <v>214</v>
      </c>
      <c r="AT164" s="13" t="s">
        <v>231</v>
      </c>
      <c r="AU164" s="13" t="s">
        <v>72</v>
      </c>
      <c r="AY164" s="13" t="s">
        <v>125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3" t="s">
        <v>80</v>
      </c>
      <c r="BK164" s="182">
        <f>ROUND(I164*H164,2)</f>
        <v>0</v>
      </c>
      <c r="BL164" s="13" t="s">
        <v>214</v>
      </c>
      <c r="BM164" s="13" t="s">
        <v>371</v>
      </c>
    </row>
    <row r="165" s="1" customFormat="1">
      <c r="B165" s="34"/>
      <c r="C165" s="35"/>
      <c r="D165" s="183" t="s">
        <v>127</v>
      </c>
      <c r="E165" s="35"/>
      <c r="F165" s="184" t="s">
        <v>370</v>
      </c>
      <c r="G165" s="35"/>
      <c r="H165" s="35"/>
      <c r="I165" s="127"/>
      <c r="J165" s="35"/>
      <c r="K165" s="35"/>
      <c r="L165" s="39"/>
      <c r="M165" s="185"/>
      <c r="N165" s="75"/>
      <c r="O165" s="75"/>
      <c r="P165" s="75"/>
      <c r="Q165" s="75"/>
      <c r="R165" s="75"/>
      <c r="S165" s="75"/>
      <c r="T165" s="76"/>
      <c r="AT165" s="13" t="s">
        <v>127</v>
      </c>
      <c r="AU165" s="13" t="s">
        <v>72</v>
      </c>
    </row>
    <row r="166" s="1" customFormat="1" ht="22.5" customHeight="1">
      <c r="B166" s="34"/>
      <c r="C166" s="230" t="s">
        <v>372</v>
      </c>
      <c r="D166" s="230" t="s">
        <v>231</v>
      </c>
      <c r="E166" s="231" t="s">
        <v>373</v>
      </c>
      <c r="F166" s="232" t="s">
        <v>374</v>
      </c>
      <c r="G166" s="233" t="s">
        <v>329</v>
      </c>
      <c r="H166" s="234">
        <v>100</v>
      </c>
      <c r="I166" s="235"/>
      <c r="J166" s="236">
        <f>ROUND(I166*H166,2)</f>
        <v>0</v>
      </c>
      <c r="K166" s="232" t="s">
        <v>123</v>
      </c>
      <c r="L166" s="237"/>
      <c r="M166" s="238" t="s">
        <v>1</v>
      </c>
      <c r="N166" s="239" t="s">
        <v>43</v>
      </c>
      <c r="O166" s="75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AR166" s="13" t="s">
        <v>214</v>
      </c>
      <c r="AT166" s="13" t="s">
        <v>231</v>
      </c>
      <c r="AU166" s="13" t="s">
        <v>72</v>
      </c>
      <c r="AY166" s="13" t="s">
        <v>125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3" t="s">
        <v>80</v>
      </c>
      <c r="BK166" s="182">
        <f>ROUND(I166*H166,2)</f>
        <v>0</v>
      </c>
      <c r="BL166" s="13" t="s">
        <v>214</v>
      </c>
      <c r="BM166" s="13" t="s">
        <v>375</v>
      </c>
    </row>
    <row r="167" s="1" customFormat="1">
      <c r="B167" s="34"/>
      <c r="C167" s="35"/>
      <c r="D167" s="183" t="s">
        <v>127</v>
      </c>
      <c r="E167" s="35"/>
      <c r="F167" s="184" t="s">
        <v>374</v>
      </c>
      <c r="G167" s="35"/>
      <c r="H167" s="35"/>
      <c r="I167" s="127"/>
      <c r="J167" s="35"/>
      <c r="K167" s="35"/>
      <c r="L167" s="39"/>
      <c r="M167" s="240"/>
      <c r="N167" s="241"/>
      <c r="O167" s="241"/>
      <c r="P167" s="241"/>
      <c r="Q167" s="241"/>
      <c r="R167" s="241"/>
      <c r="S167" s="241"/>
      <c r="T167" s="242"/>
      <c r="AT167" s="13" t="s">
        <v>127</v>
      </c>
      <c r="AU167" s="13" t="s">
        <v>72</v>
      </c>
    </row>
    <row r="168" s="1" customFormat="1" ht="6.96" customHeight="1">
      <c r="B168" s="53"/>
      <c r="C168" s="54"/>
      <c r="D168" s="54"/>
      <c r="E168" s="54"/>
      <c r="F168" s="54"/>
      <c r="G168" s="54"/>
      <c r="H168" s="54"/>
      <c r="I168" s="151"/>
      <c r="J168" s="54"/>
      <c r="K168" s="54"/>
      <c r="L168" s="39"/>
    </row>
  </sheetData>
  <sheetProtection sheet="1" autoFilter="0" formatColumns="0" formatRows="0" objects="1" scenarios="1" spinCount="100000" saltValue="zDjI3MFqYRvASZqCv8nr12G//lWEWOcgIcf6TBzEP1URj5qKEawJybFryLYy89mVJTZtSxQiRta2wJ3foTD8PA==" hashValue="RUk3jK2nYoGqPZVPEbtZFloJO3sFjsmrOTtw/yFRiUMAlxLBK/ZKdF/2nT2AxMPfP7qkkJCh/1SMYC7yFi5GvQ==" algorithmName="SHA-512" password="CC35"/>
  <autoFilter ref="C78:K167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91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376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ROUND((SUM(BE79:BE91)),  2)</f>
        <v>0</v>
      </c>
      <c r="I33" s="140">
        <v>0.20999999999999999</v>
      </c>
      <c r="J33" s="139">
        <f>ROUND(((SUM(BE79:BE91))*I33),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ROUND((SUM(BF79:BF91)),  2)</f>
        <v>0</v>
      </c>
      <c r="I34" s="140">
        <v>0.14999999999999999</v>
      </c>
      <c r="J34" s="139">
        <f>ROUND(((SUM(BF79:BF91))*I34),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ROUND((SUM(BG79:BG91)),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ROUND((SUM(BH79:BH91)),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ROUND((SUM(BI79:BI91)),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A.4 - Práce SSZT (Sborník SŽDC 2019)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A.4 - Práce SSZT (Sborník SŽDC 2019)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SUM(P80:P91)</f>
        <v>0</v>
      </c>
      <c r="Q79" s="88"/>
      <c r="R79" s="168">
        <f>SUM(R80:R91)</f>
        <v>0</v>
      </c>
      <c r="S79" s="88"/>
      <c r="T79" s="169">
        <f>SUM(T80:T91)</f>
        <v>0</v>
      </c>
      <c r="AT79" s="13" t="s">
        <v>71</v>
      </c>
      <c r="AU79" s="13" t="s">
        <v>105</v>
      </c>
      <c r="BK79" s="170">
        <f>SUM(BK80:BK91)</f>
        <v>0</v>
      </c>
    </row>
    <row r="80" s="1" customFormat="1" ht="22.5" customHeight="1">
      <c r="B80" s="34"/>
      <c r="C80" s="171" t="s">
        <v>80</v>
      </c>
      <c r="D80" s="171" t="s">
        <v>119</v>
      </c>
      <c r="E80" s="172" t="s">
        <v>377</v>
      </c>
      <c r="F80" s="173" t="s">
        <v>378</v>
      </c>
      <c r="G80" s="174" t="s">
        <v>122</v>
      </c>
      <c r="H80" s="175">
        <v>46</v>
      </c>
      <c r="I80" s="176"/>
      <c r="J80" s="177">
        <f>ROUND(I80*H80,2)</f>
        <v>0</v>
      </c>
      <c r="K80" s="173" t="s">
        <v>123</v>
      </c>
      <c r="L80" s="39"/>
      <c r="M80" s="178" t="s">
        <v>1</v>
      </c>
      <c r="N80" s="179" t="s">
        <v>43</v>
      </c>
      <c r="O80" s="75"/>
      <c r="P80" s="180">
        <f>O80*H80</f>
        <v>0</v>
      </c>
      <c r="Q80" s="180">
        <v>0</v>
      </c>
      <c r="R80" s="180">
        <f>Q80*H80</f>
        <v>0</v>
      </c>
      <c r="S80" s="180">
        <v>0</v>
      </c>
      <c r="T80" s="181">
        <f>S80*H80</f>
        <v>0</v>
      </c>
      <c r="AR80" s="13" t="s">
        <v>214</v>
      </c>
      <c r="AT80" s="13" t="s">
        <v>119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214</v>
      </c>
      <c r="BM80" s="13" t="s">
        <v>379</v>
      </c>
    </row>
    <row r="81" s="1" customFormat="1">
      <c r="B81" s="34"/>
      <c r="C81" s="35"/>
      <c r="D81" s="183" t="s">
        <v>127</v>
      </c>
      <c r="E81" s="35"/>
      <c r="F81" s="184" t="s">
        <v>380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 ht="22.5" customHeight="1">
      <c r="B82" s="34"/>
      <c r="C82" s="171" t="s">
        <v>82</v>
      </c>
      <c r="D82" s="171" t="s">
        <v>119</v>
      </c>
      <c r="E82" s="172" t="s">
        <v>381</v>
      </c>
      <c r="F82" s="173" t="s">
        <v>382</v>
      </c>
      <c r="G82" s="174" t="s">
        <v>122</v>
      </c>
      <c r="H82" s="175">
        <v>46</v>
      </c>
      <c r="I82" s="176"/>
      <c r="J82" s="177">
        <f>ROUND(I82*H82,2)</f>
        <v>0</v>
      </c>
      <c r="K82" s="173" t="s">
        <v>123</v>
      </c>
      <c r="L82" s="39"/>
      <c r="M82" s="178" t="s">
        <v>1</v>
      </c>
      <c r="N82" s="179" t="s">
        <v>43</v>
      </c>
      <c r="O82" s="75"/>
      <c r="P82" s="180">
        <f>O82*H82</f>
        <v>0</v>
      </c>
      <c r="Q82" s="180">
        <v>0</v>
      </c>
      <c r="R82" s="180">
        <f>Q82*H82</f>
        <v>0</v>
      </c>
      <c r="S82" s="180">
        <v>0</v>
      </c>
      <c r="T82" s="181">
        <f>S82*H82</f>
        <v>0</v>
      </c>
      <c r="AR82" s="13" t="s">
        <v>214</v>
      </c>
      <c r="AT82" s="13" t="s">
        <v>119</v>
      </c>
      <c r="AU82" s="13" t="s">
        <v>72</v>
      </c>
      <c r="AY82" s="13" t="s">
        <v>125</v>
      </c>
      <c r="BE82" s="182">
        <f>IF(N82="základní",J82,0)</f>
        <v>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13" t="s">
        <v>80</v>
      </c>
      <c r="BK82" s="182">
        <f>ROUND(I82*H82,2)</f>
        <v>0</v>
      </c>
      <c r="BL82" s="13" t="s">
        <v>214</v>
      </c>
      <c r="BM82" s="13" t="s">
        <v>383</v>
      </c>
    </row>
    <row r="83" s="1" customFormat="1">
      <c r="B83" s="34"/>
      <c r="C83" s="35"/>
      <c r="D83" s="183" t="s">
        <v>127</v>
      </c>
      <c r="E83" s="35"/>
      <c r="F83" s="184" t="s">
        <v>382</v>
      </c>
      <c r="G83" s="35"/>
      <c r="H83" s="35"/>
      <c r="I83" s="127"/>
      <c r="J83" s="35"/>
      <c r="K83" s="35"/>
      <c r="L83" s="39"/>
      <c r="M83" s="185"/>
      <c r="N83" s="75"/>
      <c r="O83" s="75"/>
      <c r="P83" s="75"/>
      <c r="Q83" s="75"/>
      <c r="R83" s="75"/>
      <c r="S83" s="75"/>
      <c r="T83" s="76"/>
      <c r="AT83" s="13" t="s">
        <v>127</v>
      </c>
      <c r="AU83" s="13" t="s">
        <v>72</v>
      </c>
    </row>
    <row r="84" s="1" customFormat="1" ht="22.5" customHeight="1">
      <c r="B84" s="34"/>
      <c r="C84" s="171" t="s">
        <v>137</v>
      </c>
      <c r="D84" s="171" t="s">
        <v>119</v>
      </c>
      <c r="E84" s="172" t="s">
        <v>384</v>
      </c>
      <c r="F84" s="173" t="s">
        <v>385</v>
      </c>
      <c r="G84" s="174" t="s">
        <v>122</v>
      </c>
      <c r="H84" s="175">
        <v>12</v>
      </c>
      <c r="I84" s="176"/>
      <c r="J84" s="177">
        <f>ROUND(I84*H84,2)</f>
        <v>0</v>
      </c>
      <c r="K84" s="173" t="s">
        <v>123</v>
      </c>
      <c r="L84" s="39"/>
      <c r="M84" s="178" t="s">
        <v>1</v>
      </c>
      <c r="N84" s="179" t="s">
        <v>43</v>
      </c>
      <c r="O84" s="75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AR84" s="13" t="s">
        <v>214</v>
      </c>
      <c r="AT84" s="13" t="s">
        <v>119</v>
      </c>
      <c r="AU84" s="13" t="s">
        <v>72</v>
      </c>
      <c r="AY84" s="13" t="s">
        <v>125</v>
      </c>
      <c r="BE84" s="182">
        <f>IF(N84="základní",J84,0)</f>
        <v>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13" t="s">
        <v>80</v>
      </c>
      <c r="BK84" s="182">
        <f>ROUND(I84*H84,2)</f>
        <v>0</v>
      </c>
      <c r="BL84" s="13" t="s">
        <v>214</v>
      </c>
      <c r="BM84" s="13" t="s">
        <v>386</v>
      </c>
    </row>
    <row r="85" s="1" customFormat="1">
      <c r="B85" s="34"/>
      <c r="C85" s="35"/>
      <c r="D85" s="183" t="s">
        <v>127</v>
      </c>
      <c r="E85" s="35"/>
      <c r="F85" s="184" t="s">
        <v>387</v>
      </c>
      <c r="G85" s="35"/>
      <c r="H85" s="35"/>
      <c r="I85" s="127"/>
      <c r="J85" s="35"/>
      <c r="K85" s="35"/>
      <c r="L85" s="39"/>
      <c r="M85" s="185"/>
      <c r="N85" s="75"/>
      <c r="O85" s="75"/>
      <c r="P85" s="75"/>
      <c r="Q85" s="75"/>
      <c r="R85" s="75"/>
      <c r="S85" s="75"/>
      <c r="T85" s="76"/>
      <c r="AT85" s="13" t="s">
        <v>127</v>
      </c>
      <c r="AU85" s="13" t="s">
        <v>72</v>
      </c>
    </row>
    <row r="86" s="1" customFormat="1" ht="22.5" customHeight="1">
      <c r="B86" s="34"/>
      <c r="C86" s="171" t="s">
        <v>124</v>
      </c>
      <c r="D86" s="171" t="s">
        <v>119</v>
      </c>
      <c r="E86" s="172" t="s">
        <v>388</v>
      </c>
      <c r="F86" s="173" t="s">
        <v>389</v>
      </c>
      <c r="G86" s="174" t="s">
        <v>122</v>
      </c>
      <c r="H86" s="175">
        <v>12</v>
      </c>
      <c r="I86" s="176"/>
      <c r="J86" s="177">
        <f>ROUND(I86*H86,2)</f>
        <v>0</v>
      </c>
      <c r="K86" s="173" t="s">
        <v>123</v>
      </c>
      <c r="L86" s="39"/>
      <c r="M86" s="178" t="s">
        <v>1</v>
      </c>
      <c r="N86" s="179" t="s">
        <v>43</v>
      </c>
      <c r="O86" s="75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3" t="s">
        <v>214</v>
      </c>
      <c r="AT86" s="13" t="s">
        <v>119</v>
      </c>
      <c r="AU86" s="13" t="s">
        <v>72</v>
      </c>
      <c r="AY86" s="13" t="s">
        <v>125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3" t="s">
        <v>80</v>
      </c>
      <c r="BK86" s="182">
        <f>ROUND(I86*H86,2)</f>
        <v>0</v>
      </c>
      <c r="BL86" s="13" t="s">
        <v>214</v>
      </c>
      <c r="BM86" s="13" t="s">
        <v>390</v>
      </c>
    </row>
    <row r="87" s="1" customFormat="1">
      <c r="B87" s="34"/>
      <c r="C87" s="35"/>
      <c r="D87" s="183" t="s">
        <v>127</v>
      </c>
      <c r="E87" s="35"/>
      <c r="F87" s="184" t="s">
        <v>389</v>
      </c>
      <c r="G87" s="35"/>
      <c r="H87" s="35"/>
      <c r="I87" s="127"/>
      <c r="J87" s="35"/>
      <c r="K87" s="35"/>
      <c r="L87" s="39"/>
      <c r="M87" s="185"/>
      <c r="N87" s="75"/>
      <c r="O87" s="75"/>
      <c r="P87" s="75"/>
      <c r="Q87" s="75"/>
      <c r="R87" s="75"/>
      <c r="S87" s="75"/>
      <c r="T87" s="76"/>
      <c r="AT87" s="13" t="s">
        <v>127</v>
      </c>
      <c r="AU87" s="13" t="s">
        <v>72</v>
      </c>
    </row>
    <row r="88" s="1" customFormat="1" ht="22.5" customHeight="1">
      <c r="B88" s="34"/>
      <c r="C88" s="171" t="s">
        <v>156</v>
      </c>
      <c r="D88" s="171" t="s">
        <v>119</v>
      </c>
      <c r="E88" s="172" t="s">
        <v>391</v>
      </c>
      <c r="F88" s="173" t="s">
        <v>392</v>
      </c>
      <c r="G88" s="174" t="s">
        <v>122</v>
      </c>
      <c r="H88" s="175">
        <v>2</v>
      </c>
      <c r="I88" s="176"/>
      <c r="J88" s="177">
        <f>ROUND(I88*H88,2)</f>
        <v>0</v>
      </c>
      <c r="K88" s="173" t="s">
        <v>123</v>
      </c>
      <c r="L88" s="39"/>
      <c r="M88" s="178" t="s">
        <v>1</v>
      </c>
      <c r="N88" s="179" t="s">
        <v>43</v>
      </c>
      <c r="O88" s="75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AR88" s="13" t="s">
        <v>214</v>
      </c>
      <c r="AT88" s="13" t="s">
        <v>119</v>
      </c>
      <c r="AU88" s="13" t="s">
        <v>72</v>
      </c>
      <c r="AY88" s="13" t="s">
        <v>125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3" t="s">
        <v>80</v>
      </c>
      <c r="BK88" s="182">
        <f>ROUND(I88*H88,2)</f>
        <v>0</v>
      </c>
      <c r="BL88" s="13" t="s">
        <v>214</v>
      </c>
      <c r="BM88" s="13" t="s">
        <v>393</v>
      </c>
    </row>
    <row r="89" s="1" customFormat="1">
      <c r="B89" s="34"/>
      <c r="C89" s="35"/>
      <c r="D89" s="183" t="s">
        <v>127</v>
      </c>
      <c r="E89" s="35"/>
      <c r="F89" s="184" t="s">
        <v>392</v>
      </c>
      <c r="G89" s="35"/>
      <c r="H89" s="35"/>
      <c r="I89" s="127"/>
      <c r="J89" s="35"/>
      <c r="K89" s="35"/>
      <c r="L89" s="39"/>
      <c r="M89" s="185"/>
      <c r="N89" s="75"/>
      <c r="O89" s="75"/>
      <c r="P89" s="75"/>
      <c r="Q89" s="75"/>
      <c r="R89" s="75"/>
      <c r="S89" s="75"/>
      <c r="T89" s="76"/>
      <c r="AT89" s="13" t="s">
        <v>127</v>
      </c>
      <c r="AU89" s="13" t="s">
        <v>72</v>
      </c>
    </row>
    <row r="90" s="1" customFormat="1" ht="22.5" customHeight="1">
      <c r="B90" s="34"/>
      <c r="C90" s="171" t="s">
        <v>162</v>
      </c>
      <c r="D90" s="171" t="s">
        <v>119</v>
      </c>
      <c r="E90" s="172" t="s">
        <v>394</v>
      </c>
      <c r="F90" s="173" t="s">
        <v>395</v>
      </c>
      <c r="G90" s="174" t="s">
        <v>122</v>
      </c>
      <c r="H90" s="175">
        <v>2</v>
      </c>
      <c r="I90" s="176"/>
      <c r="J90" s="177">
        <f>ROUND(I90*H90,2)</f>
        <v>0</v>
      </c>
      <c r="K90" s="173" t="s">
        <v>123</v>
      </c>
      <c r="L90" s="39"/>
      <c r="M90" s="178" t="s">
        <v>1</v>
      </c>
      <c r="N90" s="179" t="s">
        <v>43</v>
      </c>
      <c r="O90" s="75"/>
      <c r="P90" s="180">
        <f>O90*H90</f>
        <v>0</v>
      </c>
      <c r="Q90" s="180">
        <v>0</v>
      </c>
      <c r="R90" s="180">
        <f>Q90*H90</f>
        <v>0</v>
      </c>
      <c r="S90" s="180">
        <v>0</v>
      </c>
      <c r="T90" s="181">
        <f>S90*H90</f>
        <v>0</v>
      </c>
      <c r="AR90" s="13" t="s">
        <v>214</v>
      </c>
      <c r="AT90" s="13" t="s">
        <v>119</v>
      </c>
      <c r="AU90" s="13" t="s">
        <v>72</v>
      </c>
      <c r="AY90" s="13" t="s">
        <v>125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3" t="s">
        <v>80</v>
      </c>
      <c r="BK90" s="182">
        <f>ROUND(I90*H90,2)</f>
        <v>0</v>
      </c>
      <c r="BL90" s="13" t="s">
        <v>214</v>
      </c>
      <c r="BM90" s="13" t="s">
        <v>396</v>
      </c>
    </row>
    <row r="91" s="1" customFormat="1">
      <c r="B91" s="34"/>
      <c r="C91" s="35"/>
      <c r="D91" s="183" t="s">
        <v>127</v>
      </c>
      <c r="E91" s="35"/>
      <c r="F91" s="184" t="s">
        <v>395</v>
      </c>
      <c r="G91" s="35"/>
      <c r="H91" s="35"/>
      <c r="I91" s="127"/>
      <c r="J91" s="35"/>
      <c r="K91" s="35"/>
      <c r="L91" s="39"/>
      <c r="M91" s="240"/>
      <c r="N91" s="241"/>
      <c r="O91" s="241"/>
      <c r="P91" s="241"/>
      <c r="Q91" s="241"/>
      <c r="R91" s="241"/>
      <c r="S91" s="241"/>
      <c r="T91" s="242"/>
      <c r="AT91" s="13" t="s">
        <v>127</v>
      </c>
      <c r="AU91" s="13" t="s">
        <v>72</v>
      </c>
    </row>
    <row r="92" s="1" customFormat="1" ht="6.96" customHeight="1">
      <c r="B92" s="53"/>
      <c r="C92" s="54"/>
      <c r="D92" s="54"/>
      <c r="E92" s="54"/>
      <c r="F92" s="54"/>
      <c r="G92" s="54"/>
      <c r="H92" s="54"/>
      <c r="I92" s="151"/>
      <c r="J92" s="54"/>
      <c r="K92" s="54"/>
      <c r="L92" s="39"/>
    </row>
  </sheetData>
  <sheetProtection sheet="1" autoFilter="0" formatColumns="0" formatRows="0" objects="1" scenarios="1" spinCount="100000" saltValue="fLfrB9G40FJo83bNQxfOplhHPkLyEvoFXmqHjc8+shqBLbLJxvvK80NfnDmGzVt7GOnWnlhFi4/Mt9V8K8HZ1Q==" hashValue="UYXIWCvoHr+vQAjUPztvLMWjFDerER1lyIqbXetEv8y/IMIMxUuWBtFkD96eCzDDWjhThOY2R1iopO3fOrHx7g==" algorithmName="SHA-512" password="CC35"/>
  <autoFilter ref="C78:K91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94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397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ROUND((SUM(BE79:BE94)),  2)</f>
        <v>0</v>
      </c>
      <c r="I33" s="140">
        <v>0.20999999999999999</v>
      </c>
      <c r="J33" s="139">
        <f>ROUND(((SUM(BE79:BE94))*I33),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ROUND((SUM(BF79:BF94)),  2)</f>
        <v>0</v>
      </c>
      <c r="I34" s="140">
        <v>0.14999999999999999</v>
      </c>
      <c r="J34" s="139">
        <f>ROUND(((SUM(BF79:BF94))*I34),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ROUND((SUM(BG79:BG94)),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ROUND((SUM(BH79:BH94)),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ROUND((SUM(BI79:BI94)),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A.5 - Přepravy (Sborník SŽDC 2019)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A.5 - Přepravy (Sborník SŽDC 2019)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SUM(P80:P94)</f>
        <v>0</v>
      </c>
      <c r="Q79" s="88"/>
      <c r="R79" s="168">
        <f>SUM(R80:R94)</f>
        <v>0</v>
      </c>
      <c r="S79" s="88"/>
      <c r="T79" s="169">
        <f>SUM(T80:T94)</f>
        <v>0</v>
      </c>
      <c r="AT79" s="13" t="s">
        <v>71</v>
      </c>
      <c r="AU79" s="13" t="s">
        <v>105</v>
      </c>
      <c r="BK79" s="170">
        <f>SUM(BK80:BK94)</f>
        <v>0</v>
      </c>
    </row>
    <row r="80" s="1" customFormat="1" ht="22.5" customHeight="1">
      <c r="B80" s="34"/>
      <c r="C80" s="171" t="s">
        <v>80</v>
      </c>
      <c r="D80" s="171" t="s">
        <v>119</v>
      </c>
      <c r="E80" s="172" t="s">
        <v>398</v>
      </c>
      <c r="F80" s="173" t="s">
        <v>399</v>
      </c>
      <c r="G80" s="174" t="s">
        <v>213</v>
      </c>
      <c r="H80" s="175">
        <v>759.77599999999995</v>
      </c>
      <c r="I80" s="176"/>
      <c r="J80" s="177">
        <f>ROUND(I80*H80,2)</f>
        <v>0</v>
      </c>
      <c r="K80" s="173" t="s">
        <v>123</v>
      </c>
      <c r="L80" s="39"/>
      <c r="M80" s="178" t="s">
        <v>1</v>
      </c>
      <c r="N80" s="179" t="s">
        <v>43</v>
      </c>
      <c r="O80" s="75"/>
      <c r="P80" s="180">
        <f>O80*H80</f>
        <v>0</v>
      </c>
      <c r="Q80" s="180">
        <v>0</v>
      </c>
      <c r="R80" s="180">
        <f>Q80*H80</f>
        <v>0</v>
      </c>
      <c r="S80" s="180">
        <v>0</v>
      </c>
      <c r="T80" s="181">
        <f>S80*H80</f>
        <v>0</v>
      </c>
      <c r="AR80" s="13" t="s">
        <v>214</v>
      </c>
      <c r="AT80" s="13" t="s">
        <v>119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214</v>
      </c>
      <c r="BM80" s="13" t="s">
        <v>400</v>
      </c>
    </row>
    <row r="81" s="1" customFormat="1">
      <c r="B81" s="34"/>
      <c r="C81" s="35"/>
      <c r="D81" s="183" t="s">
        <v>127</v>
      </c>
      <c r="E81" s="35"/>
      <c r="F81" s="184" t="s">
        <v>401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>
      <c r="B82" s="34"/>
      <c r="C82" s="35"/>
      <c r="D82" s="183" t="s">
        <v>129</v>
      </c>
      <c r="E82" s="35"/>
      <c r="F82" s="186" t="s">
        <v>402</v>
      </c>
      <c r="G82" s="35"/>
      <c r="H82" s="35"/>
      <c r="I82" s="127"/>
      <c r="J82" s="35"/>
      <c r="K82" s="35"/>
      <c r="L82" s="39"/>
      <c r="M82" s="185"/>
      <c r="N82" s="75"/>
      <c r="O82" s="75"/>
      <c r="P82" s="75"/>
      <c r="Q82" s="75"/>
      <c r="R82" s="75"/>
      <c r="S82" s="75"/>
      <c r="T82" s="76"/>
      <c r="AT82" s="13" t="s">
        <v>129</v>
      </c>
      <c r="AU82" s="13" t="s">
        <v>72</v>
      </c>
    </row>
    <row r="83" s="1" customFormat="1" ht="22.5" customHeight="1">
      <c r="B83" s="34"/>
      <c r="C83" s="171" t="s">
        <v>124</v>
      </c>
      <c r="D83" s="171" t="s">
        <v>119</v>
      </c>
      <c r="E83" s="172" t="s">
        <v>403</v>
      </c>
      <c r="F83" s="173" t="s">
        <v>404</v>
      </c>
      <c r="G83" s="174" t="s">
        <v>213</v>
      </c>
      <c r="H83" s="175">
        <v>48.799999999999997</v>
      </c>
      <c r="I83" s="176"/>
      <c r="J83" s="177">
        <f>ROUND(I83*H83,2)</f>
        <v>0</v>
      </c>
      <c r="K83" s="173" t="s">
        <v>123</v>
      </c>
      <c r="L83" s="39"/>
      <c r="M83" s="178" t="s">
        <v>1</v>
      </c>
      <c r="N83" s="179" t="s">
        <v>43</v>
      </c>
      <c r="O83" s="75"/>
      <c r="P83" s="180">
        <f>O83*H83</f>
        <v>0</v>
      </c>
      <c r="Q83" s="180">
        <v>0</v>
      </c>
      <c r="R83" s="180">
        <f>Q83*H83</f>
        <v>0</v>
      </c>
      <c r="S83" s="180">
        <v>0</v>
      </c>
      <c r="T83" s="181">
        <f>S83*H83</f>
        <v>0</v>
      </c>
      <c r="AR83" s="13" t="s">
        <v>214</v>
      </c>
      <c r="AT83" s="13" t="s">
        <v>119</v>
      </c>
      <c r="AU83" s="13" t="s">
        <v>72</v>
      </c>
      <c r="AY83" s="13" t="s">
        <v>125</v>
      </c>
      <c r="BE83" s="182">
        <f>IF(N83="základní",J83,0)</f>
        <v>0</v>
      </c>
      <c r="BF83" s="182">
        <f>IF(N83="snížená",J83,0)</f>
        <v>0</v>
      </c>
      <c r="BG83" s="182">
        <f>IF(N83="zákl. přenesená",J83,0)</f>
        <v>0</v>
      </c>
      <c r="BH83" s="182">
        <f>IF(N83="sníž. přenesená",J83,0)</f>
        <v>0</v>
      </c>
      <c r="BI83" s="182">
        <f>IF(N83="nulová",J83,0)</f>
        <v>0</v>
      </c>
      <c r="BJ83" s="13" t="s">
        <v>80</v>
      </c>
      <c r="BK83" s="182">
        <f>ROUND(I83*H83,2)</f>
        <v>0</v>
      </c>
      <c r="BL83" s="13" t="s">
        <v>214</v>
      </c>
      <c r="BM83" s="13" t="s">
        <v>405</v>
      </c>
    </row>
    <row r="84" s="1" customFormat="1">
      <c r="B84" s="34"/>
      <c r="C84" s="35"/>
      <c r="D84" s="183" t="s">
        <v>127</v>
      </c>
      <c r="E84" s="35"/>
      <c r="F84" s="184" t="s">
        <v>406</v>
      </c>
      <c r="G84" s="35"/>
      <c r="H84" s="35"/>
      <c r="I84" s="127"/>
      <c r="J84" s="35"/>
      <c r="K84" s="35"/>
      <c r="L84" s="39"/>
      <c r="M84" s="185"/>
      <c r="N84" s="75"/>
      <c r="O84" s="75"/>
      <c r="P84" s="75"/>
      <c r="Q84" s="75"/>
      <c r="R84" s="75"/>
      <c r="S84" s="75"/>
      <c r="T84" s="76"/>
      <c r="AT84" s="13" t="s">
        <v>127</v>
      </c>
      <c r="AU84" s="13" t="s">
        <v>72</v>
      </c>
    </row>
    <row r="85" s="1" customFormat="1">
      <c r="B85" s="34"/>
      <c r="C85" s="35"/>
      <c r="D85" s="183" t="s">
        <v>129</v>
      </c>
      <c r="E85" s="35"/>
      <c r="F85" s="186" t="s">
        <v>407</v>
      </c>
      <c r="G85" s="35"/>
      <c r="H85" s="35"/>
      <c r="I85" s="127"/>
      <c r="J85" s="35"/>
      <c r="K85" s="35"/>
      <c r="L85" s="39"/>
      <c r="M85" s="185"/>
      <c r="N85" s="75"/>
      <c r="O85" s="75"/>
      <c r="P85" s="75"/>
      <c r="Q85" s="75"/>
      <c r="R85" s="75"/>
      <c r="S85" s="75"/>
      <c r="T85" s="76"/>
      <c r="AT85" s="13" t="s">
        <v>129</v>
      </c>
      <c r="AU85" s="13" t="s">
        <v>72</v>
      </c>
    </row>
    <row r="86" s="1" customFormat="1" ht="22.5" customHeight="1">
      <c r="B86" s="34"/>
      <c r="C86" s="171" t="s">
        <v>82</v>
      </c>
      <c r="D86" s="171" t="s">
        <v>119</v>
      </c>
      <c r="E86" s="172" t="s">
        <v>408</v>
      </c>
      <c r="F86" s="173" t="s">
        <v>409</v>
      </c>
      <c r="G86" s="174" t="s">
        <v>213</v>
      </c>
      <c r="H86" s="175">
        <v>1531.7339999999999</v>
      </c>
      <c r="I86" s="176"/>
      <c r="J86" s="177">
        <f>ROUND(I86*H86,2)</f>
        <v>0</v>
      </c>
      <c r="K86" s="173" t="s">
        <v>123</v>
      </c>
      <c r="L86" s="39"/>
      <c r="M86" s="178" t="s">
        <v>1</v>
      </c>
      <c r="N86" s="179" t="s">
        <v>43</v>
      </c>
      <c r="O86" s="75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13" t="s">
        <v>214</v>
      </c>
      <c r="AT86" s="13" t="s">
        <v>119</v>
      </c>
      <c r="AU86" s="13" t="s">
        <v>72</v>
      </c>
      <c r="AY86" s="13" t="s">
        <v>125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3" t="s">
        <v>80</v>
      </c>
      <c r="BK86" s="182">
        <f>ROUND(I86*H86,2)</f>
        <v>0</v>
      </c>
      <c r="BL86" s="13" t="s">
        <v>214</v>
      </c>
      <c r="BM86" s="13" t="s">
        <v>410</v>
      </c>
    </row>
    <row r="87" s="1" customFormat="1">
      <c r="B87" s="34"/>
      <c r="C87" s="35"/>
      <c r="D87" s="183" t="s">
        <v>127</v>
      </c>
      <c r="E87" s="35"/>
      <c r="F87" s="184" t="s">
        <v>411</v>
      </c>
      <c r="G87" s="35"/>
      <c r="H87" s="35"/>
      <c r="I87" s="127"/>
      <c r="J87" s="35"/>
      <c r="K87" s="35"/>
      <c r="L87" s="39"/>
      <c r="M87" s="185"/>
      <c r="N87" s="75"/>
      <c r="O87" s="75"/>
      <c r="P87" s="75"/>
      <c r="Q87" s="75"/>
      <c r="R87" s="75"/>
      <c r="S87" s="75"/>
      <c r="T87" s="76"/>
      <c r="AT87" s="13" t="s">
        <v>127</v>
      </c>
      <c r="AU87" s="13" t="s">
        <v>72</v>
      </c>
    </row>
    <row r="88" s="1" customFormat="1">
      <c r="B88" s="34"/>
      <c r="C88" s="35"/>
      <c r="D88" s="183" t="s">
        <v>129</v>
      </c>
      <c r="E88" s="35"/>
      <c r="F88" s="186" t="s">
        <v>412</v>
      </c>
      <c r="G88" s="35"/>
      <c r="H88" s="35"/>
      <c r="I88" s="127"/>
      <c r="J88" s="35"/>
      <c r="K88" s="35"/>
      <c r="L88" s="39"/>
      <c r="M88" s="185"/>
      <c r="N88" s="75"/>
      <c r="O88" s="75"/>
      <c r="P88" s="75"/>
      <c r="Q88" s="75"/>
      <c r="R88" s="75"/>
      <c r="S88" s="75"/>
      <c r="T88" s="76"/>
      <c r="AT88" s="13" t="s">
        <v>129</v>
      </c>
      <c r="AU88" s="13" t="s">
        <v>72</v>
      </c>
    </row>
    <row r="89" s="1" customFormat="1" ht="22.5" customHeight="1">
      <c r="B89" s="34"/>
      <c r="C89" s="171" t="s">
        <v>137</v>
      </c>
      <c r="D89" s="171" t="s">
        <v>119</v>
      </c>
      <c r="E89" s="172" t="s">
        <v>413</v>
      </c>
      <c r="F89" s="173" t="s">
        <v>414</v>
      </c>
      <c r="G89" s="174" t="s">
        <v>213</v>
      </c>
      <c r="H89" s="175">
        <v>1</v>
      </c>
      <c r="I89" s="176"/>
      <c r="J89" s="177">
        <f>ROUND(I89*H89,2)</f>
        <v>0</v>
      </c>
      <c r="K89" s="173" t="s">
        <v>123</v>
      </c>
      <c r="L89" s="39"/>
      <c r="M89" s="178" t="s">
        <v>1</v>
      </c>
      <c r="N89" s="179" t="s">
        <v>43</v>
      </c>
      <c r="O89" s="75"/>
      <c r="P89" s="180">
        <f>O89*H89</f>
        <v>0</v>
      </c>
      <c r="Q89" s="180">
        <v>0</v>
      </c>
      <c r="R89" s="180">
        <f>Q89*H89</f>
        <v>0</v>
      </c>
      <c r="S89" s="180">
        <v>0</v>
      </c>
      <c r="T89" s="181">
        <f>S89*H89</f>
        <v>0</v>
      </c>
      <c r="AR89" s="13" t="s">
        <v>214</v>
      </c>
      <c r="AT89" s="13" t="s">
        <v>119</v>
      </c>
      <c r="AU89" s="13" t="s">
        <v>72</v>
      </c>
      <c r="AY89" s="13" t="s">
        <v>125</v>
      </c>
      <c r="BE89" s="182">
        <f>IF(N89="základní",J89,0)</f>
        <v>0</v>
      </c>
      <c r="BF89" s="182">
        <f>IF(N89="snížená",J89,0)</f>
        <v>0</v>
      </c>
      <c r="BG89" s="182">
        <f>IF(N89="zákl. přenesená",J89,0)</f>
        <v>0</v>
      </c>
      <c r="BH89" s="182">
        <f>IF(N89="sníž. přenesená",J89,0)</f>
        <v>0</v>
      </c>
      <c r="BI89" s="182">
        <f>IF(N89="nulová",J89,0)</f>
        <v>0</v>
      </c>
      <c r="BJ89" s="13" t="s">
        <v>80</v>
      </c>
      <c r="BK89" s="182">
        <f>ROUND(I89*H89,2)</f>
        <v>0</v>
      </c>
      <c r="BL89" s="13" t="s">
        <v>214</v>
      </c>
      <c r="BM89" s="13" t="s">
        <v>415</v>
      </c>
    </row>
    <row r="90" s="1" customFormat="1">
      <c r="B90" s="34"/>
      <c r="C90" s="35"/>
      <c r="D90" s="183" t="s">
        <v>127</v>
      </c>
      <c r="E90" s="35"/>
      <c r="F90" s="184" t="s">
        <v>416</v>
      </c>
      <c r="G90" s="35"/>
      <c r="H90" s="35"/>
      <c r="I90" s="127"/>
      <c r="J90" s="35"/>
      <c r="K90" s="35"/>
      <c r="L90" s="39"/>
      <c r="M90" s="185"/>
      <c r="N90" s="75"/>
      <c r="O90" s="75"/>
      <c r="P90" s="75"/>
      <c r="Q90" s="75"/>
      <c r="R90" s="75"/>
      <c r="S90" s="75"/>
      <c r="T90" s="76"/>
      <c r="AT90" s="13" t="s">
        <v>127</v>
      </c>
      <c r="AU90" s="13" t="s">
        <v>72</v>
      </c>
    </row>
    <row r="91" s="1" customFormat="1">
      <c r="B91" s="34"/>
      <c r="C91" s="35"/>
      <c r="D91" s="183" t="s">
        <v>129</v>
      </c>
      <c r="E91" s="35"/>
      <c r="F91" s="186" t="s">
        <v>417</v>
      </c>
      <c r="G91" s="35"/>
      <c r="H91" s="35"/>
      <c r="I91" s="127"/>
      <c r="J91" s="35"/>
      <c r="K91" s="35"/>
      <c r="L91" s="39"/>
      <c r="M91" s="185"/>
      <c r="N91" s="75"/>
      <c r="O91" s="75"/>
      <c r="P91" s="75"/>
      <c r="Q91" s="75"/>
      <c r="R91" s="75"/>
      <c r="S91" s="75"/>
      <c r="T91" s="76"/>
      <c r="AT91" s="13" t="s">
        <v>129</v>
      </c>
      <c r="AU91" s="13" t="s">
        <v>72</v>
      </c>
    </row>
    <row r="92" s="1" customFormat="1" ht="22.5" customHeight="1">
      <c r="B92" s="34"/>
      <c r="C92" s="171" t="s">
        <v>156</v>
      </c>
      <c r="D92" s="171" t="s">
        <v>119</v>
      </c>
      <c r="E92" s="172" t="s">
        <v>418</v>
      </c>
      <c r="F92" s="173" t="s">
        <v>419</v>
      </c>
      <c r="G92" s="174" t="s">
        <v>122</v>
      </c>
      <c r="H92" s="175">
        <v>6</v>
      </c>
      <c r="I92" s="176"/>
      <c r="J92" s="177">
        <f>ROUND(I92*H92,2)</f>
        <v>0</v>
      </c>
      <c r="K92" s="173" t="s">
        <v>123</v>
      </c>
      <c r="L92" s="39"/>
      <c r="M92" s="178" t="s">
        <v>1</v>
      </c>
      <c r="N92" s="179" t="s">
        <v>43</v>
      </c>
      <c r="O92" s="75"/>
      <c r="P92" s="180">
        <f>O92*H92</f>
        <v>0</v>
      </c>
      <c r="Q92" s="180">
        <v>0</v>
      </c>
      <c r="R92" s="180">
        <f>Q92*H92</f>
        <v>0</v>
      </c>
      <c r="S92" s="180">
        <v>0</v>
      </c>
      <c r="T92" s="181">
        <f>S92*H92</f>
        <v>0</v>
      </c>
      <c r="AR92" s="13" t="s">
        <v>214</v>
      </c>
      <c r="AT92" s="13" t="s">
        <v>119</v>
      </c>
      <c r="AU92" s="13" t="s">
        <v>72</v>
      </c>
      <c r="AY92" s="13" t="s">
        <v>125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3" t="s">
        <v>80</v>
      </c>
      <c r="BK92" s="182">
        <f>ROUND(I92*H92,2)</f>
        <v>0</v>
      </c>
      <c r="BL92" s="13" t="s">
        <v>214</v>
      </c>
      <c r="BM92" s="13" t="s">
        <v>420</v>
      </c>
    </row>
    <row r="93" s="1" customFormat="1">
      <c r="B93" s="34"/>
      <c r="C93" s="35"/>
      <c r="D93" s="183" t="s">
        <v>127</v>
      </c>
      <c r="E93" s="35"/>
      <c r="F93" s="184" t="s">
        <v>421</v>
      </c>
      <c r="G93" s="35"/>
      <c r="H93" s="35"/>
      <c r="I93" s="127"/>
      <c r="J93" s="35"/>
      <c r="K93" s="35"/>
      <c r="L93" s="39"/>
      <c r="M93" s="185"/>
      <c r="N93" s="75"/>
      <c r="O93" s="75"/>
      <c r="P93" s="75"/>
      <c r="Q93" s="75"/>
      <c r="R93" s="75"/>
      <c r="S93" s="75"/>
      <c r="T93" s="76"/>
      <c r="AT93" s="13" t="s">
        <v>127</v>
      </c>
      <c r="AU93" s="13" t="s">
        <v>72</v>
      </c>
    </row>
    <row r="94" s="1" customFormat="1">
      <c r="B94" s="34"/>
      <c r="C94" s="35"/>
      <c r="D94" s="183" t="s">
        <v>129</v>
      </c>
      <c r="E94" s="35"/>
      <c r="F94" s="186" t="s">
        <v>422</v>
      </c>
      <c r="G94" s="35"/>
      <c r="H94" s="35"/>
      <c r="I94" s="127"/>
      <c r="J94" s="35"/>
      <c r="K94" s="35"/>
      <c r="L94" s="39"/>
      <c r="M94" s="240"/>
      <c r="N94" s="241"/>
      <c r="O94" s="241"/>
      <c r="P94" s="241"/>
      <c r="Q94" s="241"/>
      <c r="R94" s="241"/>
      <c r="S94" s="241"/>
      <c r="T94" s="242"/>
      <c r="AT94" s="13" t="s">
        <v>129</v>
      </c>
      <c r="AU94" s="13" t="s">
        <v>72</v>
      </c>
    </row>
    <row r="95" s="1" customFormat="1" ht="6.96" customHeight="1">
      <c r="B95" s="53"/>
      <c r="C95" s="54"/>
      <c r="D95" s="54"/>
      <c r="E95" s="54"/>
      <c r="F95" s="54"/>
      <c r="G95" s="54"/>
      <c r="H95" s="54"/>
      <c r="I95" s="151"/>
      <c r="J95" s="54"/>
      <c r="K95" s="54"/>
      <c r="L95" s="39"/>
    </row>
  </sheetData>
  <sheetProtection sheet="1" autoFilter="0" formatColumns="0" formatRows="0" objects="1" scenarios="1" spinCount="100000" saltValue="1EpAE+lzgeqG+GZzEpmr9M4TjQZvu8q5qlDQy/fgQ0rcBMQ/aRQqJmLGvPi1FNFCThdAA6aoFAs7lTksQmDQ9Q==" hashValue="kj2NyM8W4dRt6UCoDs+xv0aEqSKZXOBp1utzCqCarRVF2Pr3/6y/EuhjNQRFKJQH+H334bpU707DOqevgxVpEA==" algorithmName="SHA-512" password="CC35"/>
  <autoFilter ref="C78:K94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97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82</v>
      </c>
    </row>
    <row r="4" ht="24.96" customHeight="1">
      <c r="B4" s="16"/>
      <c r="D4" s="124" t="s">
        <v>98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Odstranění defektoskopických vad Karlovy Vary - Chodov_OPRAVA Č. 1</v>
      </c>
      <c r="F7" s="125"/>
      <c r="G7" s="125"/>
      <c r="H7" s="125"/>
      <c r="L7" s="16"/>
    </row>
    <row r="8" s="1" customFormat="1" ht="12" customHeight="1">
      <c r="B8" s="39"/>
      <c r="D8" s="125" t="s">
        <v>99</v>
      </c>
      <c r="I8" s="127"/>
      <c r="L8" s="39"/>
    </row>
    <row r="9" s="1" customFormat="1" ht="36.96" customHeight="1">
      <c r="B9" s="39"/>
      <c r="E9" s="128" t="s">
        <v>423</v>
      </c>
      <c r="F9" s="1"/>
      <c r="G9" s="1"/>
      <c r="H9" s="1"/>
      <c r="I9" s="127"/>
      <c r="L9" s="39"/>
    </row>
    <row r="10" s="1" customFormat="1">
      <c r="B10" s="39"/>
      <c r="I10" s="127"/>
      <c r="L10" s="39"/>
    </row>
    <row r="11" s="1" customFormat="1" ht="12" customHeight="1">
      <c r="B11" s="39"/>
      <c r="D11" s="125" t="s">
        <v>18</v>
      </c>
      <c r="F11" s="13" t="s">
        <v>1</v>
      </c>
      <c r="I11" s="129" t="s">
        <v>19</v>
      </c>
      <c r="J11" s="13" t="s">
        <v>1</v>
      </c>
      <c r="L11" s="39"/>
    </row>
    <row r="12" s="1" customFormat="1" ht="12" customHeight="1">
      <c r="B12" s="39"/>
      <c r="D12" s="125" t="s">
        <v>20</v>
      </c>
      <c r="F12" s="13" t="s">
        <v>21</v>
      </c>
      <c r="I12" s="129" t="s">
        <v>22</v>
      </c>
      <c r="J12" s="130" t="str">
        <f>'Rekapitulace stavby'!AN8</f>
        <v>14. 6. 2019</v>
      </c>
      <c r="L12" s="39"/>
    </row>
    <row r="13" s="1" customFormat="1" ht="10.8" customHeight="1">
      <c r="B13" s="39"/>
      <c r="I13" s="127"/>
      <c r="L13" s="39"/>
    </row>
    <row r="14" s="1" customFormat="1" ht="12" customHeight="1">
      <c r="B14" s="39"/>
      <c r="D14" s="125" t="s">
        <v>24</v>
      </c>
      <c r="I14" s="129" t="s">
        <v>25</v>
      </c>
      <c r="J14" s="13" t="s">
        <v>26</v>
      </c>
      <c r="L14" s="39"/>
    </row>
    <row r="15" s="1" customFormat="1" ht="18" customHeight="1">
      <c r="B15" s="39"/>
      <c r="E15" s="13" t="s">
        <v>27</v>
      </c>
      <c r="I15" s="129" t="s">
        <v>28</v>
      </c>
      <c r="J15" s="13" t="s">
        <v>29</v>
      </c>
      <c r="L15" s="39"/>
    </row>
    <row r="16" s="1" customFormat="1" ht="6.96" customHeight="1">
      <c r="B16" s="39"/>
      <c r="I16" s="127"/>
      <c r="L16" s="39"/>
    </row>
    <row r="17" s="1" customFormat="1" ht="12" customHeight="1">
      <c r="B17" s="39"/>
      <c r="D17" s="125" t="s">
        <v>30</v>
      </c>
      <c r="I17" s="129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9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7"/>
      <c r="L19" s="39"/>
    </row>
    <row r="20" s="1" customFormat="1" ht="12" customHeight="1">
      <c r="B20" s="39"/>
      <c r="D20" s="125" t="s">
        <v>32</v>
      </c>
      <c r="I20" s="129" t="s">
        <v>25</v>
      </c>
      <c r="J20" s="13" t="s">
        <v>1</v>
      </c>
      <c r="L20" s="39"/>
    </row>
    <row r="21" s="1" customFormat="1" ht="18" customHeight="1">
      <c r="B21" s="39"/>
      <c r="E21" s="13" t="s">
        <v>33</v>
      </c>
      <c r="I21" s="129" t="s">
        <v>28</v>
      </c>
      <c r="J21" s="13" t="s">
        <v>1</v>
      </c>
      <c r="L21" s="39"/>
    </row>
    <row r="22" s="1" customFormat="1" ht="6.96" customHeight="1">
      <c r="B22" s="39"/>
      <c r="I22" s="127"/>
      <c r="L22" s="39"/>
    </row>
    <row r="23" s="1" customFormat="1" ht="12" customHeight="1">
      <c r="B23" s="39"/>
      <c r="D23" s="125" t="s">
        <v>35</v>
      </c>
      <c r="I23" s="129" t="s">
        <v>25</v>
      </c>
      <c r="J23" s="13" t="s">
        <v>1</v>
      </c>
      <c r="L23" s="39"/>
    </row>
    <row r="24" s="1" customFormat="1" ht="18" customHeight="1">
      <c r="B24" s="39"/>
      <c r="E24" s="13" t="s">
        <v>36</v>
      </c>
      <c r="I24" s="129" t="s">
        <v>28</v>
      </c>
      <c r="J24" s="13" t="s">
        <v>1</v>
      </c>
      <c r="L24" s="39"/>
    </row>
    <row r="25" s="1" customFormat="1" ht="6.96" customHeight="1">
      <c r="B25" s="39"/>
      <c r="I25" s="127"/>
      <c r="L25" s="39"/>
    </row>
    <row r="26" s="1" customFormat="1" ht="12" customHeight="1">
      <c r="B26" s="39"/>
      <c r="D26" s="125" t="s">
        <v>37</v>
      </c>
      <c r="I26" s="127"/>
      <c r="L26" s="39"/>
    </row>
    <row r="27" s="6" customFormat="1" ht="16.5" customHeight="1">
      <c r="B27" s="131"/>
      <c r="E27" s="132" t="s">
        <v>1</v>
      </c>
      <c r="F27" s="132"/>
      <c r="G27" s="132"/>
      <c r="H27" s="132"/>
      <c r="I27" s="133"/>
      <c r="L27" s="131"/>
    </row>
    <row r="28" s="1" customFormat="1" ht="6.96" customHeight="1">
      <c r="B28" s="39"/>
      <c r="I28" s="127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4"/>
      <c r="J29" s="67"/>
      <c r="K29" s="67"/>
      <c r="L29" s="39"/>
    </row>
    <row r="30" s="1" customFormat="1" ht="25.44" customHeight="1">
      <c r="B30" s="39"/>
      <c r="D30" s="135" t="s">
        <v>38</v>
      </c>
      <c r="I30" s="127"/>
      <c r="J30" s="136">
        <f>ROUND(J79,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4"/>
      <c r="J31" s="67"/>
      <c r="K31" s="67"/>
      <c r="L31" s="39"/>
    </row>
    <row r="32" s="1" customFormat="1" ht="14.4" customHeight="1">
      <c r="B32" s="39"/>
      <c r="F32" s="137" t="s">
        <v>40</v>
      </c>
      <c r="I32" s="138" t="s">
        <v>39</v>
      </c>
      <c r="J32" s="137" t="s">
        <v>41</v>
      </c>
      <c r="L32" s="39"/>
    </row>
    <row r="33" s="1" customFormat="1" ht="14.4" customHeight="1">
      <c r="B33" s="39"/>
      <c r="D33" s="125" t="s">
        <v>42</v>
      </c>
      <c r="E33" s="125" t="s">
        <v>43</v>
      </c>
      <c r="F33" s="139">
        <f>ROUND((SUM(BE79:BE98)),  2)</f>
        <v>0</v>
      </c>
      <c r="I33" s="140">
        <v>0.20999999999999999</v>
      </c>
      <c r="J33" s="139">
        <f>ROUND(((SUM(BE79:BE98))*I33),  2)</f>
        <v>0</v>
      </c>
      <c r="L33" s="39"/>
    </row>
    <row r="34" s="1" customFormat="1" ht="14.4" customHeight="1">
      <c r="B34" s="39"/>
      <c r="E34" s="125" t="s">
        <v>44</v>
      </c>
      <c r="F34" s="139">
        <f>ROUND((SUM(BF79:BF98)),  2)</f>
        <v>0</v>
      </c>
      <c r="I34" s="140">
        <v>0.14999999999999999</v>
      </c>
      <c r="J34" s="139">
        <f>ROUND(((SUM(BF79:BF98))*I34),  2)</f>
        <v>0</v>
      </c>
      <c r="L34" s="39"/>
    </row>
    <row r="35" hidden="1" s="1" customFormat="1" ht="14.4" customHeight="1">
      <c r="B35" s="39"/>
      <c r="E35" s="125" t="s">
        <v>45</v>
      </c>
      <c r="F35" s="139">
        <f>ROUND((SUM(BG79:BG98)),  2)</f>
        <v>0</v>
      </c>
      <c r="I35" s="140">
        <v>0.20999999999999999</v>
      </c>
      <c r="J35" s="139">
        <f>0</f>
        <v>0</v>
      </c>
      <c r="L35" s="39"/>
    </row>
    <row r="36" hidden="1" s="1" customFormat="1" ht="14.4" customHeight="1">
      <c r="B36" s="39"/>
      <c r="E36" s="125" t="s">
        <v>46</v>
      </c>
      <c r="F36" s="139">
        <f>ROUND((SUM(BH79:BH98)),  2)</f>
        <v>0</v>
      </c>
      <c r="I36" s="140">
        <v>0.14999999999999999</v>
      </c>
      <c r="J36" s="139">
        <f>0</f>
        <v>0</v>
      </c>
      <c r="L36" s="39"/>
    </row>
    <row r="37" hidden="1" s="1" customFormat="1" ht="14.4" customHeight="1">
      <c r="B37" s="39"/>
      <c r="E37" s="125" t="s">
        <v>47</v>
      </c>
      <c r="F37" s="139">
        <f>ROUND((SUM(BI79:BI98)),  2)</f>
        <v>0</v>
      </c>
      <c r="I37" s="140">
        <v>0</v>
      </c>
      <c r="J37" s="139">
        <f>0</f>
        <v>0</v>
      </c>
      <c r="L37" s="39"/>
    </row>
    <row r="38" s="1" customFormat="1" ht="6.96" customHeight="1">
      <c r="B38" s="39"/>
      <c r="I38" s="127"/>
      <c r="L38" s="39"/>
    </row>
    <row r="39" s="1" customFormat="1" ht="25.44" customHeight="1">
      <c r="B39" s="39"/>
      <c r="C39" s="141"/>
      <c r="D39" s="142" t="s">
        <v>48</v>
      </c>
      <c r="E39" s="143"/>
      <c r="F39" s="143"/>
      <c r="G39" s="144" t="s">
        <v>49</v>
      </c>
      <c r="H39" s="145" t="s">
        <v>50</v>
      </c>
      <c r="I39" s="146"/>
      <c r="J39" s="147">
        <f>SUM(J30:J37)</f>
        <v>0</v>
      </c>
      <c r="K39" s="148"/>
      <c r="L39" s="39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39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39"/>
    </row>
    <row r="45" s="1" customFormat="1" ht="24.96" customHeight="1">
      <c r="B45" s="34"/>
      <c r="C45" s="19" t="s">
        <v>101</v>
      </c>
      <c r="D45" s="35"/>
      <c r="E45" s="35"/>
      <c r="F45" s="35"/>
      <c r="G45" s="35"/>
      <c r="H45" s="35"/>
      <c r="I45" s="127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7"/>
      <c r="J46" s="35"/>
      <c r="K46" s="35"/>
      <c r="L46" s="39"/>
    </row>
    <row r="47" s="1" customFormat="1" ht="12" customHeight="1">
      <c r="B47" s="34"/>
      <c r="C47" s="28" t="s">
        <v>16</v>
      </c>
      <c r="D47" s="35"/>
      <c r="E47" s="35"/>
      <c r="F47" s="35"/>
      <c r="G47" s="35"/>
      <c r="H47" s="35"/>
      <c r="I47" s="127"/>
      <c r="J47" s="35"/>
      <c r="K47" s="35"/>
      <c r="L47" s="39"/>
    </row>
    <row r="48" s="1" customFormat="1" ht="16.5" customHeight="1">
      <c r="B48" s="34"/>
      <c r="C48" s="35"/>
      <c r="D48" s="35"/>
      <c r="E48" s="155" t="str">
        <f>E7</f>
        <v>Odstranění defektoskopických vad Karlovy Vary - Chodov_OPRAVA Č. 1</v>
      </c>
      <c r="F48" s="28"/>
      <c r="G48" s="28"/>
      <c r="H48" s="28"/>
      <c r="I48" s="127"/>
      <c r="J48" s="35"/>
      <c r="K48" s="35"/>
      <c r="L48" s="39"/>
    </row>
    <row r="49" s="1" customFormat="1" ht="12" customHeight="1">
      <c r="B49" s="34"/>
      <c r="C49" s="28" t="s">
        <v>99</v>
      </c>
      <c r="D49" s="35"/>
      <c r="E49" s="35"/>
      <c r="F49" s="35"/>
      <c r="G49" s="35"/>
      <c r="H49" s="35"/>
      <c r="I49" s="127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A.6 - VON</v>
      </c>
      <c r="F50" s="35"/>
      <c r="G50" s="35"/>
      <c r="H50" s="35"/>
      <c r="I50" s="127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7"/>
      <c r="J51" s="35"/>
      <c r="K51" s="35"/>
      <c r="L51" s="39"/>
    </row>
    <row r="52" s="1" customFormat="1" ht="12" customHeight="1">
      <c r="B52" s="34"/>
      <c r="C52" s="28" t="s">
        <v>20</v>
      </c>
      <c r="D52" s="35"/>
      <c r="E52" s="35"/>
      <c r="F52" s="23" t="str">
        <f>F12</f>
        <v>Karlovy Vary - Chodov</v>
      </c>
      <c r="G52" s="35"/>
      <c r="H52" s="35"/>
      <c r="I52" s="129" t="s">
        <v>22</v>
      </c>
      <c r="J52" s="63" t="str">
        <f>IF(J12="","",J12)</f>
        <v>14. 6. 2019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7"/>
      <c r="J53" s="35"/>
      <c r="K53" s="35"/>
      <c r="L53" s="39"/>
    </row>
    <row r="54" s="1" customFormat="1" ht="13.65" customHeight="1">
      <c r="B54" s="34"/>
      <c r="C54" s="28" t="s">
        <v>24</v>
      </c>
      <c r="D54" s="35"/>
      <c r="E54" s="35"/>
      <c r="F54" s="23" t="str">
        <f>E15</f>
        <v>SŽDC, s.o.; OŘ UNL - ST Karlovy Vary</v>
      </c>
      <c r="G54" s="35"/>
      <c r="H54" s="35"/>
      <c r="I54" s="129" t="s">
        <v>32</v>
      </c>
      <c r="J54" s="32" t="str">
        <f>E21</f>
        <v xml:space="preserve"> </v>
      </c>
      <c r="K54" s="35"/>
      <c r="L54" s="39"/>
    </row>
    <row r="55" s="1" customFormat="1" ht="13.65" customHeight="1">
      <c r="B55" s="34"/>
      <c r="C55" s="28" t="s">
        <v>30</v>
      </c>
      <c r="D55" s="35"/>
      <c r="E55" s="35"/>
      <c r="F55" s="23" t="str">
        <f>IF(E18="","",E18)</f>
        <v>Vyplň údaj</v>
      </c>
      <c r="G55" s="35"/>
      <c r="H55" s="35"/>
      <c r="I55" s="129" t="s">
        <v>35</v>
      </c>
      <c r="J55" s="32" t="str">
        <f>E24</f>
        <v>Monika Roztočilová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7"/>
      <c r="J56" s="35"/>
      <c r="K56" s="35"/>
      <c r="L56" s="39"/>
    </row>
    <row r="57" s="1" customFormat="1" ht="29.28" customHeight="1">
      <c r="B57" s="34"/>
      <c r="C57" s="156" t="s">
        <v>102</v>
      </c>
      <c r="D57" s="157"/>
      <c r="E57" s="157"/>
      <c r="F57" s="157"/>
      <c r="G57" s="157"/>
      <c r="H57" s="157"/>
      <c r="I57" s="158"/>
      <c r="J57" s="159" t="s">
        <v>103</v>
      </c>
      <c r="K57" s="157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7"/>
      <c r="J58" s="35"/>
      <c r="K58" s="35"/>
      <c r="L58" s="39"/>
    </row>
    <row r="59" s="1" customFormat="1" ht="22.8" customHeight="1">
      <c r="B59" s="34"/>
      <c r="C59" s="160" t="s">
        <v>104</v>
      </c>
      <c r="D59" s="35"/>
      <c r="E59" s="35"/>
      <c r="F59" s="35"/>
      <c r="G59" s="35"/>
      <c r="H59" s="35"/>
      <c r="I59" s="127"/>
      <c r="J59" s="94">
        <f>J79</f>
        <v>0</v>
      </c>
      <c r="K59" s="35"/>
      <c r="L59" s="39"/>
      <c r="AU59" s="13" t="s">
        <v>105</v>
      </c>
    </row>
    <row r="60" s="1" customFormat="1" ht="21.84" customHeight="1">
      <c r="B60" s="34"/>
      <c r="C60" s="35"/>
      <c r="D60" s="35"/>
      <c r="E60" s="35"/>
      <c r="F60" s="35"/>
      <c r="G60" s="35"/>
      <c r="H60" s="35"/>
      <c r="I60" s="127"/>
      <c r="J60" s="35"/>
      <c r="K60" s="35"/>
      <c r="L60" s="39"/>
    </row>
    <row r="61" s="1" customFormat="1" ht="6.96" customHeight="1">
      <c r="B61" s="53"/>
      <c r="C61" s="54"/>
      <c r="D61" s="54"/>
      <c r="E61" s="54"/>
      <c r="F61" s="54"/>
      <c r="G61" s="54"/>
      <c r="H61" s="54"/>
      <c r="I61" s="151"/>
      <c r="J61" s="54"/>
      <c r="K61" s="54"/>
      <c r="L61" s="39"/>
    </row>
    <row r="65" s="1" customFormat="1" ht="6.96" customHeight="1">
      <c r="B65" s="55"/>
      <c r="C65" s="56"/>
      <c r="D65" s="56"/>
      <c r="E65" s="56"/>
      <c r="F65" s="56"/>
      <c r="G65" s="56"/>
      <c r="H65" s="56"/>
      <c r="I65" s="154"/>
      <c r="J65" s="56"/>
      <c r="K65" s="56"/>
      <c r="L65" s="39"/>
    </row>
    <row r="66" s="1" customFormat="1" ht="24.96" customHeight="1">
      <c r="B66" s="34"/>
      <c r="C66" s="19" t="s">
        <v>106</v>
      </c>
      <c r="D66" s="35"/>
      <c r="E66" s="35"/>
      <c r="F66" s="35"/>
      <c r="G66" s="35"/>
      <c r="H66" s="35"/>
      <c r="I66" s="127"/>
      <c r="J66" s="35"/>
      <c r="K66" s="35"/>
      <c r="L66" s="39"/>
    </row>
    <row r="67" s="1" customFormat="1" ht="6.96" customHeight="1">
      <c r="B67" s="34"/>
      <c r="C67" s="35"/>
      <c r="D67" s="35"/>
      <c r="E67" s="35"/>
      <c r="F67" s="35"/>
      <c r="G67" s="35"/>
      <c r="H67" s="35"/>
      <c r="I67" s="127"/>
      <c r="J67" s="35"/>
      <c r="K67" s="35"/>
      <c r="L67" s="39"/>
    </row>
    <row r="68" s="1" customFormat="1" ht="12" customHeight="1">
      <c r="B68" s="34"/>
      <c r="C68" s="28" t="s">
        <v>16</v>
      </c>
      <c r="D68" s="35"/>
      <c r="E68" s="35"/>
      <c r="F68" s="35"/>
      <c r="G68" s="35"/>
      <c r="H68" s="35"/>
      <c r="I68" s="127"/>
      <c r="J68" s="35"/>
      <c r="K68" s="35"/>
      <c r="L68" s="39"/>
    </row>
    <row r="69" s="1" customFormat="1" ht="16.5" customHeight="1">
      <c r="B69" s="34"/>
      <c r="C69" s="35"/>
      <c r="D69" s="35"/>
      <c r="E69" s="155" t="str">
        <f>E7</f>
        <v>Odstranění defektoskopických vad Karlovy Vary - Chodov_OPRAVA Č. 1</v>
      </c>
      <c r="F69" s="28"/>
      <c r="G69" s="28"/>
      <c r="H69" s="28"/>
      <c r="I69" s="127"/>
      <c r="J69" s="35"/>
      <c r="K69" s="35"/>
      <c r="L69" s="39"/>
    </row>
    <row r="70" s="1" customFormat="1" ht="12" customHeight="1">
      <c r="B70" s="34"/>
      <c r="C70" s="28" t="s">
        <v>99</v>
      </c>
      <c r="D70" s="35"/>
      <c r="E70" s="35"/>
      <c r="F70" s="35"/>
      <c r="G70" s="35"/>
      <c r="H70" s="35"/>
      <c r="I70" s="127"/>
      <c r="J70" s="35"/>
      <c r="K70" s="35"/>
      <c r="L70" s="39"/>
    </row>
    <row r="71" s="1" customFormat="1" ht="16.5" customHeight="1">
      <c r="B71" s="34"/>
      <c r="C71" s="35"/>
      <c r="D71" s="35"/>
      <c r="E71" s="60" t="str">
        <f>E9</f>
        <v>A.6 - VON</v>
      </c>
      <c r="F71" s="35"/>
      <c r="G71" s="35"/>
      <c r="H71" s="35"/>
      <c r="I71" s="127"/>
      <c r="J71" s="35"/>
      <c r="K71" s="35"/>
      <c r="L71" s="39"/>
    </row>
    <row r="72" s="1" customFormat="1" ht="6.96" customHeight="1">
      <c r="B72" s="34"/>
      <c r="C72" s="35"/>
      <c r="D72" s="35"/>
      <c r="E72" s="35"/>
      <c r="F72" s="35"/>
      <c r="G72" s="35"/>
      <c r="H72" s="35"/>
      <c r="I72" s="127"/>
      <c r="J72" s="35"/>
      <c r="K72" s="35"/>
      <c r="L72" s="39"/>
    </row>
    <row r="73" s="1" customFormat="1" ht="12" customHeight="1">
      <c r="B73" s="34"/>
      <c r="C73" s="28" t="s">
        <v>20</v>
      </c>
      <c r="D73" s="35"/>
      <c r="E73" s="35"/>
      <c r="F73" s="23" t="str">
        <f>F12</f>
        <v>Karlovy Vary - Chodov</v>
      </c>
      <c r="G73" s="35"/>
      <c r="H73" s="35"/>
      <c r="I73" s="129" t="s">
        <v>22</v>
      </c>
      <c r="J73" s="63" t="str">
        <f>IF(J12="","",J12)</f>
        <v>14. 6. 2019</v>
      </c>
      <c r="K73" s="35"/>
      <c r="L73" s="39"/>
    </row>
    <row r="74" s="1" customFormat="1" ht="6.96" customHeight="1">
      <c r="B74" s="34"/>
      <c r="C74" s="35"/>
      <c r="D74" s="35"/>
      <c r="E74" s="35"/>
      <c r="F74" s="35"/>
      <c r="G74" s="35"/>
      <c r="H74" s="35"/>
      <c r="I74" s="127"/>
      <c r="J74" s="35"/>
      <c r="K74" s="35"/>
      <c r="L74" s="39"/>
    </row>
    <row r="75" s="1" customFormat="1" ht="13.65" customHeight="1">
      <c r="B75" s="34"/>
      <c r="C75" s="28" t="s">
        <v>24</v>
      </c>
      <c r="D75" s="35"/>
      <c r="E75" s="35"/>
      <c r="F75" s="23" t="str">
        <f>E15</f>
        <v>SŽDC, s.o.; OŘ UNL - ST Karlovy Vary</v>
      </c>
      <c r="G75" s="35"/>
      <c r="H75" s="35"/>
      <c r="I75" s="129" t="s">
        <v>32</v>
      </c>
      <c r="J75" s="32" t="str">
        <f>E21</f>
        <v xml:space="preserve"> </v>
      </c>
      <c r="K75" s="35"/>
      <c r="L75" s="39"/>
    </row>
    <row r="76" s="1" customFormat="1" ht="13.65" customHeight="1">
      <c r="B76" s="34"/>
      <c r="C76" s="28" t="s">
        <v>30</v>
      </c>
      <c r="D76" s="35"/>
      <c r="E76" s="35"/>
      <c r="F76" s="23" t="str">
        <f>IF(E18="","",E18)</f>
        <v>Vyplň údaj</v>
      </c>
      <c r="G76" s="35"/>
      <c r="H76" s="35"/>
      <c r="I76" s="129" t="s">
        <v>35</v>
      </c>
      <c r="J76" s="32" t="str">
        <f>E24</f>
        <v>Monika Roztočilová</v>
      </c>
      <c r="K76" s="35"/>
      <c r="L76" s="39"/>
    </row>
    <row r="77" s="1" customFormat="1" ht="10.32" customHeight="1">
      <c r="B77" s="34"/>
      <c r="C77" s="35"/>
      <c r="D77" s="35"/>
      <c r="E77" s="35"/>
      <c r="F77" s="35"/>
      <c r="G77" s="35"/>
      <c r="H77" s="35"/>
      <c r="I77" s="127"/>
      <c r="J77" s="35"/>
      <c r="K77" s="35"/>
      <c r="L77" s="39"/>
    </row>
    <row r="78" s="7" customFormat="1" ht="29.28" customHeight="1">
      <c r="B78" s="161"/>
      <c r="C78" s="162" t="s">
        <v>107</v>
      </c>
      <c r="D78" s="163" t="s">
        <v>57</v>
      </c>
      <c r="E78" s="163" t="s">
        <v>53</v>
      </c>
      <c r="F78" s="163" t="s">
        <v>54</v>
      </c>
      <c r="G78" s="163" t="s">
        <v>108</v>
      </c>
      <c r="H78" s="163" t="s">
        <v>109</v>
      </c>
      <c r="I78" s="164" t="s">
        <v>110</v>
      </c>
      <c r="J78" s="163" t="s">
        <v>103</v>
      </c>
      <c r="K78" s="165" t="s">
        <v>111</v>
      </c>
      <c r="L78" s="166"/>
      <c r="M78" s="84" t="s">
        <v>1</v>
      </c>
      <c r="N78" s="85" t="s">
        <v>42</v>
      </c>
      <c r="O78" s="85" t="s">
        <v>112</v>
      </c>
      <c r="P78" s="85" t="s">
        <v>113</v>
      </c>
      <c r="Q78" s="85" t="s">
        <v>114</v>
      </c>
      <c r="R78" s="85" t="s">
        <v>115</v>
      </c>
      <c r="S78" s="85" t="s">
        <v>116</v>
      </c>
      <c r="T78" s="86" t="s">
        <v>117</v>
      </c>
    </row>
    <row r="79" s="1" customFormat="1" ht="22.8" customHeight="1">
      <c r="B79" s="34"/>
      <c r="C79" s="91" t="s">
        <v>118</v>
      </c>
      <c r="D79" s="35"/>
      <c r="E79" s="35"/>
      <c r="F79" s="35"/>
      <c r="G79" s="35"/>
      <c r="H79" s="35"/>
      <c r="I79" s="127"/>
      <c r="J79" s="167">
        <f>BK79</f>
        <v>0</v>
      </c>
      <c r="K79" s="35"/>
      <c r="L79" s="39"/>
      <c r="M79" s="87"/>
      <c r="N79" s="88"/>
      <c r="O79" s="88"/>
      <c r="P79" s="168">
        <f>SUM(P80:P98)</f>
        <v>0</v>
      </c>
      <c r="Q79" s="88"/>
      <c r="R79" s="168">
        <f>SUM(R80:R98)</f>
        <v>0</v>
      </c>
      <c r="S79" s="88"/>
      <c r="T79" s="169">
        <f>SUM(T80:T98)</f>
        <v>0</v>
      </c>
      <c r="AT79" s="13" t="s">
        <v>71</v>
      </c>
      <c r="AU79" s="13" t="s">
        <v>105</v>
      </c>
      <c r="BK79" s="170">
        <f>SUM(BK80:BK98)</f>
        <v>0</v>
      </c>
    </row>
    <row r="80" s="1" customFormat="1" ht="22.5" customHeight="1">
      <c r="B80" s="34"/>
      <c r="C80" s="171" t="s">
        <v>80</v>
      </c>
      <c r="D80" s="171" t="s">
        <v>119</v>
      </c>
      <c r="E80" s="172" t="s">
        <v>424</v>
      </c>
      <c r="F80" s="173" t="s">
        <v>425</v>
      </c>
      <c r="G80" s="174" t="s">
        <v>122</v>
      </c>
      <c r="H80" s="175">
        <v>2</v>
      </c>
      <c r="I80" s="176"/>
      <c r="J80" s="177">
        <f>ROUND(I80*H80,2)</f>
        <v>0</v>
      </c>
      <c r="K80" s="173" t="s">
        <v>123</v>
      </c>
      <c r="L80" s="39"/>
      <c r="M80" s="178" t="s">
        <v>1</v>
      </c>
      <c r="N80" s="179" t="s">
        <v>43</v>
      </c>
      <c r="O80" s="75"/>
      <c r="P80" s="180">
        <f>O80*H80</f>
        <v>0</v>
      </c>
      <c r="Q80" s="180">
        <v>0</v>
      </c>
      <c r="R80" s="180">
        <f>Q80*H80</f>
        <v>0</v>
      </c>
      <c r="S80" s="180">
        <v>0</v>
      </c>
      <c r="T80" s="181">
        <f>S80*H80</f>
        <v>0</v>
      </c>
      <c r="AR80" s="13" t="s">
        <v>124</v>
      </c>
      <c r="AT80" s="13" t="s">
        <v>119</v>
      </c>
      <c r="AU80" s="13" t="s">
        <v>72</v>
      </c>
      <c r="AY80" s="13" t="s">
        <v>125</v>
      </c>
      <c r="BE80" s="182">
        <f>IF(N80="základní",J80,0)</f>
        <v>0</v>
      </c>
      <c r="BF80" s="182">
        <f>IF(N80="snížená",J80,0)</f>
        <v>0</v>
      </c>
      <c r="BG80" s="182">
        <f>IF(N80="zákl. přenesená",J80,0)</f>
        <v>0</v>
      </c>
      <c r="BH80" s="182">
        <f>IF(N80="sníž. přenesená",J80,0)</f>
        <v>0</v>
      </c>
      <c r="BI80" s="182">
        <f>IF(N80="nulová",J80,0)</f>
        <v>0</v>
      </c>
      <c r="BJ80" s="13" t="s">
        <v>80</v>
      </c>
      <c r="BK80" s="182">
        <f>ROUND(I80*H80,2)</f>
        <v>0</v>
      </c>
      <c r="BL80" s="13" t="s">
        <v>124</v>
      </c>
      <c r="BM80" s="13" t="s">
        <v>426</v>
      </c>
    </row>
    <row r="81" s="1" customFormat="1">
      <c r="B81" s="34"/>
      <c r="C81" s="35"/>
      <c r="D81" s="183" t="s">
        <v>127</v>
      </c>
      <c r="E81" s="35"/>
      <c r="F81" s="184" t="s">
        <v>427</v>
      </c>
      <c r="G81" s="35"/>
      <c r="H81" s="35"/>
      <c r="I81" s="127"/>
      <c r="J81" s="35"/>
      <c r="K81" s="35"/>
      <c r="L81" s="39"/>
      <c r="M81" s="185"/>
      <c r="N81" s="75"/>
      <c r="O81" s="75"/>
      <c r="P81" s="75"/>
      <c r="Q81" s="75"/>
      <c r="R81" s="75"/>
      <c r="S81" s="75"/>
      <c r="T81" s="76"/>
      <c r="AT81" s="13" t="s">
        <v>127</v>
      </c>
      <c r="AU81" s="13" t="s">
        <v>72</v>
      </c>
    </row>
    <row r="82" s="1" customFormat="1" ht="22.5" customHeight="1">
      <c r="B82" s="34"/>
      <c r="C82" s="171" t="s">
        <v>196</v>
      </c>
      <c r="D82" s="171" t="s">
        <v>119</v>
      </c>
      <c r="E82" s="172" t="s">
        <v>428</v>
      </c>
      <c r="F82" s="173" t="s">
        <v>429</v>
      </c>
      <c r="G82" s="174" t="s">
        <v>140</v>
      </c>
      <c r="H82" s="175">
        <v>28.251999999999999</v>
      </c>
      <c r="I82" s="176"/>
      <c r="J82" s="177">
        <f>ROUND(I82*H82,2)</f>
        <v>0</v>
      </c>
      <c r="K82" s="173" t="s">
        <v>123</v>
      </c>
      <c r="L82" s="39"/>
      <c r="M82" s="178" t="s">
        <v>1</v>
      </c>
      <c r="N82" s="179" t="s">
        <v>43</v>
      </c>
      <c r="O82" s="75"/>
      <c r="P82" s="180">
        <f>O82*H82</f>
        <v>0</v>
      </c>
      <c r="Q82" s="180">
        <v>0</v>
      </c>
      <c r="R82" s="180">
        <f>Q82*H82</f>
        <v>0</v>
      </c>
      <c r="S82" s="180">
        <v>0</v>
      </c>
      <c r="T82" s="181">
        <f>S82*H82</f>
        <v>0</v>
      </c>
      <c r="AR82" s="13" t="s">
        <v>124</v>
      </c>
      <c r="AT82" s="13" t="s">
        <v>119</v>
      </c>
      <c r="AU82" s="13" t="s">
        <v>72</v>
      </c>
      <c r="AY82" s="13" t="s">
        <v>125</v>
      </c>
      <c r="BE82" s="182">
        <f>IF(N82="základní",J82,0)</f>
        <v>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13" t="s">
        <v>80</v>
      </c>
      <c r="BK82" s="182">
        <f>ROUND(I82*H82,2)</f>
        <v>0</v>
      </c>
      <c r="BL82" s="13" t="s">
        <v>124</v>
      </c>
      <c r="BM82" s="13" t="s">
        <v>430</v>
      </c>
    </row>
    <row r="83" s="1" customFormat="1">
      <c r="B83" s="34"/>
      <c r="C83" s="35"/>
      <c r="D83" s="183" t="s">
        <v>127</v>
      </c>
      <c r="E83" s="35"/>
      <c r="F83" s="184" t="s">
        <v>431</v>
      </c>
      <c r="G83" s="35"/>
      <c r="H83" s="35"/>
      <c r="I83" s="127"/>
      <c r="J83" s="35"/>
      <c r="K83" s="35"/>
      <c r="L83" s="39"/>
      <c r="M83" s="185"/>
      <c r="N83" s="75"/>
      <c r="O83" s="75"/>
      <c r="P83" s="75"/>
      <c r="Q83" s="75"/>
      <c r="R83" s="75"/>
      <c r="S83" s="75"/>
      <c r="T83" s="76"/>
      <c r="AT83" s="13" t="s">
        <v>127</v>
      </c>
      <c r="AU83" s="13" t="s">
        <v>72</v>
      </c>
    </row>
    <row r="84" s="1" customFormat="1">
      <c r="B84" s="34"/>
      <c r="C84" s="35"/>
      <c r="D84" s="183" t="s">
        <v>129</v>
      </c>
      <c r="E84" s="35"/>
      <c r="F84" s="186" t="s">
        <v>432</v>
      </c>
      <c r="G84" s="35"/>
      <c r="H84" s="35"/>
      <c r="I84" s="127"/>
      <c r="J84" s="35"/>
      <c r="K84" s="35"/>
      <c r="L84" s="39"/>
      <c r="M84" s="185"/>
      <c r="N84" s="75"/>
      <c r="O84" s="75"/>
      <c r="P84" s="75"/>
      <c r="Q84" s="75"/>
      <c r="R84" s="75"/>
      <c r="S84" s="75"/>
      <c r="T84" s="76"/>
      <c r="AT84" s="13" t="s">
        <v>129</v>
      </c>
      <c r="AU84" s="13" t="s">
        <v>72</v>
      </c>
    </row>
    <row r="85" s="1" customFormat="1" ht="22.5" customHeight="1">
      <c r="B85" s="34"/>
      <c r="C85" s="171" t="s">
        <v>8</v>
      </c>
      <c r="D85" s="171" t="s">
        <v>119</v>
      </c>
      <c r="E85" s="172" t="s">
        <v>433</v>
      </c>
      <c r="F85" s="173" t="s">
        <v>434</v>
      </c>
      <c r="G85" s="174" t="s">
        <v>435</v>
      </c>
      <c r="H85" s="243"/>
      <c r="I85" s="176"/>
      <c r="J85" s="177">
        <f>ROUND(I85*H85,2)</f>
        <v>0</v>
      </c>
      <c r="K85" s="173" t="s">
        <v>123</v>
      </c>
      <c r="L85" s="39"/>
      <c r="M85" s="178" t="s">
        <v>1</v>
      </c>
      <c r="N85" s="179" t="s">
        <v>43</v>
      </c>
      <c r="O85" s="75"/>
      <c r="P85" s="180">
        <f>O85*H85</f>
        <v>0</v>
      </c>
      <c r="Q85" s="180">
        <v>0</v>
      </c>
      <c r="R85" s="180">
        <f>Q85*H85</f>
        <v>0</v>
      </c>
      <c r="S85" s="180">
        <v>0</v>
      </c>
      <c r="T85" s="181">
        <f>S85*H85</f>
        <v>0</v>
      </c>
      <c r="AR85" s="13" t="s">
        <v>124</v>
      </c>
      <c r="AT85" s="13" t="s">
        <v>119</v>
      </c>
      <c r="AU85" s="13" t="s">
        <v>72</v>
      </c>
      <c r="AY85" s="13" t="s">
        <v>125</v>
      </c>
      <c r="BE85" s="182">
        <f>IF(N85="základní",J85,0)</f>
        <v>0</v>
      </c>
      <c r="BF85" s="182">
        <f>IF(N85="snížená",J85,0)</f>
        <v>0</v>
      </c>
      <c r="BG85" s="182">
        <f>IF(N85="zákl. přenesená",J85,0)</f>
        <v>0</v>
      </c>
      <c r="BH85" s="182">
        <f>IF(N85="sníž. přenesená",J85,0)</f>
        <v>0</v>
      </c>
      <c r="BI85" s="182">
        <f>IF(N85="nulová",J85,0)</f>
        <v>0</v>
      </c>
      <c r="BJ85" s="13" t="s">
        <v>80</v>
      </c>
      <c r="BK85" s="182">
        <f>ROUND(I85*H85,2)</f>
        <v>0</v>
      </c>
      <c r="BL85" s="13" t="s">
        <v>124</v>
      </c>
      <c r="BM85" s="13" t="s">
        <v>436</v>
      </c>
    </row>
    <row r="86" s="1" customFormat="1">
      <c r="B86" s="34"/>
      <c r="C86" s="35"/>
      <c r="D86" s="183" t="s">
        <v>127</v>
      </c>
      <c r="E86" s="35"/>
      <c r="F86" s="184" t="s">
        <v>434</v>
      </c>
      <c r="G86" s="35"/>
      <c r="H86" s="35"/>
      <c r="I86" s="127"/>
      <c r="J86" s="35"/>
      <c r="K86" s="35"/>
      <c r="L86" s="39"/>
      <c r="M86" s="185"/>
      <c r="N86" s="75"/>
      <c r="O86" s="75"/>
      <c r="P86" s="75"/>
      <c r="Q86" s="75"/>
      <c r="R86" s="75"/>
      <c r="S86" s="75"/>
      <c r="T86" s="76"/>
      <c r="AT86" s="13" t="s">
        <v>127</v>
      </c>
      <c r="AU86" s="13" t="s">
        <v>72</v>
      </c>
    </row>
    <row r="87" s="1" customFormat="1">
      <c r="B87" s="34"/>
      <c r="C87" s="35"/>
      <c r="D87" s="183" t="s">
        <v>129</v>
      </c>
      <c r="E87" s="35"/>
      <c r="F87" s="186" t="s">
        <v>437</v>
      </c>
      <c r="G87" s="35"/>
      <c r="H87" s="35"/>
      <c r="I87" s="127"/>
      <c r="J87" s="35"/>
      <c r="K87" s="35"/>
      <c r="L87" s="39"/>
      <c r="M87" s="185"/>
      <c r="N87" s="75"/>
      <c r="O87" s="75"/>
      <c r="P87" s="75"/>
      <c r="Q87" s="75"/>
      <c r="R87" s="75"/>
      <c r="S87" s="75"/>
      <c r="T87" s="76"/>
      <c r="AT87" s="13" t="s">
        <v>129</v>
      </c>
      <c r="AU87" s="13" t="s">
        <v>72</v>
      </c>
    </row>
    <row r="88" s="1" customFormat="1" ht="22.5" customHeight="1">
      <c r="B88" s="34"/>
      <c r="C88" s="171" t="s">
        <v>210</v>
      </c>
      <c r="D88" s="171" t="s">
        <v>119</v>
      </c>
      <c r="E88" s="172" t="s">
        <v>438</v>
      </c>
      <c r="F88" s="173" t="s">
        <v>439</v>
      </c>
      <c r="G88" s="174" t="s">
        <v>435</v>
      </c>
      <c r="H88" s="243"/>
      <c r="I88" s="176"/>
      <c r="J88" s="177">
        <f>ROUND(I88*H88,2)</f>
        <v>0</v>
      </c>
      <c r="K88" s="173" t="s">
        <v>123</v>
      </c>
      <c r="L88" s="39"/>
      <c r="M88" s="178" t="s">
        <v>1</v>
      </c>
      <c r="N88" s="179" t="s">
        <v>43</v>
      </c>
      <c r="O88" s="75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AR88" s="13" t="s">
        <v>124</v>
      </c>
      <c r="AT88" s="13" t="s">
        <v>119</v>
      </c>
      <c r="AU88" s="13" t="s">
        <v>72</v>
      </c>
      <c r="AY88" s="13" t="s">
        <v>125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3" t="s">
        <v>80</v>
      </c>
      <c r="BK88" s="182">
        <f>ROUND(I88*H88,2)</f>
        <v>0</v>
      </c>
      <c r="BL88" s="13" t="s">
        <v>124</v>
      </c>
      <c r="BM88" s="13" t="s">
        <v>440</v>
      </c>
    </row>
    <row r="89" s="1" customFormat="1">
      <c r="B89" s="34"/>
      <c r="C89" s="35"/>
      <c r="D89" s="183" t="s">
        <v>127</v>
      </c>
      <c r="E89" s="35"/>
      <c r="F89" s="184" t="s">
        <v>441</v>
      </c>
      <c r="G89" s="35"/>
      <c r="H89" s="35"/>
      <c r="I89" s="127"/>
      <c r="J89" s="35"/>
      <c r="K89" s="35"/>
      <c r="L89" s="39"/>
      <c r="M89" s="185"/>
      <c r="N89" s="75"/>
      <c r="O89" s="75"/>
      <c r="P89" s="75"/>
      <c r="Q89" s="75"/>
      <c r="R89" s="75"/>
      <c r="S89" s="75"/>
      <c r="T89" s="76"/>
      <c r="AT89" s="13" t="s">
        <v>127</v>
      </c>
      <c r="AU89" s="13" t="s">
        <v>72</v>
      </c>
    </row>
    <row r="90" s="1" customFormat="1">
      <c r="B90" s="34"/>
      <c r="C90" s="35"/>
      <c r="D90" s="183" t="s">
        <v>129</v>
      </c>
      <c r="E90" s="35"/>
      <c r="F90" s="186" t="s">
        <v>442</v>
      </c>
      <c r="G90" s="35"/>
      <c r="H90" s="35"/>
      <c r="I90" s="127"/>
      <c r="J90" s="35"/>
      <c r="K90" s="35"/>
      <c r="L90" s="39"/>
      <c r="M90" s="185"/>
      <c r="N90" s="75"/>
      <c r="O90" s="75"/>
      <c r="P90" s="75"/>
      <c r="Q90" s="75"/>
      <c r="R90" s="75"/>
      <c r="S90" s="75"/>
      <c r="T90" s="76"/>
      <c r="AT90" s="13" t="s">
        <v>129</v>
      </c>
      <c r="AU90" s="13" t="s">
        <v>72</v>
      </c>
    </row>
    <row r="91" s="1" customFormat="1" ht="33.75" customHeight="1">
      <c r="B91" s="34"/>
      <c r="C91" s="171" t="s">
        <v>190</v>
      </c>
      <c r="D91" s="171" t="s">
        <v>119</v>
      </c>
      <c r="E91" s="172" t="s">
        <v>443</v>
      </c>
      <c r="F91" s="173" t="s">
        <v>444</v>
      </c>
      <c r="G91" s="174" t="s">
        <v>435</v>
      </c>
      <c r="H91" s="243"/>
      <c r="I91" s="176"/>
      <c r="J91" s="177">
        <f>ROUND(I91*H91,2)</f>
        <v>0</v>
      </c>
      <c r="K91" s="173" t="s">
        <v>123</v>
      </c>
      <c r="L91" s="39"/>
      <c r="M91" s="178" t="s">
        <v>1</v>
      </c>
      <c r="N91" s="179" t="s">
        <v>43</v>
      </c>
      <c r="O91" s="75"/>
      <c r="P91" s="180">
        <f>O91*H91</f>
        <v>0</v>
      </c>
      <c r="Q91" s="180">
        <v>0</v>
      </c>
      <c r="R91" s="180">
        <f>Q91*H91</f>
        <v>0</v>
      </c>
      <c r="S91" s="180">
        <v>0</v>
      </c>
      <c r="T91" s="181">
        <f>S91*H91</f>
        <v>0</v>
      </c>
      <c r="AR91" s="13" t="s">
        <v>124</v>
      </c>
      <c r="AT91" s="13" t="s">
        <v>119</v>
      </c>
      <c r="AU91" s="13" t="s">
        <v>72</v>
      </c>
      <c r="AY91" s="13" t="s">
        <v>125</v>
      </c>
      <c r="BE91" s="182">
        <f>IF(N91="základní",J91,0)</f>
        <v>0</v>
      </c>
      <c r="BF91" s="182">
        <f>IF(N91="snížená",J91,0)</f>
        <v>0</v>
      </c>
      <c r="BG91" s="182">
        <f>IF(N91="zákl. přenesená",J91,0)</f>
        <v>0</v>
      </c>
      <c r="BH91" s="182">
        <f>IF(N91="sníž. přenesená",J91,0)</f>
        <v>0</v>
      </c>
      <c r="BI91" s="182">
        <f>IF(N91="nulová",J91,0)</f>
        <v>0</v>
      </c>
      <c r="BJ91" s="13" t="s">
        <v>80</v>
      </c>
      <c r="BK91" s="182">
        <f>ROUND(I91*H91,2)</f>
        <v>0</v>
      </c>
      <c r="BL91" s="13" t="s">
        <v>124</v>
      </c>
      <c r="BM91" s="13" t="s">
        <v>445</v>
      </c>
    </row>
    <row r="92" s="1" customFormat="1">
      <c r="B92" s="34"/>
      <c r="C92" s="35"/>
      <c r="D92" s="183" t="s">
        <v>127</v>
      </c>
      <c r="E92" s="35"/>
      <c r="F92" s="184" t="s">
        <v>444</v>
      </c>
      <c r="G92" s="35"/>
      <c r="H92" s="35"/>
      <c r="I92" s="127"/>
      <c r="J92" s="35"/>
      <c r="K92" s="35"/>
      <c r="L92" s="39"/>
      <c r="M92" s="185"/>
      <c r="N92" s="75"/>
      <c r="O92" s="75"/>
      <c r="P92" s="75"/>
      <c r="Q92" s="75"/>
      <c r="R92" s="75"/>
      <c r="S92" s="75"/>
      <c r="T92" s="76"/>
      <c r="AT92" s="13" t="s">
        <v>127</v>
      </c>
      <c r="AU92" s="13" t="s">
        <v>72</v>
      </c>
    </row>
    <row r="93" s="1" customFormat="1">
      <c r="B93" s="34"/>
      <c r="C93" s="35"/>
      <c r="D93" s="183" t="s">
        <v>129</v>
      </c>
      <c r="E93" s="35"/>
      <c r="F93" s="186" t="s">
        <v>446</v>
      </c>
      <c r="G93" s="35"/>
      <c r="H93" s="35"/>
      <c r="I93" s="127"/>
      <c r="J93" s="35"/>
      <c r="K93" s="35"/>
      <c r="L93" s="39"/>
      <c r="M93" s="185"/>
      <c r="N93" s="75"/>
      <c r="O93" s="75"/>
      <c r="P93" s="75"/>
      <c r="Q93" s="75"/>
      <c r="R93" s="75"/>
      <c r="S93" s="75"/>
      <c r="T93" s="76"/>
      <c r="AT93" s="13" t="s">
        <v>129</v>
      </c>
      <c r="AU93" s="13" t="s">
        <v>72</v>
      </c>
    </row>
    <row r="94" s="1" customFormat="1" ht="22.5" customHeight="1">
      <c r="B94" s="34"/>
      <c r="C94" s="171" t="s">
        <v>221</v>
      </c>
      <c r="D94" s="171" t="s">
        <v>119</v>
      </c>
      <c r="E94" s="172" t="s">
        <v>447</v>
      </c>
      <c r="F94" s="173" t="s">
        <v>448</v>
      </c>
      <c r="G94" s="174" t="s">
        <v>133</v>
      </c>
      <c r="H94" s="175">
        <v>6608</v>
      </c>
      <c r="I94" s="176"/>
      <c r="J94" s="177">
        <f>ROUND(I94*H94,2)</f>
        <v>0</v>
      </c>
      <c r="K94" s="173" t="s">
        <v>123</v>
      </c>
      <c r="L94" s="39"/>
      <c r="M94" s="178" t="s">
        <v>1</v>
      </c>
      <c r="N94" s="179" t="s">
        <v>43</v>
      </c>
      <c r="O94" s="75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AR94" s="13" t="s">
        <v>124</v>
      </c>
      <c r="AT94" s="13" t="s">
        <v>119</v>
      </c>
      <c r="AU94" s="13" t="s">
        <v>72</v>
      </c>
      <c r="AY94" s="13" t="s">
        <v>125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3" t="s">
        <v>80</v>
      </c>
      <c r="BK94" s="182">
        <f>ROUND(I94*H94,2)</f>
        <v>0</v>
      </c>
      <c r="BL94" s="13" t="s">
        <v>124</v>
      </c>
      <c r="BM94" s="13" t="s">
        <v>449</v>
      </c>
    </row>
    <row r="95" s="1" customFormat="1">
      <c r="B95" s="34"/>
      <c r="C95" s="35"/>
      <c r="D95" s="183" t="s">
        <v>127</v>
      </c>
      <c r="E95" s="35"/>
      <c r="F95" s="184" t="s">
        <v>450</v>
      </c>
      <c r="G95" s="35"/>
      <c r="H95" s="35"/>
      <c r="I95" s="127"/>
      <c r="J95" s="35"/>
      <c r="K95" s="35"/>
      <c r="L95" s="39"/>
      <c r="M95" s="185"/>
      <c r="N95" s="75"/>
      <c r="O95" s="75"/>
      <c r="P95" s="75"/>
      <c r="Q95" s="75"/>
      <c r="R95" s="75"/>
      <c r="S95" s="75"/>
      <c r="T95" s="76"/>
      <c r="AT95" s="13" t="s">
        <v>127</v>
      </c>
      <c r="AU95" s="13" t="s">
        <v>72</v>
      </c>
    </row>
    <row r="96" s="1" customFormat="1" ht="22.5" customHeight="1">
      <c r="B96" s="34"/>
      <c r="C96" s="171" t="s">
        <v>179</v>
      </c>
      <c r="D96" s="171" t="s">
        <v>119</v>
      </c>
      <c r="E96" s="172" t="s">
        <v>451</v>
      </c>
      <c r="F96" s="173" t="s">
        <v>452</v>
      </c>
      <c r="G96" s="174" t="s">
        <v>435</v>
      </c>
      <c r="H96" s="243"/>
      <c r="I96" s="176"/>
      <c r="J96" s="177">
        <f>ROUND(I96*H96,2)</f>
        <v>0</v>
      </c>
      <c r="K96" s="173" t="s">
        <v>123</v>
      </c>
      <c r="L96" s="39"/>
      <c r="M96" s="178" t="s">
        <v>1</v>
      </c>
      <c r="N96" s="179" t="s">
        <v>43</v>
      </c>
      <c r="O96" s="75"/>
      <c r="P96" s="180">
        <f>O96*H96</f>
        <v>0</v>
      </c>
      <c r="Q96" s="180">
        <v>0</v>
      </c>
      <c r="R96" s="180">
        <f>Q96*H96</f>
        <v>0</v>
      </c>
      <c r="S96" s="180">
        <v>0</v>
      </c>
      <c r="T96" s="181">
        <f>S96*H96</f>
        <v>0</v>
      </c>
      <c r="AR96" s="13" t="s">
        <v>124</v>
      </c>
      <c r="AT96" s="13" t="s">
        <v>119</v>
      </c>
      <c r="AU96" s="13" t="s">
        <v>72</v>
      </c>
      <c r="AY96" s="13" t="s">
        <v>125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3" t="s">
        <v>80</v>
      </c>
      <c r="BK96" s="182">
        <f>ROUND(I96*H96,2)</f>
        <v>0</v>
      </c>
      <c r="BL96" s="13" t="s">
        <v>124</v>
      </c>
      <c r="BM96" s="13" t="s">
        <v>453</v>
      </c>
    </row>
    <row r="97" s="1" customFormat="1">
      <c r="B97" s="34"/>
      <c r="C97" s="35"/>
      <c r="D97" s="183" t="s">
        <v>127</v>
      </c>
      <c r="E97" s="35"/>
      <c r="F97" s="184" t="s">
        <v>452</v>
      </c>
      <c r="G97" s="35"/>
      <c r="H97" s="35"/>
      <c r="I97" s="127"/>
      <c r="J97" s="35"/>
      <c r="K97" s="35"/>
      <c r="L97" s="39"/>
      <c r="M97" s="185"/>
      <c r="N97" s="75"/>
      <c r="O97" s="75"/>
      <c r="P97" s="75"/>
      <c r="Q97" s="75"/>
      <c r="R97" s="75"/>
      <c r="S97" s="75"/>
      <c r="T97" s="76"/>
      <c r="AT97" s="13" t="s">
        <v>127</v>
      </c>
      <c r="AU97" s="13" t="s">
        <v>72</v>
      </c>
    </row>
    <row r="98" s="1" customFormat="1">
      <c r="B98" s="34"/>
      <c r="C98" s="35"/>
      <c r="D98" s="183" t="s">
        <v>129</v>
      </c>
      <c r="E98" s="35"/>
      <c r="F98" s="186" t="s">
        <v>454</v>
      </c>
      <c r="G98" s="35"/>
      <c r="H98" s="35"/>
      <c r="I98" s="127"/>
      <c r="J98" s="35"/>
      <c r="K98" s="35"/>
      <c r="L98" s="39"/>
      <c r="M98" s="240"/>
      <c r="N98" s="241"/>
      <c r="O98" s="241"/>
      <c r="P98" s="241"/>
      <c r="Q98" s="241"/>
      <c r="R98" s="241"/>
      <c r="S98" s="241"/>
      <c r="T98" s="242"/>
      <c r="AT98" s="13" t="s">
        <v>129</v>
      </c>
      <c r="AU98" s="13" t="s">
        <v>72</v>
      </c>
    </row>
    <row r="99" s="1" customFormat="1" ht="6.96" customHeight="1">
      <c r="B99" s="53"/>
      <c r="C99" s="54"/>
      <c r="D99" s="54"/>
      <c r="E99" s="54"/>
      <c r="F99" s="54"/>
      <c r="G99" s="54"/>
      <c r="H99" s="54"/>
      <c r="I99" s="151"/>
      <c r="J99" s="54"/>
      <c r="K99" s="54"/>
      <c r="L99" s="39"/>
    </row>
  </sheetData>
  <sheetProtection sheet="1" autoFilter="0" formatColumns="0" formatRows="0" objects="1" scenarios="1" spinCount="100000" saltValue="UfXdy+UiN9839NrmIYO25nnwvVqo3t30joh25PmIQHdfDIEaaobkKWw3RXsHcczpTwXQp9wILxozbu7HzSUDcg==" hashValue="2mzv14SLqIKF1TyEOKrNcGabIxdjJOoI5WjKLrYYm0XKRlsqfBzsuioKG9Uz4DyM3uwVQaYuG+HxaPjIcsLsAg==" algorithmName="SHA-512" password="CC35"/>
  <autoFilter ref="C78:K9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2019-07-12T06:24:40Z</dcterms:created>
  <dcterms:modified xsi:type="dcterms:W3CDTF">2019-07-12T06:24:46Z</dcterms:modified>
</cp:coreProperties>
</file>