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/>
  </bookViews>
  <sheets>
    <sheet name="SO_10-10-01" sheetId="5" r:id="rId1"/>
  </sheets>
  <definedNames>
    <definedName name="_xlnm._FilterDatabase" localSheetId="0" hidden="1">'SO_10-10-01'!$A$10:$K$10</definedName>
    <definedName name="_xlnm.Print_Titles" localSheetId="0">'SO_10-10-01'!$1:$10</definedName>
    <definedName name="_xlnm.Print_Area" localSheetId="0">'SO_10-10-01'!$A$1:$K$72</definedName>
  </definedNames>
  <calcPr calcId="152511"/>
</workbook>
</file>

<file path=xl/calcChain.xml><?xml version="1.0" encoding="utf-8"?>
<calcChain xmlns="http://schemas.openxmlformats.org/spreadsheetml/2006/main">
  <c r="I42" i="5" l="1"/>
  <c r="K28" i="5"/>
  <c r="K29" i="5"/>
  <c r="K30" i="5"/>
  <c r="K31" i="5"/>
  <c r="K32" i="5"/>
  <c r="K33" i="5"/>
  <c r="K34" i="5"/>
  <c r="K35" i="5"/>
  <c r="K36" i="5"/>
  <c r="A53" i="5" l="1"/>
  <c r="E39" i="5" l="1"/>
  <c r="K39" i="5" s="1"/>
  <c r="E38" i="5"/>
  <c r="E27" i="5"/>
  <c r="K27" i="5" s="1"/>
  <c r="G52" i="5" l="1"/>
  <c r="G51" i="5"/>
  <c r="G50" i="5"/>
  <c r="G49" i="5"/>
  <c r="G37" i="5"/>
  <c r="G36" i="5"/>
  <c r="G35" i="5"/>
  <c r="G34" i="5"/>
  <c r="G33" i="5"/>
  <c r="G29" i="5"/>
  <c r="G28" i="5"/>
  <c r="G26" i="5"/>
  <c r="G24" i="5"/>
  <c r="G22" i="5"/>
  <c r="I72" i="5" l="1"/>
  <c r="G72" i="5"/>
  <c r="K70" i="5"/>
  <c r="K69" i="5"/>
  <c r="K68" i="5"/>
  <c r="K67" i="5"/>
  <c r="K66" i="5"/>
  <c r="K58" i="5"/>
  <c r="K57" i="5"/>
  <c r="K49" i="5"/>
  <c r="K25" i="5"/>
  <c r="K24" i="5"/>
  <c r="K72" i="5" l="1"/>
  <c r="K51" i="5" l="1"/>
  <c r="K21" i="5"/>
  <c r="K18" i="5"/>
  <c r="A13" i="5" l="1"/>
  <c r="G42" i="5" l="1"/>
  <c r="K50" i="5"/>
  <c r="K52" i="5"/>
  <c r="K53" i="5"/>
  <c r="K54" i="5"/>
  <c r="K55" i="5"/>
  <c r="K56" i="5"/>
  <c r="K12" i="5" l="1"/>
  <c r="K13" i="5"/>
  <c r="K14" i="5"/>
  <c r="K15" i="5"/>
  <c r="K16" i="5"/>
  <c r="K17" i="5"/>
  <c r="K19" i="5"/>
  <c r="K20" i="5"/>
  <c r="K22" i="5"/>
  <c r="K23" i="5"/>
  <c r="K26" i="5"/>
  <c r="K37" i="5"/>
  <c r="K38" i="5"/>
  <c r="K40" i="5"/>
  <c r="C42" i="5" l="1"/>
  <c r="A14" i="5"/>
  <c r="A15" i="5" l="1"/>
  <c r="A16" i="5" s="1"/>
  <c r="A17" i="5" s="1"/>
  <c r="A18" i="5" s="1"/>
  <c r="A19" i="5" s="1"/>
  <c r="A20" i="5" s="1"/>
  <c r="I60" i="5"/>
  <c r="A21" i="5" l="1"/>
  <c r="A22" i="5" s="1"/>
  <c r="A23" i="5" s="1"/>
  <c r="A24" i="5" l="1"/>
  <c r="A25" i="5" s="1"/>
  <c r="A26" i="5" s="1"/>
  <c r="G60" i="5"/>
  <c r="K60" i="5"/>
  <c r="A27" i="5" l="1"/>
  <c r="A28" i="5" s="1"/>
  <c r="A29" i="5" s="1"/>
  <c r="A30" i="5" s="1"/>
  <c r="A31" i="5" s="1"/>
  <c r="A32" i="5" s="1"/>
  <c r="A33" i="5" s="1"/>
  <c r="A34" i="5" s="1"/>
  <c r="A35" i="5" s="1"/>
  <c r="A44" i="5"/>
  <c r="A45" i="5" s="1"/>
  <c r="C64" i="5"/>
  <c r="C72" i="5" s="1"/>
  <c r="K62" i="5"/>
  <c r="C60" i="5"/>
  <c r="C47" i="5"/>
  <c r="K45" i="5"/>
  <c r="I45" i="5"/>
  <c r="G45" i="5"/>
  <c r="K44" i="5"/>
  <c r="I44" i="5"/>
  <c r="G44" i="5"/>
  <c r="K42" i="5"/>
  <c r="A36" i="5" l="1"/>
  <c r="A37" i="5" s="1"/>
  <c r="A38" i="5" s="1"/>
  <c r="A39" i="5" s="1"/>
  <c r="A40" i="5" s="1"/>
  <c r="K47" i="5"/>
  <c r="G47" i="5"/>
  <c r="I47" i="5"/>
  <c r="A49" i="5" l="1"/>
  <c r="A50" i="5" s="1"/>
  <c r="I64" i="5"/>
  <c r="K64" i="5"/>
  <c r="G64" i="5"/>
  <c r="A51" i="5" l="1"/>
  <c r="A52" i="5" s="1"/>
  <c r="K1" i="5"/>
  <c r="A54" i="5" l="1"/>
  <c r="A55" i="5" s="1"/>
  <c r="A56" i="5" s="1"/>
  <c r="A57" i="5" s="1"/>
  <c r="A58" i="5" s="1"/>
  <c r="A62" i="5" s="1"/>
  <c r="A66" i="5" s="1"/>
  <c r="A67" i="5" s="1"/>
  <c r="A68" i="5" s="1"/>
  <c r="A69" i="5" s="1"/>
  <c r="A70" i="5" s="1"/>
</calcChain>
</file>

<file path=xl/sharedStrings.xml><?xml version="1.0" encoding="utf-8"?>
<sst xmlns="http://schemas.openxmlformats.org/spreadsheetml/2006/main" count="333" uniqueCount="209">
  <si>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</si>
  <si>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</si>
  <si>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</si>
  <si>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</si>
  <si>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</si>
  <si>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</si>
  <si>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</si>
  <si>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</si>
  <si>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</si>
  <si>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</si>
  <si>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</si>
  <si>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</si>
  <si>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</si>
  <si>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</si>
  <si>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</si>
  <si>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</si>
  <si>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</si>
  <si>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</si>
  <si>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</si>
  <si>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</si>
  <si>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</si>
  <si>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</si>
  <si>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</si>
  <si>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</si>
  <si>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</si>
  <si>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</si>
  <si>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</si>
  <si>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</si>
  <si>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</si>
  <si>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2</t>
  </si>
  <si>
    <t>Základy</t>
  </si>
  <si>
    <t>Celkem za 2</t>
  </si>
  <si>
    <t>Komunikace</t>
  </si>
  <si>
    <t>Cena za objekt [Kč]</t>
  </si>
  <si>
    <t>Odstranění propadu traťové rychlosti ve vybraných úsecích tratě Liberec - Tanvald</t>
  </si>
  <si>
    <t>t</t>
  </si>
  <si>
    <t>m2</t>
  </si>
  <si>
    <t>m</t>
  </si>
  <si>
    <t>m3</t>
  </si>
  <si>
    <t>kus</t>
  </si>
  <si>
    <t>Přesun hmot</t>
  </si>
  <si>
    <t>Celkem za 99</t>
  </si>
  <si>
    <t>5</t>
  </si>
  <si>
    <t>Celkem za 5</t>
  </si>
  <si>
    <t>525040012</t>
  </si>
  <si>
    <t xml:space="preserve">Vyjmutí kolejových polí na pražcích betonových bez rozebrání, s rozpojením styku, -0,60400 t   </t>
  </si>
  <si>
    <t>525010012</t>
  </si>
  <si>
    <t xml:space="preserve">Vyjmutí kolejových polí na pražcích dřevěných bez rozebrání, s rozpojením styku, -0,31100 t   </t>
  </si>
  <si>
    <t>525099095</t>
  </si>
  <si>
    <t xml:space="preserve">Příplatek za ztížení vyjmutí kolejových polí bez rozebrání při rekonstrukcích   </t>
  </si>
  <si>
    <t>542992112</t>
  </si>
  <si>
    <t xml:space="preserve">Naložení nebo zložení kolejového pole nebo kolejového rozvětvení hmotnosti nad 10 do 20 t železničním jeřábem   </t>
  </si>
  <si>
    <t>542993112</t>
  </si>
  <si>
    <t xml:space="preserve">Přemístění kolejového pole hmotnosti nad 10 do 20 t pracovním vlakem do 2 km   </t>
  </si>
  <si>
    <t>525040021</t>
  </si>
  <si>
    <t xml:space="preserve">Rozebrání kolejových polí na pražcích betonových na základně   </t>
  </si>
  <si>
    <t>525010021</t>
  </si>
  <si>
    <t xml:space="preserve">Rozebrání kolejových polí na pražcích dřevěných na základně   </t>
  </si>
  <si>
    <t>525019095</t>
  </si>
  <si>
    <t xml:space="preserve">Příplatek za ztížení rozebrání kolejových polí na základně při rekonstrukcích   </t>
  </si>
  <si>
    <t>437651010</t>
  </si>
  <si>
    <t>512502121</t>
  </si>
  <si>
    <t xml:space="preserve">Odstranění kolejového lože z kameniva po rozebrání koleje,  -1,80800t   </t>
  </si>
  <si>
    <t>viz položka č. 2</t>
  </si>
  <si>
    <t>512502995</t>
  </si>
  <si>
    <t xml:space="preserve">Příplatek za ztížení odstranění lože z kameniva po rozebrání koleje při rekonstrukcích   </t>
  </si>
  <si>
    <t>511532111</t>
  </si>
  <si>
    <t xml:space="preserve">Kolejové lože z kameniva hrubého drceného   </t>
  </si>
  <si>
    <t>511582195</t>
  </si>
  <si>
    <t xml:space="preserve">Příplatek za ztížení kolejového lože z kameniva při rekonstrukcích   </t>
  </si>
  <si>
    <t>521351112R</t>
  </si>
  <si>
    <t xml:space="preserve">Montáž kolejových polí z kolejnic S49 montážní základna rozdělení k pražce ocelové   </t>
  </si>
  <si>
    <t xml:space="preserve">pražec ocelový Y, vystrojený   </t>
  </si>
  <si>
    <t>změř. v MS, viz výkres Situace</t>
  </si>
  <si>
    <t>521352113R</t>
  </si>
  <si>
    <t xml:space="preserve">Zřízení koleje z kolejových polí z kolejnic S49 rozdělení k pražce ocelové - na invent. kolejnicích   </t>
  </si>
  <si>
    <t>545112311R</t>
  </si>
  <si>
    <t>548911122R</t>
  </si>
  <si>
    <t xml:space="preserve">Zřízení bezstykové koleje   </t>
  </si>
  <si>
    <t>548911122</t>
  </si>
  <si>
    <t xml:space="preserve">Stykové svařování kolejnic odtavením ojedinelé tvaru S49   </t>
  </si>
  <si>
    <t>543115111</t>
  </si>
  <si>
    <t xml:space="preserve">Oprava výškové polohy koleje na pražcích pražce dřevěných   </t>
  </si>
  <si>
    <t>275313611</t>
  </si>
  <si>
    <t>dle TZ</t>
  </si>
  <si>
    <t>dle TZ, výkres Situace</t>
  </si>
  <si>
    <t xml:space="preserve">dle TZ, výkres Situace, 30+30 "napojení na existuj sklon"   </t>
  </si>
  <si>
    <t>Ostatní konstrukce a práce, bourání</t>
  </si>
  <si>
    <t>Celkem za 9</t>
  </si>
  <si>
    <t>997241611</t>
  </si>
  <si>
    <t xml:space="preserve">Nakládání nebo překládání vybouraných hmot   </t>
  </si>
  <si>
    <t>997241511</t>
  </si>
  <si>
    <t xml:space="preserve">Vodorovné přemístění vybouraných hmot do 7 km   </t>
  </si>
  <si>
    <t>997241519</t>
  </si>
  <si>
    <t xml:space="preserve">Příplatek ZKD 1 km u vodorovného přemístění vybouraných hmot   </t>
  </si>
  <si>
    <t>997241612</t>
  </si>
  <si>
    <t xml:space="preserve">Nakládání nebo překládání suti   </t>
  </si>
  <si>
    <t>997241531</t>
  </si>
  <si>
    <t xml:space="preserve">Vodorovné přemístění suti do 7 km   </t>
  </si>
  <si>
    <t>997241539</t>
  </si>
  <si>
    <t xml:space="preserve">Vodorovné přemístění suti ZKD 1 km   </t>
  </si>
  <si>
    <t>998242013</t>
  </si>
  <si>
    <t xml:space="preserve">Přesun hmot pro železniční svršek drah kolejových o sklonu přes 1,5 do 2,5 %   </t>
  </si>
  <si>
    <t xml:space="preserve">SO 10-10-01 </t>
  </si>
  <si>
    <t>Jablonec nad Nisou dolní nádraží - Jablonec nad Nisou, železniční svršek</t>
  </si>
  <si>
    <t>(11878,163-10984,882)-(4)</t>
  </si>
  <si>
    <t xml:space="preserve">11878,163-10984,882  </t>
  </si>
  <si>
    <t>viz položka č. 1</t>
  </si>
  <si>
    <t xml:space="preserve">889,28+4 </t>
  </si>
  <si>
    <t xml:space="preserve">893,281*0,270      "kolej ocel"    </t>
  </si>
  <si>
    <t xml:space="preserve">893,281*2   </t>
  </si>
  <si>
    <t xml:space="preserve">((893,281)*2)*49,43/1000   </t>
  </si>
  <si>
    <t xml:space="preserve">7*0,3   "bet pražce"   </t>
  </si>
  <si>
    <t xml:space="preserve">1352*0,105   "dřev pražce"   </t>
  </si>
  <si>
    <t xml:space="preserve">(7+1352)*0,00018    "PE podložky"   </t>
  </si>
  <si>
    <t xml:space="preserve">(7+1352)*0,00035     "pryž podložky"   </t>
  </si>
  <si>
    <t xml:space="preserve">1143,2*1,808   "SKL"   </t>
  </si>
  <si>
    <t>592116200R1</t>
  </si>
  <si>
    <t>592116200R2</t>
  </si>
  <si>
    <t xml:space="preserve">pražec ocelový Y, vystrojený, s antikorozní úpravou  </t>
  </si>
  <si>
    <t xml:space="preserve">7 ks ocelových pražcu s antikorozní úpravou </t>
  </si>
  <si>
    <t>548930011</t>
  </si>
  <si>
    <t xml:space="preserve">Řezání kolejnic pilou   </t>
  </si>
  <si>
    <t xml:space="preserve">((4+889,281)*2)/20=90 ks, z toho 25 % </t>
  </si>
  <si>
    <t>997221855R1</t>
  </si>
  <si>
    <t xml:space="preserve">Poplatek za recyklaci štěrkového lože   </t>
  </si>
  <si>
    <t xml:space="preserve">Výměna kolejnic S49 souvislá - výměna invent. kolejníc za dlouhé kolejnicové pásy (60 m)   </t>
  </si>
  <si>
    <t>kolejnice železniční širokopatní tvaru 49 E1 (S 49) s tvrzenými hlavami (HSH)</t>
  </si>
  <si>
    <t>548195211</t>
  </si>
  <si>
    <t xml:space="preserve">Dotahování upevňovadel v koleji s protáčením šroubů   </t>
  </si>
  <si>
    <t>926914314R1</t>
  </si>
  <si>
    <t>926914314R2</t>
  </si>
  <si>
    <t xml:space="preserve">17*(3,1515*0,15*1,0)   </t>
  </si>
  <si>
    <t xml:space="preserve">Základové patky z betonu tř. C 16/20 - základ pod zajisťovací značku na kovovem sloupku   </t>
  </si>
  <si>
    <t>511532111R1</t>
  </si>
  <si>
    <t>Doplnění štěrku - zapuštěné kolejové lože</t>
  </si>
  <si>
    <t>511532111R2</t>
  </si>
  <si>
    <t>Doplnění štěrku - zapuštěné kolejové lože z recyklovaného kameniva</t>
  </si>
  <si>
    <t>Úprava drážní stezky z drti kamenné zhutněné tl 50 mm</t>
  </si>
  <si>
    <t xml:space="preserve">odvoz veškerého materiálu hmot na základnu, 7*0,3 + 1352*0,105 + 893,281*2*49,43/1000 + (7+1352)*0,00035 + (7+1352)*0,00018 + (7+1352)*0,025   "bet pražce + dřev pražce + kolejnice + pryž podložky + PE podložky + drob kolejivo kov" </t>
  </si>
  <si>
    <t>odvoz mat. na skládku: bet.pražce (19 km) + PE + pryž.podl. (18 km), 2,1*19+0,245*18+0,476*18</t>
  </si>
  <si>
    <t>odvoz štěrku z ŠL na recyklační základnu (13 km)</t>
  </si>
  <si>
    <t xml:space="preserve">7*0,3 + 1352*0,105  + (7+1352)*0,00035 + (7+1352)*0,00018   "bet pražce + dřev pražce + pryž podložky + PE podložky " </t>
  </si>
  <si>
    <t>O990</t>
  </si>
  <si>
    <t>Poplatky za skládky</t>
  </si>
  <si>
    <t>997R3</t>
  </si>
  <si>
    <t>Poplatek za skládku - O - 17-05-08 - štěrk z kolejiště - odpad z recyklace</t>
  </si>
  <si>
    <t>997R5</t>
  </si>
  <si>
    <t>Poplatek za skládku včetně dopravy - N - 17-02-04 - železniční pražce dřevěné</t>
  </si>
  <si>
    <t>997R6</t>
  </si>
  <si>
    <t>Poplatek za skládku - O - 17-01-01 - železniční pražce betonové</t>
  </si>
  <si>
    <t>997R7</t>
  </si>
  <si>
    <t>Poplatek za skládku - O - 17-02-03 - PE podložky (žel. svršek)</t>
  </si>
  <si>
    <t>997R8</t>
  </si>
  <si>
    <t>Poplatek za skládku - O - 17-02-99 - pryžové podložky (žel. svršek)</t>
  </si>
  <si>
    <t>Celkem za O990</t>
  </si>
  <si>
    <t>Kód základny</t>
  </si>
  <si>
    <t>ÚRS</t>
  </si>
  <si>
    <t>R-pol.</t>
  </si>
  <si>
    <t>viz položka č. 8</t>
  </si>
  <si>
    <t>viz položka č. 11</t>
  </si>
  <si>
    <t>viz položka č. 18</t>
  </si>
  <si>
    <t>viz položka č. 15</t>
  </si>
  <si>
    <t xml:space="preserve">odvoz štěrku z ŠL na recyklační základnu Rochlice (13 km): 2066,906*(13-7)
na skládku: odpad z recyklace ŠL (44 km) : 1240,143*44  </t>
  </si>
  <si>
    <t xml:space="preserve">1240,143  "SKL"   </t>
  </si>
  <si>
    <t>1992,31+82,015</t>
  </si>
  <si>
    <t xml:space="preserve">4   "pod přejezdy"   </t>
  </si>
  <si>
    <t>změř. v MS</t>
  </si>
  <si>
    <t>změř. v MS, 1039,4m3 *1,1</t>
  </si>
  <si>
    <t xml:space="preserve"> "893,281/1,245=718 ks+1= 719 ks pražců" - z toho 7 ks ocelových pražcu s antikorozní úpravou = 719-7 = 712 ks</t>
  </si>
  <si>
    <t xml:space="preserve">"60% SKL jako NO, skládka 44 km"  </t>
  </si>
  <si>
    <t>134905100R</t>
  </si>
  <si>
    <t>inventární kolejnice</t>
  </si>
  <si>
    <t>54319111R</t>
  </si>
  <si>
    <t xml:space="preserve">Směrové a výškové vyrovnání koleje automatickou podbíječkou   </t>
  </si>
  <si>
    <t>54319119R</t>
  </si>
  <si>
    <t xml:space="preserve">Dynamická stabilizace   </t>
  </si>
  <si>
    <t>Technická specifikace</t>
  </si>
  <si>
    <t>Výkaz výměr</t>
  </si>
  <si>
    <t>Typ řádku</t>
  </si>
  <si>
    <t>Položka obsahuje náklady za vyjmutí KP s rozpojením styků se složením v obvodu stavby nebo s naložením na dopravní prostředek. Položka neobsahuje náklady na odvoz KP na místo rozebrání či definitivního uložení.</t>
  </si>
  <si>
    <t>Položka obsahuje náklady za vyjmutí KP s rozpojením styků se složením v obvodu stavby nebo s naložením na dopravní prostředek. Položka neobsahuje náklady na odvoz KP na místo rozebrání či defintivního uložení.</t>
  </si>
  <si>
    <t>Položka obsahuje náklady na provedení uvedených výkonů ve ztížených podmínkách.</t>
  </si>
  <si>
    <t>Položka obsahuje náklady na rozebrání KP do součástí, uložení vyzískaného kolejiva, kolejnic a odstrojených pražců na místo určené projektem stavby. Náklady na dopravu KP, případně rozebraného kolejového roštu se oceňují zvlášť.</t>
  </si>
  <si>
    <t>Položka platí za provedení jednoho řezu.</t>
  </si>
  <si>
    <t>Položka obsahuje náklady na odtěžení lože a naložení na dopravní prostředek. V cenách nejsou zahrnuty náklady na likvidaci odpadu.</t>
  </si>
  <si>
    <t>Položka obsahuje náklady na provedení uvedených výkonů na recyklační základně.</t>
  </si>
  <si>
    <t>Položka obsahuje náklady na provedení uvedených výkonů.</t>
  </si>
  <si>
    <t>Položka obsahuje náklady na montáž kolejnic dodaných SŽDC.</t>
  </si>
  <si>
    <t>Položka obsahuje cenu dodávky vč. nákladů za dopravu pražců na místo určení v obvodu staveniště.</t>
  </si>
  <si>
    <t>Položka obsahuje náklady na zřízení koleje z předmontovaných kolejových polí s dodáním veškerého montážního materiálu kromě kolejnic a pražců. V ceně jsou i náklady na podbití koleje a vnitrostaveništní dopravu.</t>
  </si>
  <si>
    <t>Položka obsahuje cenu dodávky.</t>
  </si>
  <si>
    <t>Položka obsahuje práce automatické podbíječky.</t>
  </si>
  <si>
    <t>Položka obsahuje práce dynamického stabilizátoru.</t>
  </si>
  <si>
    <t>Položka obsahu náklady na zřízení drážní stezky s dodáním kamenné drtě s konečnou úpravou do tl. 50 mm.</t>
  </si>
  <si>
    <t>Položka obsahuje cenu dodávky a náklady na montáž značek.</t>
  </si>
  <si>
    <t>Položka obsahuje cenu dodávky a náklady na zhotovení.</t>
  </si>
  <si>
    <t>Položka obsahuje náklady na dopravu vybouraných hmot bez naložení, ale se složením na příslušnou skládku.</t>
  </si>
  <si>
    <t>Položka obsahuje příplatek za každý další km nad 7 km dopravy vybouraných hmot bez naložení a složení, tyto náklady jsou uvedeny samostatně nebo v jiných položkách.</t>
  </si>
  <si>
    <t>Položka obsahuje příplatek za každý další km nad 7 km dopravy suti bez naložení a složení, tyto náklady jsou uvedeny samostatně nebo v jiných položkách.</t>
  </si>
  <si>
    <t>Položka obsahuje náklady za přeložení vybouraných hmot na jiný dopravní prostředek.</t>
  </si>
  <si>
    <t>Položka obsahuje náklady za přeložení suti na jiný dopravní prostředek.</t>
  </si>
  <si>
    <t>Položka obsahuje  výši poplatku na určené skládce.</t>
  </si>
  <si>
    <t>Položka obsahuje  výši poplatku na určené skládce (nebezpečný odpad).</t>
  </si>
  <si>
    <t>Položka obsahuje náklady na zřízení kolejového lože z kameniva frakce 32-63mm,včetně dodání materiálu s dopravou na staveniště. Položka zahrnuje i konečnou úpravu profilu kolejového lože.</t>
  </si>
  <si>
    <t>Položka obsahuje náklady na doplnění kolejového lože z kameniva nového frakce 32-63mm z profilu otevřeného do zapuštěného, včetně dodání materiálu s dopravou na staveniště. Položka zahrnuje i konečnou úpravu profilu kolejového lože.</t>
  </si>
  <si>
    <t>Položka obsahuje náklady na doplnění kolejového lože z kameniva - recyklátu odtěženého štěrkového lože - frakce 32-63mm z profilu otevřeného do zapuštěného. Položka zahrnuje i konečnou úpravu profilu kolejového lože.</t>
  </si>
  <si>
    <t xml:space="preserve">Zajišťovací značky na zajišťovacím kovovém sloupku - dodávka+montáž   </t>
  </si>
  <si>
    <t xml:space="preserve">Zajišťovací značky konzolové ve skále - dodávka+montáž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</si>
</sst>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###0.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Arial CE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</cellStyleXfs>
  <cellXfs count="205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2" borderId="3" xfId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Border="1" applyAlignment="1" applyProtection="1">
      <alignment horizontal="left" vertical="center"/>
      <protection locked="0"/>
    </xf>
    <xf numFmtId="0" fontId="3" fillId="0" borderId="4" xfId="2" applyNumberFormat="1" applyFont="1" applyBorder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horizontal="right" vertical="center"/>
    </xf>
    <xf numFmtId="4" fontId="12" fillId="3" borderId="16" xfId="7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3" fillId="2" borderId="0" xfId="1" applyFont="1" applyFill="1" applyAlignment="1">
      <alignment horizontal="centerContinuous" vertical="center"/>
    </xf>
    <xf numFmtId="0" fontId="14" fillId="2" borderId="0" xfId="1" applyFont="1" applyFill="1" applyAlignment="1">
      <alignment horizontal="centerContinuous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right" vertical="center"/>
    </xf>
    <xf numFmtId="164" fontId="14" fillId="0" borderId="0" xfId="1" applyNumberFormat="1" applyFont="1" applyFill="1" applyAlignment="1">
      <alignment horizontal="right" vertical="center"/>
    </xf>
    <xf numFmtId="0" fontId="14" fillId="0" borderId="0" xfId="1" applyFont="1" applyFill="1" applyAlignment="1">
      <alignment horizontal="centerContinuous" vertical="center"/>
    </xf>
    <xf numFmtId="0" fontId="15" fillId="3" borderId="8" xfId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164" fontId="9" fillId="0" borderId="0" xfId="1" applyNumberFormat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0" fillId="0" borderId="0" xfId="1" applyNumberFormat="1" applyFont="1" applyFill="1" applyAlignment="1" applyProtection="1">
      <alignment horizontal="right" vertical="center"/>
      <protection locked="0"/>
    </xf>
    <xf numFmtId="49" fontId="17" fillId="0" borderId="0" xfId="1" applyNumberFormat="1" applyFont="1" applyFill="1" applyAlignment="1" applyProtection="1">
      <alignment vertical="center"/>
      <protection locked="0"/>
    </xf>
    <xf numFmtId="0" fontId="17" fillId="0" borderId="0" xfId="1" applyNumberFormat="1" applyFont="1" applyFill="1" applyAlignment="1" applyProtection="1">
      <alignment horizontal="left" vertical="center"/>
      <protection locked="0"/>
    </xf>
    <xf numFmtId="0" fontId="18" fillId="2" borderId="0" xfId="1" applyFont="1" applyFill="1" applyAlignment="1">
      <alignment vertical="center"/>
    </xf>
    <xf numFmtId="14" fontId="19" fillId="0" borderId="0" xfId="1" applyNumberFormat="1" applyFont="1" applyFill="1" applyAlignment="1" applyProtection="1">
      <alignment horizontal="left" vertical="center"/>
      <protection locked="0"/>
    </xf>
    <xf numFmtId="0" fontId="9" fillId="2" borderId="0" xfId="1" applyFont="1" applyFill="1" applyAlignment="1">
      <alignment horizontal="left" vertical="center"/>
    </xf>
    <xf numFmtId="14" fontId="19" fillId="0" borderId="0" xfId="1" applyNumberFormat="1" applyFont="1" applyFill="1" applyAlignment="1" applyProtection="1">
      <alignment horizontal="center" vertical="center"/>
      <protection locked="0"/>
    </xf>
    <xf numFmtId="0" fontId="18" fillId="2" borderId="10" xfId="1" applyFont="1" applyFill="1" applyBorder="1" applyAlignment="1">
      <alignment vertical="center"/>
    </xf>
    <xf numFmtId="0" fontId="18" fillId="2" borderId="11" xfId="1" applyFont="1" applyFill="1" applyBorder="1" applyAlignment="1">
      <alignment vertical="center"/>
    </xf>
    <xf numFmtId="0" fontId="9" fillId="2" borderId="11" xfId="1" applyFont="1" applyFill="1" applyBorder="1" applyAlignment="1">
      <alignment vertical="center"/>
    </xf>
    <xf numFmtId="0" fontId="18" fillId="2" borderId="11" xfId="1" applyFont="1" applyFill="1" applyBorder="1" applyAlignment="1">
      <alignment horizontal="center" vertical="center"/>
    </xf>
    <xf numFmtId="0" fontId="18" fillId="2" borderId="11" xfId="1" applyFont="1" applyFill="1" applyBorder="1" applyAlignment="1">
      <alignment horizontal="right" vertical="center"/>
    </xf>
    <xf numFmtId="164" fontId="18" fillId="2" borderId="11" xfId="1" applyNumberFormat="1" applyFont="1" applyFill="1" applyBorder="1" applyAlignment="1">
      <alignment horizontal="right" vertical="center"/>
    </xf>
    <xf numFmtId="0" fontId="18" fillId="2" borderId="13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right" vertical="center"/>
    </xf>
    <xf numFmtId="164" fontId="18" fillId="2" borderId="7" xfId="1" applyNumberFormat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Continuous" vertical="center"/>
    </xf>
    <xf numFmtId="0" fontId="18" fillId="2" borderId="5" xfId="1" applyFont="1" applyFill="1" applyBorder="1" applyAlignment="1">
      <alignment horizontal="centerContinuous" vertical="center"/>
    </xf>
    <xf numFmtId="0" fontId="18" fillId="2" borderId="14" xfId="1" applyFont="1" applyFill="1" applyBorder="1" applyAlignment="1">
      <alignment vertical="center"/>
    </xf>
    <xf numFmtId="0" fontId="18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21" fillId="2" borderId="15" xfId="1" applyFont="1" applyFill="1" applyBorder="1" applyAlignment="1">
      <alignment horizontal="center" vertical="center"/>
    </xf>
    <xf numFmtId="0" fontId="21" fillId="2" borderId="9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1" fontId="21" fillId="2" borderId="9" xfId="1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18" xfId="1" applyNumberFormat="1" applyFont="1" applyFill="1" applyBorder="1" applyAlignment="1" applyProtection="1">
      <alignment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2" xfId="2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Border="1" applyAlignment="1">
      <alignment vertical="center"/>
    </xf>
    <xf numFmtId="166" fontId="0" fillId="0" borderId="0" xfId="0" applyNumberFormat="1" applyAlignment="1" applyProtection="1">
      <alignment horizontal="right" vertical="top"/>
      <protection locked="0"/>
    </xf>
    <xf numFmtId="0" fontId="6" fillId="0" borderId="17" xfId="0" applyNumberFormat="1" applyFont="1" applyFill="1" applyBorder="1" applyAlignment="1">
      <alignment horizontal="left" vertical="center" wrapText="1"/>
    </xf>
    <xf numFmtId="4" fontId="6" fillId="0" borderId="17" xfId="15" applyNumberFormat="1" applyFont="1" applyBorder="1" applyAlignment="1">
      <alignment horizontal="right" vertical="center"/>
    </xf>
    <xf numFmtId="0" fontId="3" fillId="0" borderId="4" xfId="15" applyNumberFormat="1" applyFont="1" applyBorder="1" applyAlignment="1" applyProtection="1">
      <alignment horizontal="left" vertical="center"/>
      <protection locked="0"/>
    </xf>
    <xf numFmtId="49" fontId="3" fillId="0" borderId="16" xfId="15" applyNumberFormat="1" applyFont="1" applyBorder="1" applyAlignment="1" applyProtection="1">
      <alignment horizontal="left" vertical="center"/>
      <protection locked="0"/>
    </xf>
    <xf numFmtId="4" fontId="5" fillId="0" borderId="4" xfId="15" applyNumberFormat="1" applyFont="1" applyBorder="1" applyAlignment="1" applyProtection="1">
      <alignment horizontal="center" vertical="center"/>
      <protection locked="0"/>
    </xf>
    <xf numFmtId="165" fontId="5" fillId="0" borderId="4" xfId="15" applyNumberFormat="1" applyFont="1" applyBorder="1" applyAlignment="1" applyProtection="1">
      <alignment horizontal="center" vertical="center"/>
      <protection locked="0"/>
    </xf>
    <xf numFmtId="165" fontId="5" fillId="2" borderId="16" xfId="15" applyNumberFormat="1" applyFont="1" applyFill="1" applyBorder="1" applyAlignment="1">
      <alignment horizontal="right" vertical="center"/>
    </xf>
    <xf numFmtId="4" fontId="5" fillId="0" borderId="4" xfId="15" applyNumberFormat="1" applyFont="1" applyBorder="1" applyAlignment="1" applyProtection="1">
      <alignment vertical="center"/>
      <protection locked="0"/>
    </xf>
    <xf numFmtId="2" fontId="5" fillId="2" borderId="16" xfId="15" applyNumberFormat="1" applyFont="1" applyFill="1" applyBorder="1" applyAlignment="1">
      <alignment vertical="center"/>
    </xf>
    <xf numFmtId="49" fontId="6" fillId="0" borderId="17" xfId="15" applyNumberFormat="1" applyFont="1" applyBorder="1" applyAlignment="1">
      <alignment horizontal="left" vertical="center"/>
    </xf>
    <xf numFmtId="49" fontId="6" fillId="0" borderId="17" xfId="15" applyNumberFormat="1" applyFont="1" applyBorder="1" applyAlignment="1">
      <alignment horizontal="left" vertical="center" wrapText="1"/>
    </xf>
    <xf numFmtId="4" fontId="6" fillId="0" borderId="17" xfId="15" applyNumberFormat="1" applyFont="1" applyBorder="1" applyAlignment="1">
      <alignment horizontal="center" vertical="center"/>
    </xf>
    <xf numFmtId="4" fontId="6" fillId="0" borderId="17" xfId="15" applyNumberFormat="1" applyFont="1" applyFill="1" applyBorder="1" applyAlignment="1">
      <alignment horizontal="right" vertical="center"/>
    </xf>
    <xf numFmtId="165" fontId="6" fillId="0" borderId="17" xfId="15" applyNumberFormat="1" applyFont="1" applyBorder="1" applyAlignment="1">
      <alignment horizontal="right" vertical="center"/>
    </xf>
    <xf numFmtId="165" fontId="6" fillId="2" borderId="17" xfId="15" applyNumberFormat="1" applyFont="1" applyFill="1" applyBorder="1" applyAlignment="1">
      <alignment horizontal="right" vertical="center"/>
    </xf>
    <xf numFmtId="4" fontId="6" fillId="2" borderId="17" xfId="15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" fontId="6" fillId="0" borderId="7" xfId="15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27" fillId="2" borderId="17" xfId="0" applyNumberFormat="1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6" fillId="0" borderId="0" xfId="15" applyNumberFormat="1" applyFont="1" applyBorder="1" applyAlignment="1">
      <alignment horizontal="center" vertical="center"/>
    </xf>
    <xf numFmtId="165" fontId="6" fillId="0" borderId="0" xfId="15" applyNumberFormat="1" applyFont="1" applyBorder="1" applyAlignment="1">
      <alignment horizontal="right" vertical="center"/>
    </xf>
    <xf numFmtId="4" fontId="6" fillId="0" borderId="0" xfId="15" applyNumberFormat="1" applyFont="1" applyBorder="1" applyAlignment="1">
      <alignment horizontal="right" vertical="center"/>
    </xf>
    <xf numFmtId="1" fontId="21" fillId="2" borderId="23" xfId="1" applyNumberFormat="1" applyFont="1" applyFill="1" applyBorder="1" applyAlignment="1">
      <alignment horizontal="center" vertical="center"/>
    </xf>
    <xf numFmtId="0" fontId="18" fillId="2" borderId="21" xfId="1" applyFont="1" applyFill="1" applyBorder="1" applyAlignment="1">
      <alignment horizontal="center" vertical="center"/>
    </xf>
    <xf numFmtId="1" fontId="21" fillId="2" borderId="25" xfId="1" applyNumberFormat="1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center"/>
    </xf>
    <xf numFmtId="49" fontId="3" fillId="0" borderId="22" xfId="2" applyNumberFormat="1" applyFont="1" applyBorder="1" applyAlignment="1" applyProtection="1">
      <alignment horizontal="center" vertical="center"/>
      <protection locked="0"/>
    </xf>
    <xf numFmtId="4" fontId="5" fillId="2" borderId="27" xfId="2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19" xfId="0" applyNumberFormat="1" applyFont="1" applyFill="1" applyBorder="1" applyAlignment="1">
      <alignment horizontal="right" vertical="center"/>
    </xf>
    <xf numFmtId="4" fontId="6" fillId="2" borderId="19" xfId="15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4" fontId="3" fillId="2" borderId="28" xfId="1" applyNumberFormat="1" applyFont="1" applyFill="1" applyBorder="1" applyAlignment="1" applyProtection="1">
      <alignment vertical="center"/>
      <protection locked="0"/>
    </xf>
    <xf numFmtId="0" fontId="27" fillId="2" borderId="19" xfId="0" applyFont="1" applyFill="1" applyBorder="1" applyAlignment="1">
      <alignment vertical="center"/>
    </xf>
    <xf numFmtId="49" fontId="3" fillId="0" borderId="22" xfId="15" applyNumberFormat="1" applyFont="1" applyBorder="1" applyAlignment="1" applyProtection="1">
      <alignment horizontal="center" vertical="center"/>
      <protection locked="0"/>
    </xf>
    <xf numFmtId="4" fontId="5" fillId="2" borderId="27" xfId="15" applyNumberFormat="1" applyFont="1" applyFill="1" applyBorder="1" applyAlignment="1">
      <alignment vertical="center"/>
    </xf>
    <xf numFmtId="0" fontId="3" fillId="2" borderId="15" xfId="1" applyFont="1" applyFill="1" applyBorder="1" applyAlignment="1" applyProtection="1">
      <alignment horizontal="center" vertical="center"/>
      <protection locked="0"/>
    </xf>
    <xf numFmtId="0" fontId="3" fillId="2" borderId="29" xfId="1" applyFont="1" applyFill="1" applyBorder="1" applyAlignment="1" applyProtection="1">
      <alignment horizontal="left" vertical="center"/>
      <protection locked="0"/>
    </xf>
    <xf numFmtId="49" fontId="3" fillId="2" borderId="30" xfId="1" applyNumberFormat="1" applyFont="1" applyFill="1" applyBorder="1" applyAlignment="1" applyProtection="1">
      <alignment vertical="center"/>
      <protection locked="0"/>
    </xf>
    <xf numFmtId="4" fontId="3" fillId="2" borderId="29" xfId="1" applyNumberFormat="1" applyFont="1" applyFill="1" applyBorder="1" applyAlignment="1" applyProtection="1">
      <alignment horizontal="center" vertical="center"/>
      <protection locked="0"/>
    </xf>
    <xf numFmtId="4" fontId="3" fillId="2" borderId="30" xfId="1" applyNumberFormat="1" applyFont="1" applyFill="1" applyBorder="1" applyAlignment="1" applyProtection="1">
      <alignment horizontal="center" vertical="center"/>
      <protection locked="0"/>
    </xf>
    <xf numFmtId="165" fontId="3" fillId="2" borderId="29" xfId="1" applyNumberFormat="1" applyFont="1" applyFill="1" applyBorder="1" applyAlignment="1" applyProtection="1">
      <alignment horizontal="center" vertical="center"/>
      <protection locked="0"/>
    </xf>
    <xf numFmtId="165" fontId="3" fillId="2" borderId="30" xfId="1" applyNumberFormat="1" applyFont="1" applyFill="1" applyBorder="1" applyAlignment="1" applyProtection="1">
      <alignment horizontal="right" vertical="center"/>
      <protection locked="0"/>
    </xf>
    <xf numFmtId="4" fontId="3" fillId="2" borderId="29" xfId="1" applyNumberFormat="1" applyFont="1" applyFill="1" applyBorder="1" applyAlignment="1" applyProtection="1">
      <alignment vertical="center"/>
      <protection locked="0"/>
    </xf>
    <xf numFmtId="4" fontId="3" fillId="2" borderId="30" xfId="1" applyNumberFormat="1" applyFont="1" applyFill="1" applyBorder="1" applyAlignment="1" applyProtection="1">
      <alignment horizontal="right" vertical="center"/>
      <protection locked="0"/>
    </xf>
    <xf numFmtId="4" fontId="3" fillId="2" borderId="29" xfId="1" applyNumberFormat="1" applyFont="1" applyFill="1" applyBorder="1" applyAlignment="1" applyProtection="1">
      <alignment horizontal="right" vertical="center"/>
      <protection locked="0"/>
    </xf>
    <xf numFmtId="4" fontId="3" fillId="2" borderId="31" xfId="1" applyNumberFormat="1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4" fontId="24" fillId="0" borderId="4" xfId="15" applyNumberFormat="1" applyFont="1" applyBorder="1" applyAlignment="1" applyProtection="1">
      <alignment horizontal="center" vertical="center"/>
      <protection locked="0"/>
    </xf>
    <xf numFmtId="0" fontId="18" fillId="2" borderId="34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1" fontId="21" fillId="2" borderId="35" xfId="1" applyNumberFormat="1" applyFont="1" applyFill="1" applyBorder="1" applyAlignment="1">
      <alignment horizontal="center" vertical="center"/>
    </xf>
    <xf numFmtId="4" fontId="24" fillId="0" borderId="17" xfId="15" applyNumberFormat="1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4" fontId="3" fillId="2" borderId="17" xfId="1" applyNumberFormat="1" applyFont="1" applyFill="1" applyBorder="1" applyAlignment="1" applyProtection="1">
      <alignment horizontal="center" vertical="center"/>
      <protection locked="0"/>
    </xf>
    <xf numFmtId="0" fontId="9" fillId="2" borderId="36" xfId="1" applyFont="1" applyFill="1" applyBorder="1" applyAlignment="1">
      <alignment horizontal="center" vertical="center"/>
    </xf>
    <xf numFmtId="0" fontId="1" fillId="2" borderId="19" xfId="1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27" fillId="0" borderId="19" xfId="0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27" fillId="2" borderId="31" xfId="0" applyFont="1" applyFill="1" applyBorder="1" applyAlignment="1">
      <alignment vertical="center"/>
    </xf>
    <xf numFmtId="0" fontId="18" fillId="4" borderId="32" xfId="1" applyFont="1" applyFill="1" applyBorder="1" applyAlignment="1">
      <alignment horizontal="centerContinuous" vertical="center"/>
    </xf>
    <xf numFmtId="0" fontId="18" fillId="4" borderId="0" xfId="1" applyFont="1" applyFill="1" applyBorder="1" applyAlignment="1">
      <alignment horizontal="centerContinuous" vertical="center"/>
    </xf>
    <xf numFmtId="0" fontId="18" fillId="4" borderId="3" xfId="1" applyFont="1" applyFill="1" applyBorder="1" applyAlignment="1">
      <alignment horizontal="center" vertical="center"/>
    </xf>
    <xf numFmtId="1" fontId="21" fillId="4" borderId="23" xfId="1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vertical="center"/>
    </xf>
    <xf numFmtId="4" fontId="6" fillId="4" borderId="0" xfId="0" applyNumberFormat="1" applyFont="1" applyFill="1" applyBorder="1" applyAlignment="1">
      <alignment horizontal="right" vertical="center"/>
    </xf>
    <xf numFmtId="4" fontId="6" fillId="4" borderId="0" xfId="15" applyNumberFormat="1" applyFont="1" applyFill="1" applyBorder="1" applyAlignment="1">
      <alignment horizontal="right" vertical="center"/>
    </xf>
    <xf numFmtId="4" fontId="3" fillId="4" borderId="3" xfId="1" applyNumberFormat="1" applyFont="1" applyFill="1" applyBorder="1" applyAlignment="1" applyProtection="1">
      <alignment vertical="center"/>
      <protection locked="0"/>
    </xf>
    <xf numFmtId="4" fontId="5" fillId="4" borderId="0" xfId="2" applyNumberFormat="1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4" fontId="5" fillId="4" borderId="0" xfId="15" applyNumberFormat="1" applyFont="1" applyFill="1" applyBorder="1" applyAlignment="1">
      <alignment vertical="center"/>
    </xf>
    <xf numFmtId="4" fontId="3" fillId="4" borderId="29" xfId="1" applyNumberFormat="1" applyFont="1" applyFill="1" applyBorder="1" applyAlignment="1" applyProtection="1">
      <alignment vertical="center"/>
      <protection locked="0"/>
    </xf>
    <xf numFmtId="0" fontId="7" fillId="4" borderId="17" xfId="0" applyFont="1" applyFill="1" applyBorder="1" applyAlignment="1">
      <alignment vertical="center"/>
    </xf>
    <xf numFmtId="4" fontId="5" fillId="0" borderId="16" xfId="2" applyNumberFormat="1" applyFont="1" applyFill="1" applyBorder="1" applyAlignment="1">
      <alignment vertical="center"/>
    </xf>
    <xf numFmtId="4" fontId="6" fillId="0" borderId="17" xfId="0" applyNumberFormat="1" applyFont="1" applyFill="1" applyBorder="1" applyAlignment="1">
      <alignment horizontal="right" vertical="center"/>
    </xf>
    <xf numFmtId="4" fontId="3" fillId="0" borderId="6" xfId="1" applyNumberFormat="1" applyFont="1" applyFill="1" applyBorder="1" applyAlignment="1" applyProtection="1">
      <alignment vertical="center"/>
      <protection locked="0"/>
    </xf>
    <xf numFmtId="4" fontId="5" fillId="0" borderId="17" xfId="2" applyNumberFormat="1" applyFont="1" applyFill="1" applyBorder="1" applyAlignment="1">
      <alignment vertical="center"/>
    </xf>
    <xf numFmtId="0" fontId="27" fillId="0" borderId="17" xfId="0" applyFont="1" applyFill="1" applyBorder="1" applyAlignment="1">
      <alignment vertical="center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4" fontId="5" fillId="0" borderId="17" xfId="15" applyNumberFormat="1" applyFont="1" applyFill="1" applyBorder="1" applyAlignment="1">
      <alignment vertical="center"/>
    </xf>
    <xf numFmtId="4" fontId="3" fillId="2" borderId="30" xfId="1" applyNumberFormat="1" applyFont="1" applyFill="1" applyBorder="1" applyAlignment="1" applyProtection="1">
      <alignment vertical="center"/>
      <protection locked="0"/>
    </xf>
    <xf numFmtId="4" fontId="12" fillId="0" borderId="0" xfId="7" applyNumberFormat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0" fillId="4" borderId="40" xfId="0" applyFill="1" applyBorder="1" applyAlignment="1">
      <alignment horizontal="center" vertical="center"/>
    </xf>
    <xf numFmtId="0" fontId="7" fillId="4" borderId="39" xfId="0" applyFont="1" applyFill="1" applyBorder="1" applyAlignment="1">
      <alignment vertical="center"/>
    </xf>
    <xf numFmtId="0" fontId="25" fillId="0" borderId="17" xfId="0" applyFont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4" fontId="24" fillId="0" borderId="16" xfId="15" applyNumberFormat="1" applyFont="1" applyBorder="1" applyAlignment="1" applyProtection="1">
      <alignment horizontal="center" vertical="center"/>
      <protection locked="0"/>
    </xf>
    <xf numFmtId="0" fontId="18" fillId="2" borderId="32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18" fillId="2" borderId="33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center" vertical="center"/>
    </xf>
    <xf numFmtId="0" fontId="18" fillId="2" borderId="24" xfId="1" applyFont="1" applyFill="1" applyBorder="1" applyAlignment="1">
      <alignment horizontal="center" vertical="center"/>
    </xf>
    <xf numFmtId="0" fontId="18" fillId="2" borderId="37" xfId="1" applyFont="1" applyFill="1" applyBorder="1" applyAlignment="1">
      <alignment horizontal="center" vertical="center"/>
    </xf>
    <xf numFmtId="0" fontId="18" fillId="2" borderId="38" xfId="1" applyFont="1" applyFill="1" applyBorder="1" applyAlignment="1">
      <alignment horizontal="center" vertical="center"/>
    </xf>
    <xf numFmtId="0" fontId="18" fillId="2" borderId="34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  <xf numFmtId="165" fontId="5" fillId="0" borderId="16" xfId="2" applyNumberFormat="1" applyFont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right" vertical="center"/>
    </xf>
    <xf numFmtId="165" fontId="6" fillId="0" borderId="17" xfId="0" applyNumberFormat="1" applyFont="1" applyFill="1" applyBorder="1" applyAlignment="1">
      <alignment horizontal="right" vertical="center"/>
    </xf>
    <xf numFmtId="165" fontId="6" fillId="0" borderId="17" xfId="15" applyNumberFormat="1" applyFont="1" applyFill="1" applyBorder="1" applyAlignment="1">
      <alignment horizontal="right" vertical="center"/>
    </xf>
    <xf numFmtId="165" fontId="3" fillId="2" borderId="6" xfId="1" applyNumberFormat="1" applyFont="1" applyFill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center" vertical="center"/>
    </xf>
    <xf numFmtId="165" fontId="5" fillId="0" borderId="16" xfId="15" applyNumberFormat="1" applyFont="1" applyBorder="1" applyAlignment="1" applyProtection="1">
      <alignment horizontal="center" vertical="center"/>
      <protection locked="0"/>
    </xf>
    <xf numFmtId="165" fontId="3" fillId="2" borderId="30" xfId="1" applyNumberFormat="1" applyFont="1" applyFill="1" applyBorder="1" applyAlignment="1" applyProtection="1">
      <alignment horizontal="center" vertical="center"/>
      <protection locked="0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abSelected="1" zoomScaleNormal="100" zoomScaleSheetLayoutView="115" workbookViewId="0">
      <pane xSplit="3" ySplit="9" topLeftCell="D10" activePane="bottomRight" state="frozenSplit"/>
      <selection pane="topRight" activeCell="C1" sqref="C1"/>
      <selection pane="bottomLeft" activeCell="A13" sqref="A13"/>
      <selection pane="bottomRight" activeCell="E72" sqref="E11:E72"/>
    </sheetView>
  </sheetViews>
  <sheetFormatPr defaultRowHeight="15" x14ac:dyDescent="0.25"/>
  <cols>
    <col min="1" max="1" width="5.140625" style="7" customWidth="1"/>
    <col min="2" max="2" width="13.5703125" style="7" customWidth="1"/>
    <col min="3" max="3" width="57.140625" style="71" customWidth="1"/>
    <col min="4" max="4" width="9.140625" style="72" customWidth="1"/>
    <col min="5" max="6" width="9.140625" style="7" customWidth="1"/>
    <col min="7" max="7" width="12.7109375" style="7" customWidth="1"/>
    <col min="8" max="9" width="11.7109375" style="7" customWidth="1"/>
    <col min="10" max="10" width="11" style="7" customWidth="1"/>
    <col min="11" max="11" width="21.42578125" style="7" customWidth="1"/>
    <col min="12" max="12" width="3.28515625" style="7" customWidth="1"/>
    <col min="13" max="13" width="6.28515625" style="7" customWidth="1"/>
    <col min="14" max="14" width="9.28515625" style="93" customWidth="1"/>
    <col min="15" max="15" width="40" style="93" customWidth="1"/>
    <col min="16" max="16" width="50.85546875" style="17" customWidth="1"/>
    <col min="17" max="16384" width="9.140625" style="7"/>
  </cols>
  <sheetData>
    <row r="1" spans="1:16" ht="20.25" thickTop="1" thickBot="1" x14ac:dyDescent="0.3">
      <c r="A1" s="11" t="s">
        <v>7</v>
      </c>
      <c r="B1" s="12"/>
      <c r="C1" s="12"/>
      <c r="D1" s="13"/>
      <c r="E1" s="14"/>
      <c r="F1" s="14"/>
      <c r="G1" s="14"/>
      <c r="H1" s="15" t="s">
        <v>8</v>
      </c>
      <c r="I1" s="73" t="s">
        <v>0</v>
      </c>
      <c r="J1" s="74"/>
      <c r="K1" s="16">
        <f>SUM(I11:I503,K11:K503)/2</f>
        <v>0</v>
      </c>
      <c r="L1" s="178"/>
      <c r="M1" s="178"/>
    </row>
    <row r="2" spans="1:16" ht="16.5" thickTop="1" thickBot="1" x14ac:dyDescent="0.3">
      <c r="A2" s="18" t="s">
        <v>9</v>
      </c>
      <c r="B2" s="18"/>
      <c r="C2" s="19"/>
      <c r="D2" s="20"/>
      <c r="E2" s="21"/>
      <c r="F2" s="22"/>
      <c r="G2" s="23"/>
      <c r="H2" s="23"/>
      <c r="I2" s="23"/>
      <c r="J2" s="21"/>
      <c r="K2" s="24" t="s">
        <v>33</v>
      </c>
      <c r="L2" s="179"/>
      <c r="M2" s="179"/>
      <c r="P2" s="76"/>
    </row>
    <row r="3" spans="1:16" x14ac:dyDescent="0.25">
      <c r="A3" s="12" t="s">
        <v>1</v>
      </c>
      <c r="B3" s="12"/>
      <c r="C3" s="25" t="s">
        <v>34</v>
      </c>
      <c r="D3" s="26"/>
      <c r="E3" s="27"/>
      <c r="F3" s="28"/>
      <c r="G3" s="29"/>
      <c r="H3" s="29"/>
      <c r="I3" s="12" t="s">
        <v>10</v>
      </c>
      <c r="J3" s="30" t="s">
        <v>26</v>
      </c>
      <c r="K3" s="27"/>
      <c r="L3" s="27"/>
      <c r="M3" s="27"/>
      <c r="P3" s="75"/>
    </row>
    <row r="4" spans="1:16" ht="15" customHeight="1" x14ac:dyDescent="0.25">
      <c r="A4" s="12" t="s">
        <v>3</v>
      </c>
      <c r="B4" s="12"/>
      <c r="C4" s="31" t="s">
        <v>104</v>
      </c>
      <c r="D4" s="26"/>
      <c r="E4" s="27"/>
      <c r="F4" s="28"/>
      <c r="G4" s="29"/>
      <c r="H4" s="29"/>
      <c r="I4" s="12" t="s">
        <v>11</v>
      </c>
      <c r="J4" s="32" t="s">
        <v>103</v>
      </c>
      <c r="K4" s="27"/>
      <c r="L4" s="27"/>
      <c r="M4" s="27"/>
      <c r="P4" s="75"/>
    </row>
    <row r="5" spans="1:16" ht="15.75" thickBot="1" x14ac:dyDescent="0.3">
      <c r="A5" s="33" t="s">
        <v>2</v>
      </c>
      <c r="B5" s="12"/>
      <c r="C5" s="34"/>
      <c r="D5" s="26"/>
      <c r="E5" s="27"/>
      <c r="F5" s="28"/>
      <c r="G5" s="29"/>
      <c r="H5" s="29"/>
      <c r="I5" s="12" t="s">
        <v>12</v>
      </c>
      <c r="J5" s="35"/>
      <c r="K5" s="36" t="s">
        <v>26</v>
      </c>
      <c r="L5" s="36"/>
      <c r="M5" s="36"/>
    </row>
    <row r="6" spans="1:16" ht="15" customHeight="1" x14ac:dyDescent="0.25">
      <c r="A6" s="37" t="s">
        <v>13</v>
      </c>
      <c r="B6" s="38"/>
      <c r="C6" s="39"/>
      <c r="D6" s="40"/>
      <c r="E6" s="41"/>
      <c r="F6" s="42"/>
      <c r="G6" s="38"/>
      <c r="H6" s="189" t="s">
        <v>14</v>
      </c>
      <c r="I6" s="190"/>
      <c r="J6" s="190"/>
      <c r="K6" s="191"/>
      <c r="L6" s="157"/>
      <c r="M6" s="194" t="s">
        <v>179</v>
      </c>
      <c r="N6" s="186" t="s">
        <v>156</v>
      </c>
      <c r="O6" s="144"/>
      <c r="P6" s="151"/>
    </row>
    <row r="7" spans="1:16" ht="15" customHeight="1" x14ac:dyDescent="0.25">
      <c r="A7" s="43" t="s">
        <v>6</v>
      </c>
      <c r="B7" s="44" t="s">
        <v>15</v>
      </c>
      <c r="C7" s="45"/>
      <c r="D7" s="44" t="s">
        <v>16</v>
      </c>
      <c r="E7" s="46"/>
      <c r="F7" s="47" t="s">
        <v>17</v>
      </c>
      <c r="G7" s="44" t="s">
        <v>18</v>
      </c>
      <c r="H7" s="48" t="s">
        <v>19</v>
      </c>
      <c r="I7" s="49"/>
      <c r="J7" s="192" t="s">
        <v>20</v>
      </c>
      <c r="K7" s="193"/>
      <c r="L7" s="158"/>
      <c r="M7" s="195"/>
      <c r="N7" s="187"/>
      <c r="O7" s="145" t="s">
        <v>177</v>
      </c>
      <c r="P7" s="152" t="s">
        <v>178</v>
      </c>
    </row>
    <row r="8" spans="1:16" ht="15" customHeight="1" x14ac:dyDescent="0.25">
      <c r="A8" s="50" t="s">
        <v>21</v>
      </c>
      <c r="B8" s="51" t="s">
        <v>22</v>
      </c>
      <c r="C8" s="52" t="s">
        <v>23</v>
      </c>
      <c r="D8" s="51" t="s">
        <v>24</v>
      </c>
      <c r="E8" s="53" t="s">
        <v>4</v>
      </c>
      <c r="F8" s="54" t="s">
        <v>25</v>
      </c>
      <c r="G8" s="51" t="s">
        <v>25</v>
      </c>
      <c r="H8" s="55" t="s">
        <v>17</v>
      </c>
      <c r="I8" s="51" t="s">
        <v>5</v>
      </c>
      <c r="J8" s="55" t="s">
        <v>17</v>
      </c>
      <c r="K8" s="107" t="s">
        <v>5</v>
      </c>
      <c r="L8" s="159"/>
      <c r="M8" s="196"/>
      <c r="N8" s="188"/>
      <c r="O8" s="145"/>
      <c r="P8" s="153"/>
    </row>
    <row r="9" spans="1:16" ht="15.75" customHeight="1" thickBot="1" x14ac:dyDescent="0.3">
      <c r="A9" s="56"/>
      <c r="B9" s="57">
        <v>1</v>
      </c>
      <c r="C9" s="58">
        <v>2</v>
      </c>
      <c r="D9" s="57">
        <v>3</v>
      </c>
      <c r="E9" s="57">
        <v>4</v>
      </c>
      <c r="F9" s="59">
        <v>5</v>
      </c>
      <c r="G9" s="57">
        <v>6</v>
      </c>
      <c r="H9" s="57">
        <v>7</v>
      </c>
      <c r="I9" s="57">
        <v>8</v>
      </c>
      <c r="J9" s="59">
        <v>9</v>
      </c>
      <c r="K9" s="108">
        <v>10</v>
      </c>
      <c r="L9" s="160"/>
      <c r="M9" s="146">
        <v>12</v>
      </c>
      <c r="N9" s="106">
        <v>13</v>
      </c>
      <c r="O9" s="146">
        <v>14</v>
      </c>
      <c r="P9" s="108">
        <v>15</v>
      </c>
    </row>
    <row r="10" spans="1:16" x14ac:dyDescent="0.25">
      <c r="A10" s="109"/>
      <c r="B10" s="110"/>
      <c r="C10" s="111"/>
      <c r="D10" s="112"/>
      <c r="E10" s="110"/>
      <c r="F10" s="110"/>
      <c r="G10" s="110"/>
      <c r="H10" s="110"/>
      <c r="I10" s="110"/>
      <c r="J10" s="110"/>
      <c r="K10" s="113"/>
      <c r="L10" s="110"/>
      <c r="M10" s="169"/>
      <c r="N10" s="142"/>
      <c r="O10" s="180"/>
      <c r="P10" s="181"/>
    </row>
    <row r="11" spans="1:16" ht="14.25" x14ac:dyDescent="0.25">
      <c r="A11" s="114" t="s">
        <v>27</v>
      </c>
      <c r="B11" s="9" t="s">
        <v>42</v>
      </c>
      <c r="C11" s="3" t="s">
        <v>32</v>
      </c>
      <c r="D11" s="4"/>
      <c r="E11" s="197"/>
      <c r="F11" s="60"/>
      <c r="G11" s="61"/>
      <c r="H11" s="62"/>
      <c r="I11" s="63"/>
      <c r="J11" s="62"/>
      <c r="K11" s="115"/>
      <c r="L11" s="161"/>
      <c r="M11" s="170"/>
      <c r="N11" s="143"/>
      <c r="O11" s="185"/>
      <c r="P11" s="154"/>
    </row>
    <row r="12" spans="1:16" ht="45" x14ac:dyDescent="0.25">
      <c r="A12" s="116">
        <v>1</v>
      </c>
      <c r="B12" s="117" t="s">
        <v>44</v>
      </c>
      <c r="C12" s="6" t="s">
        <v>45</v>
      </c>
      <c r="D12" s="118" t="s">
        <v>37</v>
      </c>
      <c r="E12" s="198">
        <v>4</v>
      </c>
      <c r="F12" s="119"/>
      <c r="G12" s="94"/>
      <c r="H12" s="120"/>
      <c r="I12" s="95"/>
      <c r="J12" s="120"/>
      <c r="K12" s="121">
        <f t="shared" ref="K12:K36" si="0">E12*J12</f>
        <v>0</v>
      </c>
      <c r="L12" s="162"/>
      <c r="M12" s="171"/>
      <c r="N12" s="140" t="s">
        <v>157</v>
      </c>
      <c r="O12" s="182" t="s">
        <v>180</v>
      </c>
      <c r="P12" s="155" t="s">
        <v>166</v>
      </c>
    </row>
    <row r="13" spans="1:16" ht="45" x14ac:dyDescent="0.25">
      <c r="A13" s="116">
        <f>A12+1</f>
        <v>2</v>
      </c>
      <c r="B13" s="117" t="s">
        <v>46</v>
      </c>
      <c r="C13" s="6" t="s">
        <v>47</v>
      </c>
      <c r="D13" s="118" t="s">
        <v>37</v>
      </c>
      <c r="E13" s="198">
        <v>889.28099999999995</v>
      </c>
      <c r="F13" s="119"/>
      <c r="G13" s="94"/>
      <c r="H13" s="120"/>
      <c r="I13" s="95"/>
      <c r="J13" s="120"/>
      <c r="K13" s="121">
        <f t="shared" si="0"/>
        <v>0</v>
      </c>
      <c r="L13" s="162"/>
      <c r="M13" s="171"/>
      <c r="N13" s="140" t="s">
        <v>157</v>
      </c>
      <c r="O13" s="182" t="s">
        <v>181</v>
      </c>
      <c r="P13" s="155" t="s">
        <v>105</v>
      </c>
    </row>
    <row r="14" spans="1:16" ht="22.5" x14ac:dyDescent="0.25">
      <c r="A14" s="116">
        <f t="shared" ref="A14:A40" si="1">A13+1</f>
        <v>3</v>
      </c>
      <c r="B14" s="117" t="s">
        <v>48</v>
      </c>
      <c r="C14" s="6" t="s">
        <v>49</v>
      </c>
      <c r="D14" s="118" t="s">
        <v>37</v>
      </c>
      <c r="E14" s="198">
        <v>893.28099999999995</v>
      </c>
      <c r="F14" s="119"/>
      <c r="G14" s="94"/>
      <c r="H14" s="120"/>
      <c r="I14" s="95"/>
      <c r="J14" s="120"/>
      <c r="K14" s="121">
        <f t="shared" si="0"/>
        <v>0</v>
      </c>
      <c r="L14" s="162"/>
      <c r="M14" s="171"/>
      <c r="N14" s="140" t="s">
        <v>157</v>
      </c>
      <c r="O14" s="182" t="s">
        <v>182</v>
      </c>
      <c r="P14" s="155" t="s">
        <v>106</v>
      </c>
    </row>
    <row r="15" spans="1:16" ht="56.25" x14ac:dyDescent="0.25">
      <c r="A15" s="116">
        <f t="shared" si="1"/>
        <v>4</v>
      </c>
      <c r="B15" s="117" t="s">
        <v>54</v>
      </c>
      <c r="C15" s="6" t="s">
        <v>55</v>
      </c>
      <c r="D15" s="118" t="s">
        <v>37</v>
      </c>
      <c r="E15" s="199">
        <v>4</v>
      </c>
      <c r="F15" s="119"/>
      <c r="G15" s="94"/>
      <c r="H15" s="120"/>
      <c r="I15" s="95"/>
      <c r="J15" s="120"/>
      <c r="K15" s="121">
        <f t="shared" si="0"/>
        <v>0</v>
      </c>
      <c r="L15" s="162"/>
      <c r="M15" s="171"/>
      <c r="N15" s="140" t="s">
        <v>157</v>
      </c>
      <c r="O15" s="182" t="s">
        <v>183</v>
      </c>
      <c r="P15" s="155" t="s">
        <v>107</v>
      </c>
    </row>
    <row r="16" spans="1:16" ht="56.25" x14ac:dyDescent="0.25">
      <c r="A16" s="116">
        <f t="shared" si="1"/>
        <v>5</v>
      </c>
      <c r="B16" s="117" t="s">
        <v>56</v>
      </c>
      <c r="C16" s="6" t="s">
        <v>57</v>
      </c>
      <c r="D16" s="118" t="s">
        <v>37</v>
      </c>
      <c r="E16" s="199">
        <v>889.28</v>
      </c>
      <c r="F16" s="119"/>
      <c r="G16" s="94"/>
      <c r="H16" s="120"/>
      <c r="I16" s="95"/>
      <c r="J16" s="120"/>
      <c r="K16" s="121">
        <f t="shared" si="0"/>
        <v>0</v>
      </c>
      <c r="L16" s="162"/>
      <c r="M16" s="171"/>
      <c r="N16" s="140" t="s">
        <v>157</v>
      </c>
      <c r="O16" s="182" t="s">
        <v>183</v>
      </c>
      <c r="P16" s="155" t="s">
        <v>63</v>
      </c>
    </row>
    <row r="17" spans="1:16" ht="22.5" x14ac:dyDescent="0.25">
      <c r="A17" s="116">
        <f t="shared" si="1"/>
        <v>6</v>
      </c>
      <c r="B17" s="117" t="s">
        <v>58</v>
      </c>
      <c r="C17" s="77" t="s">
        <v>59</v>
      </c>
      <c r="D17" s="118" t="s">
        <v>37</v>
      </c>
      <c r="E17" s="199">
        <v>893.28099999999995</v>
      </c>
      <c r="F17" s="119"/>
      <c r="G17" s="94"/>
      <c r="H17" s="120"/>
      <c r="I17" s="95"/>
      <c r="J17" s="120"/>
      <c r="K17" s="121">
        <f t="shared" si="0"/>
        <v>0</v>
      </c>
      <c r="L17" s="162"/>
      <c r="M17" s="171"/>
      <c r="N17" s="140" t="s">
        <v>157</v>
      </c>
      <c r="O17" s="182" t="s">
        <v>182</v>
      </c>
      <c r="P17" s="155" t="s">
        <v>108</v>
      </c>
    </row>
    <row r="18" spans="1:16" ht="14.25" x14ac:dyDescent="0.25">
      <c r="A18" s="116">
        <f t="shared" si="1"/>
        <v>7</v>
      </c>
      <c r="B18" s="117" t="s">
        <v>121</v>
      </c>
      <c r="C18" s="77" t="s">
        <v>122</v>
      </c>
      <c r="D18" s="118" t="s">
        <v>39</v>
      </c>
      <c r="E18" s="199">
        <v>22</v>
      </c>
      <c r="F18" s="119"/>
      <c r="G18" s="94"/>
      <c r="H18" s="120"/>
      <c r="I18" s="95"/>
      <c r="J18" s="120"/>
      <c r="K18" s="121">
        <f t="shared" si="0"/>
        <v>0</v>
      </c>
      <c r="L18" s="162"/>
      <c r="M18" s="171"/>
      <c r="N18" s="140" t="s">
        <v>157</v>
      </c>
      <c r="O18" s="182" t="s">
        <v>184</v>
      </c>
      <c r="P18" s="155" t="s">
        <v>123</v>
      </c>
    </row>
    <row r="19" spans="1:16" ht="33.75" x14ac:dyDescent="0.25">
      <c r="A19" s="116">
        <f t="shared" si="1"/>
        <v>8</v>
      </c>
      <c r="B19" s="117" t="s">
        <v>61</v>
      </c>
      <c r="C19" s="77" t="s">
        <v>62</v>
      </c>
      <c r="D19" s="118" t="s">
        <v>38</v>
      </c>
      <c r="E19" s="199">
        <v>1143.2</v>
      </c>
      <c r="F19" s="119"/>
      <c r="G19" s="94"/>
      <c r="H19" s="120"/>
      <c r="I19" s="95"/>
      <c r="J19" s="120"/>
      <c r="K19" s="121">
        <f t="shared" si="0"/>
        <v>0</v>
      </c>
      <c r="L19" s="162"/>
      <c r="M19" s="171"/>
      <c r="N19" s="140" t="s">
        <v>157</v>
      </c>
      <c r="O19" s="182" t="s">
        <v>185</v>
      </c>
      <c r="P19" s="155" t="s">
        <v>167</v>
      </c>
    </row>
    <row r="20" spans="1:16" ht="22.5" x14ac:dyDescent="0.25">
      <c r="A20" s="116">
        <f t="shared" si="1"/>
        <v>9</v>
      </c>
      <c r="B20" s="117" t="s">
        <v>64</v>
      </c>
      <c r="C20" s="77" t="s">
        <v>65</v>
      </c>
      <c r="D20" s="118" t="s">
        <v>38</v>
      </c>
      <c r="E20" s="199">
        <v>1143.2</v>
      </c>
      <c r="F20" s="119"/>
      <c r="G20" s="94"/>
      <c r="H20" s="120"/>
      <c r="I20" s="95"/>
      <c r="J20" s="120"/>
      <c r="K20" s="121">
        <f t="shared" si="0"/>
        <v>0</v>
      </c>
      <c r="L20" s="162"/>
      <c r="M20" s="171"/>
      <c r="N20" s="140" t="s">
        <v>157</v>
      </c>
      <c r="O20" s="182" t="s">
        <v>182</v>
      </c>
      <c r="P20" s="155" t="s">
        <v>159</v>
      </c>
    </row>
    <row r="21" spans="1:16" ht="22.5" x14ac:dyDescent="0.25">
      <c r="A21" s="116">
        <f t="shared" si="1"/>
        <v>10</v>
      </c>
      <c r="B21" s="117" t="s">
        <v>124</v>
      </c>
      <c r="C21" s="77" t="s">
        <v>125</v>
      </c>
      <c r="D21" s="118" t="s">
        <v>35</v>
      </c>
      <c r="E21" s="199">
        <v>2066.9059999999999</v>
      </c>
      <c r="F21" s="119"/>
      <c r="G21" s="94"/>
      <c r="H21" s="120"/>
      <c r="I21" s="95"/>
      <c r="J21" s="120"/>
      <c r="K21" s="121">
        <f t="shared" si="0"/>
        <v>0</v>
      </c>
      <c r="L21" s="162"/>
      <c r="M21" s="171"/>
      <c r="N21" s="140" t="s">
        <v>158</v>
      </c>
      <c r="O21" s="182" t="s">
        <v>186</v>
      </c>
      <c r="P21" s="155" t="s">
        <v>116</v>
      </c>
    </row>
    <row r="22" spans="1:16" ht="45" x14ac:dyDescent="0.25">
      <c r="A22" s="116">
        <f t="shared" si="1"/>
        <v>11</v>
      </c>
      <c r="B22" s="117" t="s">
        <v>66</v>
      </c>
      <c r="C22" s="77" t="s">
        <v>67</v>
      </c>
      <c r="D22" s="118" t="s">
        <v>38</v>
      </c>
      <c r="E22" s="199">
        <v>941.49</v>
      </c>
      <c r="F22" s="119">
        <v>1.800999702625641</v>
      </c>
      <c r="G22" s="94">
        <f>E22*F22</f>
        <v>1695.6232100250147</v>
      </c>
      <c r="H22" s="120"/>
      <c r="I22" s="95"/>
      <c r="J22" s="120"/>
      <c r="K22" s="121">
        <f t="shared" si="0"/>
        <v>0</v>
      </c>
      <c r="L22" s="162"/>
      <c r="M22" s="171"/>
      <c r="N22" s="140" t="s">
        <v>157</v>
      </c>
      <c r="O22" s="182" t="s">
        <v>204</v>
      </c>
      <c r="P22" s="155" t="s">
        <v>168</v>
      </c>
    </row>
    <row r="23" spans="1:16" ht="22.5" x14ac:dyDescent="0.25">
      <c r="A23" s="116">
        <f t="shared" si="1"/>
        <v>12</v>
      </c>
      <c r="B23" s="117" t="s">
        <v>68</v>
      </c>
      <c r="C23" s="77" t="s">
        <v>69</v>
      </c>
      <c r="D23" s="118" t="s">
        <v>38</v>
      </c>
      <c r="E23" s="199">
        <v>941.49</v>
      </c>
      <c r="F23" s="119"/>
      <c r="G23" s="94"/>
      <c r="H23" s="120"/>
      <c r="I23" s="95"/>
      <c r="J23" s="120"/>
      <c r="K23" s="121">
        <f t="shared" si="0"/>
        <v>0</v>
      </c>
      <c r="L23" s="162"/>
      <c r="M23" s="171"/>
      <c r="N23" s="140" t="s">
        <v>157</v>
      </c>
      <c r="O23" s="182" t="s">
        <v>182</v>
      </c>
      <c r="P23" s="155" t="s">
        <v>160</v>
      </c>
    </row>
    <row r="24" spans="1:16" ht="56.25" x14ac:dyDescent="0.25">
      <c r="A24" s="116">
        <f t="shared" si="1"/>
        <v>13</v>
      </c>
      <c r="B24" s="86" t="s">
        <v>134</v>
      </c>
      <c r="C24" s="87" t="s">
        <v>135</v>
      </c>
      <c r="D24" s="88" t="s">
        <v>38</v>
      </c>
      <c r="E24" s="200">
        <v>12.02</v>
      </c>
      <c r="F24" s="90">
        <v>1.8009999999999999</v>
      </c>
      <c r="G24" s="94">
        <f>E24*F24</f>
        <v>21.648019999999999</v>
      </c>
      <c r="H24" s="96"/>
      <c r="I24" s="92"/>
      <c r="J24" s="78"/>
      <c r="K24" s="122">
        <f t="shared" si="0"/>
        <v>0</v>
      </c>
      <c r="L24" s="163"/>
      <c r="M24" s="89"/>
      <c r="N24" s="140" t="s">
        <v>158</v>
      </c>
      <c r="O24" s="182" t="s">
        <v>205</v>
      </c>
      <c r="P24" s="155" t="s">
        <v>167</v>
      </c>
    </row>
    <row r="25" spans="1:16" ht="56.25" x14ac:dyDescent="0.25">
      <c r="A25" s="116">
        <f t="shared" si="1"/>
        <v>14</v>
      </c>
      <c r="B25" s="86" t="s">
        <v>136</v>
      </c>
      <c r="C25" s="87" t="s">
        <v>137</v>
      </c>
      <c r="D25" s="88" t="s">
        <v>38</v>
      </c>
      <c r="E25" s="200">
        <v>171.48</v>
      </c>
      <c r="F25" s="90"/>
      <c r="G25" s="94"/>
      <c r="H25" s="96"/>
      <c r="I25" s="92"/>
      <c r="J25" s="78"/>
      <c r="K25" s="122">
        <f t="shared" si="0"/>
        <v>0</v>
      </c>
      <c r="L25" s="163"/>
      <c r="M25" s="89"/>
      <c r="N25" s="140" t="s">
        <v>158</v>
      </c>
      <c r="O25" s="182" t="s">
        <v>206</v>
      </c>
      <c r="P25" s="155" t="s">
        <v>167</v>
      </c>
    </row>
    <row r="26" spans="1:16" ht="22.5" x14ac:dyDescent="0.25">
      <c r="A26" s="116">
        <f t="shared" si="1"/>
        <v>15</v>
      </c>
      <c r="B26" s="117" t="s">
        <v>70</v>
      </c>
      <c r="C26" s="77" t="s">
        <v>71</v>
      </c>
      <c r="D26" s="118" t="s">
        <v>37</v>
      </c>
      <c r="E26" s="199">
        <v>893.28099999999995</v>
      </c>
      <c r="F26" s="119">
        <v>4.4950000000000004E-2</v>
      </c>
      <c r="G26" s="94">
        <f t="shared" ref="G26:G29" si="2">E26*F26</f>
        <v>40.15298095</v>
      </c>
      <c r="H26" s="120"/>
      <c r="I26" s="95"/>
      <c r="J26" s="120"/>
      <c r="K26" s="121">
        <f t="shared" si="0"/>
        <v>0</v>
      </c>
      <c r="L26" s="162"/>
      <c r="M26" s="171"/>
      <c r="N26" s="140" t="s">
        <v>158</v>
      </c>
      <c r="O26" s="182" t="s">
        <v>187</v>
      </c>
      <c r="P26" s="155" t="s">
        <v>73</v>
      </c>
    </row>
    <row r="27" spans="1:16" s="97" customFormat="1" ht="22.5" x14ac:dyDescent="0.25">
      <c r="A27" s="116">
        <f t="shared" si="1"/>
        <v>16</v>
      </c>
      <c r="B27" s="117" t="s">
        <v>171</v>
      </c>
      <c r="C27" s="77" t="s">
        <v>172</v>
      </c>
      <c r="D27" s="118" t="s">
        <v>37</v>
      </c>
      <c r="E27" s="199">
        <f>2*E26</f>
        <v>1786.5619999999999</v>
      </c>
      <c r="F27" s="119"/>
      <c r="G27" s="94"/>
      <c r="H27" s="120"/>
      <c r="I27" s="95"/>
      <c r="J27" s="120"/>
      <c r="K27" s="121">
        <f t="shared" si="0"/>
        <v>0</v>
      </c>
      <c r="L27" s="162"/>
      <c r="M27" s="171"/>
      <c r="N27" s="140" t="s">
        <v>158</v>
      </c>
      <c r="O27" s="182" t="s">
        <v>188</v>
      </c>
      <c r="P27" s="155" t="s">
        <v>73</v>
      </c>
    </row>
    <row r="28" spans="1:16" ht="22.5" x14ac:dyDescent="0.25">
      <c r="A28" s="116">
        <f t="shared" si="1"/>
        <v>17</v>
      </c>
      <c r="B28" s="117" t="s">
        <v>117</v>
      </c>
      <c r="C28" s="77" t="s">
        <v>72</v>
      </c>
      <c r="D28" s="118" t="s">
        <v>39</v>
      </c>
      <c r="E28" s="199">
        <v>712</v>
      </c>
      <c r="F28" s="119">
        <v>0.20200000000000001</v>
      </c>
      <c r="G28" s="94">
        <f t="shared" si="2"/>
        <v>143.82400000000001</v>
      </c>
      <c r="H28" s="120"/>
      <c r="I28" s="95"/>
      <c r="J28" s="102"/>
      <c r="K28" s="121">
        <f t="shared" si="0"/>
        <v>0</v>
      </c>
      <c r="L28" s="162"/>
      <c r="M28" s="171"/>
      <c r="N28" s="140" t="s">
        <v>158</v>
      </c>
      <c r="O28" s="182" t="s">
        <v>189</v>
      </c>
      <c r="P28" s="155" t="s">
        <v>169</v>
      </c>
    </row>
    <row r="29" spans="1:16" ht="22.5" x14ac:dyDescent="0.25">
      <c r="A29" s="116">
        <f t="shared" si="1"/>
        <v>18</v>
      </c>
      <c r="B29" s="117" t="s">
        <v>118</v>
      </c>
      <c r="C29" s="77" t="s">
        <v>119</v>
      </c>
      <c r="D29" s="118" t="s">
        <v>39</v>
      </c>
      <c r="E29" s="199">
        <v>7</v>
      </c>
      <c r="F29" s="119">
        <v>0.20199999999999999</v>
      </c>
      <c r="G29" s="94">
        <f t="shared" si="2"/>
        <v>1.4139999999999999</v>
      </c>
      <c r="H29" s="120"/>
      <c r="I29" s="95"/>
      <c r="J29" s="102"/>
      <c r="K29" s="121">
        <f t="shared" si="0"/>
        <v>0</v>
      </c>
      <c r="L29" s="162"/>
      <c r="M29" s="171"/>
      <c r="N29" s="140" t="s">
        <v>158</v>
      </c>
      <c r="O29" s="182" t="s">
        <v>189</v>
      </c>
      <c r="P29" s="155" t="s">
        <v>120</v>
      </c>
    </row>
    <row r="30" spans="1:16" ht="22.5" x14ac:dyDescent="0.25">
      <c r="A30" s="116">
        <f t="shared" si="1"/>
        <v>19</v>
      </c>
      <c r="B30" s="117" t="s">
        <v>50</v>
      </c>
      <c r="C30" s="77" t="s">
        <v>51</v>
      </c>
      <c r="D30" s="118" t="s">
        <v>35</v>
      </c>
      <c r="E30" s="198">
        <v>241.18600000000001</v>
      </c>
      <c r="F30" s="119"/>
      <c r="G30" s="94"/>
      <c r="H30" s="120"/>
      <c r="I30" s="95"/>
      <c r="J30" s="120"/>
      <c r="K30" s="121">
        <f t="shared" si="0"/>
        <v>0</v>
      </c>
      <c r="L30" s="162"/>
      <c r="M30" s="171"/>
      <c r="N30" s="140" t="s">
        <v>157</v>
      </c>
      <c r="O30" s="182" t="s">
        <v>187</v>
      </c>
      <c r="P30" s="155" t="s">
        <v>109</v>
      </c>
    </row>
    <row r="31" spans="1:16" ht="22.5" x14ac:dyDescent="0.25">
      <c r="A31" s="116">
        <f t="shared" si="1"/>
        <v>20</v>
      </c>
      <c r="B31" s="117" t="s">
        <v>52</v>
      </c>
      <c r="C31" s="6" t="s">
        <v>53</v>
      </c>
      <c r="D31" s="118" t="s">
        <v>35</v>
      </c>
      <c r="E31" s="198">
        <v>241.18600000000001</v>
      </c>
      <c r="F31" s="119"/>
      <c r="G31" s="94"/>
      <c r="H31" s="120"/>
      <c r="I31" s="95"/>
      <c r="J31" s="120"/>
      <c r="K31" s="121">
        <f t="shared" si="0"/>
        <v>0</v>
      </c>
      <c r="L31" s="162"/>
      <c r="M31" s="171"/>
      <c r="N31" s="140" t="s">
        <v>157</v>
      </c>
      <c r="O31" s="182" t="s">
        <v>187</v>
      </c>
      <c r="P31" s="155" t="s">
        <v>161</v>
      </c>
    </row>
    <row r="32" spans="1:16" ht="56.25" x14ac:dyDescent="0.25">
      <c r="A32" s="116">
        <f t="shared" si="1"/>
        <v>21</v>
      </c>
      <c r="B32" s="117" t="s">
        <v>74</v>
      </c>
      <c r="C32" s="77" t="s">
        <v>75</v>
      </c>
      <c r="D32" s="118" t="s">
        <v>37</v>
      </c>
      <c r="E32" s="198">
        <v>893.28099999999995</v>
      </c>
      <c r="F32" s="119"/>
      <c r="G32" s="94"/>
      <c r="H32" s="120"/>
      <c r="I32" s="95"/>
      <c r="J32" s="120"/>
      <c r="K32" s="121">
        <f t="shared" si="0"/>
        <v>0</v>
      </c>
      <c r="L32" s="162"/>
      <c r="M32" s="171"/>
      <c r="N32" s="140" t="s">
        <v>158</v>
      </c>
      <c r="O32" s="182" t="s">
        <v>190</v>
      </c>
      <c r="P32" s="155" t="s">
        <v>162</v>
      </c>
    </row>
    <row r="33" spans="1:16" ht="22.5" x14ac:dyDescent="0.25">
      <c r="A33" s="116">
        <f t="shared" si="1"/>
        <v>22</v>
      </c>
      <c r="B33" s="117" t="s">
        <v>76</v>
      </c>
      <c r="C33" s="77" t="s">
        <v>126</v>
      </c>
      <c r="D33" s="118" t="s">
        <v>37</v>
      </c>
      <c r="E33" s="198">
        <v>1786.5619999999999</v>
      </c>
      <c r="F33" s="119">
        <v>6.3999999999999994E-4</v>
      </c>
      <c r="G33" s="94">
        <f t="shared" ref="G33:G37" si="3">E33*F33</f>
        <v>1.1433996799999999</v>
      </c>
      <c r="H33" s="120"/>
      <c r="I33" s="95"/>
      <c r="J33" s="120"/>
      <c r="K33" s="121">
        <f t="shared" si="0"/>
        <v>0</v>
      </c>
      <c r="L33" s="162"/>
      <c r="M33" s="171"/>
      <c r="N33" s="140" t="s">
        <v>158</v>
      </c>
      <c r="O33" s="182" t="s">
        <v>187</v>
      </c>
      <c r="P33" s="155" t="s">
        <v>110</v>
      </c>
    </row>
    <row r="34" spans="1:16" ht="14.25" x14ac:dyDescent="0.25">
      <c r="A34" s="116">
        <f t="shared" si="1"/>
        <v>23</v>
      </c>
      <c r="B34" s="117" t="s">
        <v>60</v>
      </c>
      <c r="C34" s="77" t="s">
        <v>127</v>
      </c>
      <c r="D34" s="118" t="s">
        <v>35</v>
      </c>
      <c r="E34" s="198">
        <v>88.31</v>
      </c>
      <c r="F34" s="119">
        <v>1</v>
      </c>
      <c r="G34" s="94">
        <f t="shared" si="3"/>
        <v>88.31</v>
      </c>
      <c r="H34" s="120"/>
      <c r="I34" s="95"/>
      <c r="J34" s="102"/>
      <c r="K34" s="121">
        <f t="shared" si="0"/>
        <v>0</v>
      </c>
      <c r="L34" s="162"/>
      <c r="M34" s="171"/>
      <c r="N34" s="140" t="s">
        <v>157</v>
      </c>
      <c r="O34" s="182" t="s">
        <v>191</v>
      </c>
      <c r="P34" s="155" t="s">
        <v>111</v>
      </c>
    </row>
    <row r="35" spans="1:16" ht="22.5" x14ac:dyDescent="0.25">
      <c r="A35" s="116">
        <f t="shared" si="1"/>
        <v>24</v>
      </c>
      <c r="B35" s="117" t="s">
        <v>77</v>
      </c>
      <c r="C35" s="77" t="s">
        <v>78</v>
      </c>
      <c r="D35" s="118" t="s">
        <v>37</v>
      </c>
      <c r="E35" s="198">
        <v>893.28099999999995</v>
      </c>
      <c r="F35" s="119">
        <v>1.3999999999999999E-4</v>
      </c>
      <c r="G35" s="94">
        <f t="shared" si="3"/>
        <v>0.12505933999999999</v>
      </c>
      <c r="H35" s="120"/>
      <c r="I35" s="95"/>
      <c r="J35" s="120"/>
      <c r="K35" s="121">
        <f t="shared" si="0"/>
        <v>0</v>
      </c>
      <c r="L35" s="162"/>
      <c r="M35" s="171"/>
      <c r="N35" s="140" t="s">
        <v>158</v>
      </c>
      <c r="O35" s="182" t="s">
        <v>187</v>
      </c>
      <c r="P35" s="155" t="s">
        <v>162</v>
      </c>
    </row>
    <row r="36" spans="1:16" ht="22.5" x14ac:dyDescent="0.25">
      <c r="A36" s="116">
        <f t="shared" si="1"/>
        <v>25</v>
      </c>
      <c r="B36" s="117" t="s">
        <v>128</v>
      </c>
      <c r="C36" s="77" t="s">
        <v>129</v>
      </c>
      <c r="D36" s="118" t="s">
        <v>37</v>
      </c>
      <c r="E36" s="198">
        <v>893.28099999999995</v>
      </c>
      <c r="F36" s="119">
        <v>7.9482268177650709E-5</v>
      </c>
      <c r="G36" s="94">
        <f t="shared" si="3"/>
        <v>7.0999999999999994E-2</v>
      </c>
      <c r="H36" s="120"/>
      <c r="I36" s="95"/>
      <c r="J36" s="120"/>
      <c r="K36" s="121">
        <f t="shared" si="0"/>
        <v>0</v>
      </c>
      <c r="L36" s="162"/>
      <c r="M36" s="171"/>
      <c r="N36" s="140" t="s">
        <v>157</v>
      </c>
      <c r="O36" s="182" t="s">
        <v>187</v>
      </c>
      <c r="P36" s="155" t="s">
        <v>162</v>
      </c>
    </row>
    <row r="37" spans="1:16" ht="22.5" x14ac:dyDescent="0.25">
      <c r="A37" s="116">
        <f t="shared" si="1"/>
        <v>26</v>
      </c>
      <c r="B37" s="117" t="s">
        <v>79</v>
      </c>
      <c r="C37" s="77" t="s">
        <v>80</v>
      </c>
      <c r="D37" s="118" t="s">
        <v>39</v>
      </c>
      <c r="E37" s="198">
        <v>24</v>
      </c>
      <c r="F37" s="119">
        <v>1.05E-4</v>
      </c>
      <c r="G37" s="94">
        <f t="shared" si="3"/>
        <v>2.5200000000000001E-3</v>
      </c>
      <c r="H37" s="120"/>
      <c r="I37" s="95"/>
      <c r="J37" s="120"/>
      <c r="K37" s="121">
        <f t="shared" ref="K37:K40" si="4">E37*J37</f>
        <v>0</v>
      </c>
      <c r="L37" s="162"/>
      <c r="M37" s="171"/>
      <c r="N37" s="140" t="s">
        <v>157</v>
      </c>
      <c r="O37" s="182" t="s">
        <v>187</v>
      </c>
      <c r="P37" s="155" t="s">
        <v>84</v>
      </c>
    </row>
    <row r="38" spans="1:16" ht="14.25" x14ac:dyDescent="0.25">
      <c r="A38" s="116">
        <f t="shared" si="1"/>
        <v>27</v>
      </c>
      <c r="B38" s="117" t="s">
        <v>173</v>
      </c>
      <c r="C38" s="77" t="s">
        <v>174</v>
      </c>
      <c r="D38" s="118" t="s">
        <v>37</v>
      </c>
      <c r="E38" s="198">
        <f>2*E32</f>
        <v>1786.5619999999999</v>
      </c>
      <c r="F38" s="119"/>
      <c r="G38" s="94"/>
      <c r="H38" s="120"/>
      <c r="I38" s="95"/>
      <c r="J38" s="120"/>
      <c r="K38" s="121">
        <f t="shared" si="4"/>
        <v>0</v>
      </c>
      <c r="L38" s="162"/>
      <c r="M38" s="171"/>
      <c r="N38" s="140" t="s">
        <v>158</v>
      </c>
      <c r="O38" s="182" t="s">
        <v>192</v>
      </c>
      <c r="P38" s="155" t="s">
        <v>85</v>
      </c>
    </row>
    <row r="39" spans="1:16" s="97" customFormat="1" ht="14.25" x14ac:dyDescent="0.25">
      <c r="A39" s="116">
        <f t="shared" si="1"/>
        <v>28</v>
      </c>
      <c r="B39" s="117" t="s">
        <v>175</v>
      </c>
      <c r="C39" s="77" t="s">
        <v>176</v>
      </c>
      <c r="D39" s="118" t="s">
        <v>37</v>
      </c>
      <c r="E39" s="198">
        <f>E32</f>
        <v>893.28099999999995</v>
      </c>
      <c r="F39" s="119"/>
      <c r="G39" s="94"/>
      <c r="H39" s="120"/>
      <c r="I39" s="95"/>
      <c r="J39" s="120"/>
      <c r="K39" s="121">
        <f t="shared" si="4"/>
        <v>0</v>
      </c>
      <c r="L39" s="162"/>
      <c r="M39" s="171"/>
      <c r="N39" s="140" t="s">
        <v>158</v>
      </c>
      <c r="O39" s="182" t="s">
        <v>193</v>
      </c>
      <c r="P39" s="155" t="s">
        <v>85</v>
      </c>
    </row>
    <row r="40" spans="1:16" ht="14.25" x14ac:dyDescent="0.25">
      <c r="A40" s="116">
        <f t="shared" si="1"/>
        <v>29</v>
      </c>
      <c r="B40" s="117" t="s">
        <v>81</v>
      </c>
      <c r="C40" s="77" t="s">
        <v>82</v>
      </c>
      <c r="D40" s="118" t="s">
        <v>37</v>
      </c>
      <c r="E40" s="198">
        <v>60</v>
      </c>
      <c r="F40" s="119"/>
      <c r="G40" s="94"/>
      <c r="H40" s="120"/>
      <c r="I40" s="95"/>
      <c r="J40" s="120"/>
      <c r="K40" s="121">
        <f t="shared" si="4"/>
        <v>0</v>
      </c>
      <c r="L40" s="162"/>
      <c r="M40" s="171"/>
      <c r="N40" s="140" t="s">
        <v>157</v>
      </c>
      <c r="O40" s="182" t="s">
        <v>192</v>
      </c>
      <c r="P40" s="155" t="s">
        <v>86</v>
      </c>
    </row>
    <row r="41" spans="1:16" ht="14.25" customHeight="1" x14ac:dyDescent="0.25">
      <c r="A41" s="116"/>
      <c r="B41" s="117"/>
      <c r="C41" s="6"/>
      <c r="D41" s="118"/>
      <c r="E41" s="198"/>
      <c r="F41" s="119"/>
      <c r="G41" s="94"/>
      <c r="H41" s="123"/>
      <c r="I41" s="95"/>
      <c r="J41" s="123"/>
      <c r="K41" s="121"/>
      <c r="L41" s="162"/>
      <c r="M41" s="171"/>
      <c r="N41" s="140"/>
      <c r="O41" s="148"/>
      <c r="P41" s="155"/>
    </row>
    <row r="42" spans="1:16" ht="14.25" x14ac:dyDescent="0.25">
      <c r="A42" s="124" t="s">
        <v>28</v>
      </c>
      <c r="B42" s="8" t="s">
        <v>43</v>
      </c>
      <c r="C42" s="2" t="str">
        <f>C11</f>
        <v>Komunikace</v>
      </c>
      <c r="D42" s="1"/>
      <c r="E42" s="201"/>
      <c r="F42" s="64"/>
      <c r="G42" s="69">
        <f>SUM(G12:G41)</f>
        <v>1992.3141899950147</v>
      </c>
      <c r="H42" s="66"/>
      <c r="I42" s="69">
        <f>SUM(I12:I41)</f>
        <v>0</v>
      </c>
      <c r="J42" s="68"/>
      <c r="K42" s="125">
        <f>SUM(K12:K41)</f>
        <v>0</v>
      </c>
      <c r="L42" s="164"/>
      <c r="M42" s="175"/>
      <c r="N42" s="1"/>
      <c r="O42" s="5"/>
      <c r="P42" s="183"/>
    </row>
    <row r="43" spans="1:16" ht="14.25" hidden="1" x14ac:dyDescent="0.25">
      <c r="A43" s="114" t="s">
        <v>27</v>
      </c>
      <c r="B43" s="9" t="s">
        <v>29</v>
      </c>
      <c r="C43" s="3" t="s">
        <v>30</v>
      </c>
      <c r="D43" s="4"/>
      <c r="E43" s="197"/>
      <c r="F43" s="60"/>
      <c r="G43" s="61"/>
      <c r="H43" s="62"/>
      <c r="I43" s="63"/>
      <c r="J43" s="62"/>
      <c r="K43" s="115"/>
      <c r="L43" s="165"/>
      <c r="M43" s="173"/>
      <c r="N43" s="140"/>
      <c r="O43" s="148"/>
      <c r="P43" s="155"/>
    </row>
    <row r="44" spans="1:16" ht="14.25" hidden="1" x14ac:dyDescent="0.25">
      <c r="A44" s="116" t="e">
        <f>#REF!+1</f>
        <v>#REF!</v>
      </c>
      <c r="B44" s="117"/>
      <c r="C44" s="98"/>
      <c r="D44" s="118"/>
      <c r="E44" s="202"/>
      <c r="F44" s="118"/>
      <c r="G44" s="99">
        <f>E44*F44</f>
        <v>0</v>
      </c>
      <c r="H44" s="102"/>
      <c r="I44" s="100">
        <f>E44*H44</f>
        <v>0</v>
      </c>
      <c r="J44" s="102"/>
      <c r="K44" s="126">
        <f>E44*J44</f>
        <v>0</v>
      </c>
      <c r="L44" s="166"/>
      <c r="M44" s="174"/>
      <c r="N44" s="140"/>
      <c r="O44" s="148"/>
      <c r="P44" s="155"/>
    </row>
    <row r="45" spans="1:16" ht="14.25" hidden="1" x14ac:dyDescent="0.25">
      <c r="A45" s="116" t="e">
        <f>A44+1</f>
        <v>#REF!</v>
      </c>
      <c r="B45" s="117"/>
      <c r="C45" s="98"/>
      <c r="D45" s="118"/>
      <c r="E45" s="202"/>
      <c r="F45" s="118"/>
      <c r="G45" s="99">
        <f>E45*F45</f>
        <v>0</v>
      </c>
      <c r="H45" s="102"/>
      <c r="I45" s="100">
        <f>E45*H45</f>
        <v>0</v>
      </c>
      <c r="J45" s="102"/>
      <c r="K45" s="126">
        <f>E45*J45</f>
        <v>0</v>
      </c>
      <c r="L45" s="166"/>
      <c r="M45" s="174"/>
      <c r="N45" s="140"/>
      <c r="O45" s="148"/>
      <c r="P45" s="155"/>
    </row>
    <row r="46" spans="1:16" hidden="1" x14ac:dyDescent="0.25">
      <c r="A46" s="116"/>
      <c r="B46" s="117"/>
      <c r="C46" s="98"/>
      <c r="D46" s="118"/>
      <c r="E46" s="202"/>
      <c r="F46" s="118"/>
      <c r="G46" s="99"/>
      <c r="H46" s="102"/>
      <c r="I46" s="101"/>
      <c r="J46" s="102"/>
      <c r="K46" s="126"/>
      <c r="L46" s="166"/>
      <c r="M46" s="174"/>
      <c r="N46" s="141"/>
      <c r="O46" s="149"/>
      <c r="P46" s="155"/>
    </row>
    <row r="47" spans="1:16" ht="14.25" hidden="1" x14ac:dyDescent="0.25">
      <c r="A47" s="124" t="s">
        <v>28</v>
      </c>
      <c r="B47" s="8" t="s">
        <v>31</v>
      </c>
      <c r="C47" s="2" t="str">
        <f>C43</f>
        <v>Základy</v>
      </c>
      <c r="D47" s="1"/>
      <c r="E47" s="201"/>
      <c r="F47" s="64"/>
      <c r="G47" s="70">
        <f>SUM(G44:G45)</f>
        <v>0</v>
      </c>
      <c r="H47" s="66"/>
      <c r="I47" s="67">
        <f>SUM(I44:I45)</f>
        <v>0</v>
      </c>
      <c r="J47" s="68"/>
      <c r="K47" s="125">
        <f>SUM(K44:K45)</f>
        <v>0</v>
      </c>
      <c r="L47" s="164"/>
      <c r="M47" s="172"/>
      <c r="N47" s="1"/>
      <c r="O47" s="150"/>
      <c r="P47" s="155"/>
    </row>
    <row r="48" spans="1:16" ht="14.25" x14ac:dyDescent="0.25">
      <c r="A48" s="114" t="s">
        <v>27</v>
      </c>
      <c r="B48" s="10">
        <v>9</v>
      </c>
      <c r="C48" s="3" t="s">
        <v>87</v>
      </c>
      <c r="D48" s="4"/>
      <c r="E48" s="197"/>
      <c r="F48" s="60"/>
      <c r="G48" s="61"/>
      <c r="H48" s="62"/>
      <c r="I48" s="63"/>
      <c r="J48" s="62"/>
      <c r="K48" s="115"/>
      <c r="L48" s="161"/>
      <c r="M48" s="170"/>
      <c r="N48" s="143"/>
      <c r="O48" s="147"/>
      <c r="P48" s="155"/>
    </row>
    <row r="49" spans="1:16" ht="33.75" x14ac:dyDescent="0.25">
      <c r="A49" s="116">
        <f>A40+1</f>
        <v>30</v>
      </c>
      <c r="B49" s="86">
        <v>922561125</v>
      </c>
      <c r="C49" s="87" t="s">
        <v>138</v>
      </c>
      <c r="D49" s="88" t="s">
        <v>36</v>
      </c>
      <c r="E49" s="200">
        <v>524</v>
      </c>
      <c r="F49" s="90">
        <v>9.4539999999999999E-2</v>
      </c>
      <c r="G49" s="94">
        <f t="shared" ref="G49:G52" si="5">E49*F49</f>
        <v>49.538960000000003</v>
      </c>
      <c r="H49" s="96"/>
      <c r="I49" s="92"/>
      <c r="J49" s="78"/>
      <c r="K49" s="122">
        <f t="shared" ref="K49:K58" si="6">E49*J49</f>
        <v>0</v>
      </c>
      <c r="L49" s="163"/>
      <c r="M49" s="89"/>
      <c r="N49" s="140" t="s">
        <v>157</v>
      </c>
      <c r="O49" s="182" t="s">
        <v>194</v>
      </c>
      <c r="P49" s="155" t="s">
        <v>167</v>
      </c>
    </row>
    <row r="50" spans="1:16" ht="22.5" x14ac:dyDescent="0.25">
      <c r="A50" s="116">
        <f>A49+1</f>
        <v>31</v>
      </c>
      <c r="B50" s="117" t="s">
        <v>130</v>
      </c>
      <c r="C50" s="77" t="s">
        <v>207</v>
      </c>
      <c r="D50" s="118" t="s">
        <v>39</v>
      </c>
      <c r="E50" s="198">
        <v>17</v>
      </c>
      <c r="F50" s="119">
        <v>0.33394117647058819</v>
      </c>
      <c r="G50" s="94">
        <f t="shared" si="5"/>
        <v>5.6769999999999996</v>
      </c>
      <c r="H50" s="120"/>
      <c r="I50" s="95"/>
      <c r="J50" s="120"/>
      <c r="K50" s="121">
        <f t="shared" si="6"/>
        <v>0</v>
      </c>
      <c r="L50" s="162"/>
      <c r="M50" s="171"/>
      <c r="N50" s="140" t="s">
        <v>158</v>
      </c>
      <c r="O50" s="182" t="s">
        <v>195</v>
      </c>
      <c r="P50" s="155" t="s">
        <v>84</v>
      </c>
    </row>
    <row r="51" spans="1:16" ht="22.5" x14ac:dyDescent="0.25">
      <c r="A51" s="116">
        <f t="shared" ref="A51:A53" si="7">A50+1</f>
        <v>32</v>
      </c>
      <c r="B51" s="117" t="s">
        <v>131</v>
      </c>
      <c r="C51" s="77" t="s">
        <v>208</v>
      </c>
      <c r="D51" s="118" t="s">
        <v>39</v>
      </c>
      <c r="E51" s="198">
        <v>13</v>
      </c>
      <c r="F51" s="119">
        <v>0.33392307692307693</v>
      </c>
      <c r="G51" s="94">
        <f t="shared" si="5"/>
        <v>4.3410000000000002</v>
      </c>
      <c r="H51" s="120"/>
      <c r="I51" s="95"/>
      <c r="J51" s="120"/>
      <c r="K51" s="121">
        <f t="shared" si="6"/>
        <v>0</v>
      </c>
      <c r="L51" s="162"/>
      <c r="M51" s="171"/>
      <c r="N51" s="140" t="s">
        <v>158</v>
      </c>
      <c r="O51" s="182" t="s">
        <v>195</v>
      </c>
      <c r="P51" s="155" t="s">
        <v>84</v>
      </c>
    </row>
    <row r="52" spans="1:16" ht="22.5" x14ac:dyDescent="0.25">
      <c r="A52" s="116">
        <f t="shared" si="7"/>
        <v>33</v>
      </c>
      <c r="B52" s="117" t="s">
        <v>83</v>
      </c>
      <c r="C52" s="77" t="s">
        <v>133</v>
      </c>
      <c r="D52" s="118" t="s">
        <v>38</v>
      </c>
      <c r="E52" s="198">
        <v>8.0359999999999996</v>
      </c>
      <c r="F52" s="119">
        <v>2.256346441015431</v>
      </c>
      <c r="G52" s="94">
        <f t="shared" si="5"/>
        <v>18.132000000000001</v>
      </c>
      <c r="H52" s="120"/>
      <c r="I52" s="95"/>
      <c r="J52" s="120"/>
      <c r="K52" s="121">
        <f t="shared" si="6"/>
        <v>0</v>
      </c>
      <c r="L52" s="162"/>
      <c r="M52" s="171"/>
      <c r="N52" s="140" t="s">
        <v>157</v>
      </c>
      <c r="O52" s="182" t="s">
        <v>196</v>
      </c>
      <c r="P52" s="155" t="s">
        <v>132</v>
      </c>
    </row>
    <row r="53" spans="1:16" ht="45" x14ac:dyDescent="0.25">
      <c r="A53" s="116">
        <f t="shared" si="7"/>
        <v>34</v>
      </c>
      <c r="B53" s="117" t="s">
        <v>91</v>
      </c>
      <c r="C53" s="77" t="s">
        <v>92</v>
      </c>
      <c r="D53" s="118" t="s">
        <v>35</v>
      </c>
      <c r="E53" s="199">
        <v>267.07</v>
      </c>
      <c r="F53" s="119"/>
      <c r="G53" s="94"/>
      <c r="H53" s="120"/>
      <c r="I53" s="95"/>
      <c r="J53" s="120"/>
      <c r="K53" s="121">
        <f t="shared" si="6"/>
        <v>0</v>
      </c>
      <c r="L53" s="162"/>
      <c r="M53" s="171"/>
      <c r="N53" s="140" t="s">
        <v>157</v>
      </c>
      <c r="O53" s="182" t="s">
        <v>197</v>
      </c>
      <c r="P53" s="155" t="s">
        <v>139</v>
      </c>
    </row>
    <row r="54" spans="1:16" ht="45" x14ac:dyDescent="0.25">
      <c r="A54" s="116">
        <f t="shared" ref="A54:A58" si="8">A53+1</f>
        <v>35</v>
      </c>
      <c r="B54" s="117" t="s">
        <v>93</v>
      </c>
      <c r="C54" s="77" t="s">
        <v>94</v>
      </c>
      <c r="D54" s="118" t="s">
        <v>35</v>
      </c>
      <c r="E54" s="199">
        <v>52.878</v>
      </c>
      <c r="F54" s="119"/>
      <c r="G54" s="94"/>
      <c r="H54" s="120"/>
      <c r="I54" s="95"/>
      <c r="J54" s="120"/>
      <c r="K54" s="121">
        <f t="shared" si="6"/>
        <v>0</v>
      </c>
      <c r="L54" s="162"/>
      <c r="M54" s="171"/>
      <c r="N54" s="140" t="s">
        <v>157</v>
      </c>
      <c r="O54" s="182" t="s">
        <v>198</v>
      </c>
      <c r="P54" s="155" t="s">
        <v>140</v>
      </c>
    </row>
    <row r="55" spans="1:16" ht="33.75" x14ac:dyDescent="0.25">
      <c r="A55" s="116">
        <f t="shared" si="8"/>
        <v>36</v>
      </c>
      <c r="B55" s="117" t="s">
        <v>97</v>
      </c>
      <c r="C55" s="77" t="s">
        <v>98</v>
      </c>
      <c r="D55" s="118" t="s">
        <v>35</v>
      </c>
      <c r="E55" s="199">
        <v>2066.9059999999999</v>
      </c>
      <c r="F55" s="119"/>
      <c r="G55" s="94"/>
      <c r="H55" s="120"/>
      <c r="I55" s="95"/>
      <c r="J55" s="120"/>
      <c r="K55" s="121">
        <f t="shared" si="6"/>
        <v>0</v>
      </c>
      <c r="L55" s="162"/>
      <c r="M55" s="171"/>
      <c r="N55" s="140" t="s">
        <v>157</v>
      </c>
      <c r="O55" s="182" t="s">
        <v>199</v>
      </c>
      <c r="P55" s="155" t="s">
        <v>141</v>
      </c>
    </row>
    <row r="56" spans="1:16" ht="33.75" x14ac:dyDescent="0.25">
      <c r="A56" s="116">
        <f t="shared" si="8"/>
        <v>37</v>
      </c>
      <c r="B56" s="117" t="s">
        <v>99</v>
      </c>
      <c r="C56" s="77" t="s">
        <v>100</v>
      </c>
      <c r="D56" s="118" t="s">
        <v>35</v>
      </c>
      <c r="E56" s="199">
        <v>66967.596000000005</v>
      </c>
      <c r="F56" s="119"/>
      <c r="G56" s="94"/>
      <c r="H56" s="120"/>
      <c r="I56" s="95"/>
      <c r="J56" s="120"/>
      <c r="K56" s="121">
        <f t="shared" si="6"/>
        <v>0</v>
      </c>
      <c r="L56" s="162"/>
      <c r="M56" s="171"/>
      <c r="N56" s="140" t="s">
        <v>157</v>
      </c>
      <c r="O56" s="182" t="s">
        <v>199</v>
      </c>
      <c r="P56" s="155" t="s">
        <v>163</v>
      </c>
    </row>
    <row r="57" spans="1:16" ht="22.5" x14ac:dyDescent="0.25">
      <c r="A57" s="116">
        <f t="shared" si="8"/>
        <v>38</v>
      </c>
      <c r="B57" s="117" t="s">
        <v>89</v>
      </c>
      <c r="C57" s="77" t="s">
        <v>90</v>
      </c>
      <c r="D57" s="118" t="s">
        <v>35</v>
      </c>
      <c r="E57" s="199">
        <v>144.78100000000001</v>
      </c>
      <c r="F57" s="119"/>
      <c r="G57" s="94"/>
      <c r="H57" s="120"/>
      <c r="I57" s="95"/>
      <c r="J57" s="120"/>
      <c r="K57" s="121">
        <f t="shared" si="6"/>
        <v>0</v>
      </c>
      <c r="L57" s="162"/>
      <c r="M57" s="171"/>
      <c r="N57" s="140" t="s">
        <v>157</v>
      </c>
      <c r="O57" s="182" t="s">
        <v>200</v>
      </c>
      <c r="P57" s="155" t="s">
        <v>142</v>
      </c>
    </row>
    <row r="58" spans="1:16" ht="22.5" x14ac:dyDescent="0.25">
      <c r="A58" s="116">
        <f t="shared" si="8"/>
        <v>39</v>
      </c>
      <c r="B58" s="117" t="s">
        <v>95</v>
      </c>
      <c r="C58" s="77" t="s">
        <v>96</v>
      </c>
      <c r="D58" s="118" t="s">
        <v>35</v>
      </c>
      <c r="E58" s="199">
        <v>1240.143</v>
      </c>
      <c r="F58" s="119"/>
      <c r="G58" s="94"/>
      <c r="H58" s="120"/>
      <c r="I58" s="95"/>
      <c r="J58" s="120"/>
      <c r="K58" s="121">
        <f t="shared" si="6"/>
        <v>0</v>
      </c>
      <c r="L58" s="162"/>
      <c r="M58" s="171"/>
      <c r="N58" s="140" t="s">
        <v>157</v>
      </c>
      <c r="O58" s="182" t="s">
        <v>201</v>
      </c>
      <c r="P58" s="155" t="s">
        <v>164</v>
      </c>
    </row>
    <row r="59" spans="1:16" x14ac:dyDescent="0.25">
      <c r="A59" s="116"/>
      <c r="B59" s="117"/>
      <c r="C59" s="6"/>
      <c r="D59" s="118"/>
      <c r="E59" s="198"/>
      <c r="F59" s="119"/>
      <c r="G59" s="94"/>
      <c r="H59" s="120"/>
      <c r="I59" s="95"/>
      <c r="J59" s="120"/>
      <c r="K59" s="121"/>
      <c r="L59" s="162"/>
      <c r="M59" s="171"/>
      <c r="N59" s="141"/>
      <c r="O59" s="149"/>
      <c r="P59" s="155"/>
    </row>
    <row r="60" spans="1:16" ht="14.25" x14ac:dyDescent="0.25">
      <c r="A60" s="124" t="s">
        <v>28</v>
      </c>
      <c r="B60" s="8" t="s">
        <v>88</v>
      </c>
      <c r="C60" s="2" t="str">
        <f>C48</f>
        <v>Ostatní konstrukce a práce, bourání</v>
      </c>
      <c r="D60" s="1"/>
      <c r="E60" s="201"/>
      <c r="F60" s="64"/>
      <c r="G60" s="65">
        <f>SUM(G49:G59)</f>
        <v>77.688960000000009</v>
      </c>
      <c r="H60" s="66"/>
      <c r="I60" s="70">
        <f>SUM(I49:I59)</f>
        <v>0</v>
      </c>
      <c r="J60" s="68"/>
      <c r="K60" s="125">
        <f>SUM(K49:K59)</f>
        <v>0</v>
      </c>
      <c r="L60" s="164"/>
      <c r="M60" s="175"/>
      <c r="N60" s="1"/>
      <c r="O60" s="5"/>
      <c r="P60" s="183"/>
    </row>
    <row r="61" spans="1:16" ht="14.25" x14ac:dyDescent="0.25">
      <c r="A61" s="114" t="s">
        <v>27</v>
      </c>
      <c r="B61" s="10">
        <v>99</v>
      </c>
      <c r="C61" s="3" t="s">
        <v>40</v>
      </c>
      <c r="D61" s="4"/>
      <c r="E61" s="197"/>
      <c r="F61" s="60"/>
      <c r="G61" s="61"/>
      <c r="H61" s="62"/>
      <c r="I61" s="63"/>
      <c r="J61" s="62"/>
      <c r="K61" s="115"/>
      <c r="L61" s="161"/>
      <c r="M61" s="170"/>
      <c r="N61" s="143"/>
      <c r="O61" s="147"/>
      <c r="P61" s="155"/>
    </row>
    <row r="62" spans="1:16" ht="22.5" x14ac:dyDescent="0.25">
      <c r="A62" s="116">
        <f>A58+1</f>
        <v>40</v>
      </c>
      <c r="B62" s="117" t="s">
        <v>101</v>
      </c>
      <c r="C62" s="6" t="s">
        <v>102</v>
      </c>
      <c r="D62" s="118" t="s">
        <v>35</v>
      </c>
      <c r="E62" s="198">
        <v>2074.3249999999998</v>
      </c>
      <c r="F62" s="119"/>
      <c r="G62" s="94"/>
      <c r="H62" s="120"/>
      <c r="I62" s="95"/>
      <c r="J62" s="120"/>
      <c r="K62" s="121">
        <f>E62*J62</f>
        <v>0</v>
      </c>
      <c r="L62" s="162"/>
      <c r="M62" s="171"/>
      <c r="N62" s="140" t="s">
        <v>157</v>
      </c>
      <c r="O62" s="182" t="s">
        <v>187</v>
      </c>
      <c r="P62" s="155" t="s">
        <v>165</v>
      </c>
    </row>
    <row r="63" spans="1:16" ht="14.25" x14ac:dyDescent="0.25">
      <c r="A63" s="116"/>
      <c r="B63" s="117"/>
      <c r="C63" s="6"/>
      <c r="D63" s="118"/>
      <c r="E63" s="198"/>
      <c r="F63" s="119"/>
      <c r="G63" s="94"/>
      <c r="H63" s="120"/>
      <c r="I63" s="95"/>
      <c r="J63" s="120"/>
      <c r="K63" s="121"/>
      <c r="L63" s="162"/>
      <c r="M63" s="171"/>
      <c r="N63" s="140"/>
      <c r="O63" s="148"/>
      <c r="P63" s="155"/>
    </row>
    <row r="64" spans="1:16" ht="14.25" x14ac:dyDescent="0.25">
      <c r="A64" s="124" t="s">
        <v>28</v>
      </c>
      <c r="B64" s="8" t="s">
        <v>41</v>
      </c>
      <c r="C64" s="2" t="str">
        <f>C61</f>
        <v>Přesun hmot</v>
      </c>
      <c r="D64" s="1"/>
      <c r="E64" s="201"/>
      <c r="F64" s="64"/>
      <c r="G64" s="65">
        <f>SUM(G62:G63)</f>
        <v>0</v>
      </c>
      <c r="H64" s="66"/>
      <c r="I64" s="70">
        <f>SUM(I62:I63)</f>
        <v>0</v>
      </c>
      <c r="J64" s="68"/>
      <c r="K64" s="125">
        <f>SUM(K62:K63)</f>
        <v>0</v>
      </c>
      <c r="L64" s="164"/>
      <c r="M64" s="175"/>
      <c r="N64" s="1"/>
      <c r="O64" s="5"/>
      <c r="P64" s="183"/>
    </row>
    <row r="65" spans="1:16" ht="14.25" x14ac:dyDescent="0.25">
      <c r="A65" s="127" t="s">
        <v>27</v>
      </c>
      <c r="B65" s="79" t="s">
        <v>143</v>
      </c>
      <c r="C65" s="80" t="s">
        <v>144</v>
      </c>
      <c r="D65" s="81"/>
      <c r="E65" s="203"/>
      <c r="F65" s="82"/>
      <c r="G65" s="83"/>
      <c r="H65" s="84"/>
      <c r="I65" s="85"/>
      <c r="J65" s="84"/>
      <c r="K65" s="128"/>
      <c r="L65" s="167"/>
      <c r="M65" s="176"/>
      <c r="N65" s="140" t="s">
        <v>158</v>
      </c>
      <c r="O65" s="148"/>
      <c r="P65" s="184"/>
    </row>
    <row r="66" spans="1:16" ht="14.25" x14ac:dyDescent="0.25">
      <c r="A66" s="116">
        <f>A62+1</f>
        <v>41</v>
      </c>
      <c r="B66" s="86" t="s">
        <v>145</v>
      </c>
      <c r="C66" s="87" t="s">
        <v>146</v>
      </c>
      <c r="D66" s="88" t="s">
        <v>35</v>
      </c>
      <c r="E66" s="200">
        <v>1240.1400000000001</v>
      </c>
      <c r="F66" s="90"/>
      <c r="G66" s="91"/>
      <c r="H66" s="78"/>
      <c r="I66" s="92"/>
      <c r="J66" s="78"/>
      <c r="K66" s="122">
        <f t="shared" ref="K66:K70" si="9">J66*E66</f>
        <v>0</v>
      </c>
      <c r="L66" s="163"/>
      <c r="M66" s="89"/>
      <c r="N66" s="140" t="s">
        <v>158</v>
      </c>
      <c r="O66" s="182" t="s">
        <v>202</v>
      </c>
      <c r="P66" s="155" t="s">
        <v>170</v>
      </c>
    </row>
    <row r="67" spans="1:16" ht="22.5" x14ac:dyDescent="0.25">
      <c r="A67" s="116">
        <f t="shared" ref="A67:A70" si="10">A66+1</f>
        <v>42</v>
      </c>
      <c r="B67" s="86" t="s">
        <v>147</v>
      </c>
      <c r="C67" s="87" t="s">
        <v>148</v>
      </c>
      <c r="D67" s="88" t="s">
        <v>35</v>
      </c>
      <c r="E67" s="199">
        <v>141.96</v>
      </c>
      <c r="F67" s="90"/>
      <c r="G67" s="91"/>
      <c r="H67" s="78"/>
      <c r="I67" s="92"/>
      <c r="J67" s="78"/>
      <c r="K67" s="122">
        <f t="shared" si="9"/>
        <v>0</v>
      </c>
      <c r="L67" s="163"/>
      <c r="M67" s="89"/>
      <c r="N67" s="140" t="s">
        <v>158</v>
      </c>
      <c r="O67" s="182" t="s">
        <v>203</v>
      </c>
      <c r="P67" s="155" t="s">
        <v>113</v>
      </c>
    </row>
    <row r="68" spans="1:16" ht="14.25" x14ac:dyDescent="0.25">
      <c r="A68" s="116">
        <f t="shared" si="10"/>
        <v>43</v>
      </c>
      <c r="B68" s="86" t="s">
        <v>149</v>
      </c>
      <c r="C68" s="87" t="s">
        <v>150</v>
      </c>
      <c r="D68" s="88" t="s">
        <v>35</v>
      </c>
      <c r="E68" s="200">
        <v>2.1</v>
      </c>
      <c r="F68" s="90"/>
      <c r="G68" s="91"/>
      <c r="H68" s="78"/>
      <c r="I68" s="92"/>
      <c r="J68" s="78"/>
      <c r="K68" s="122">
        <f t="shared" si="9"/>
        <v>0</v>
      </c>
      <c r="L68" s="163"/>
      <c r="M68" s="89"/>
      <c r="N68" s="140" t="s">
        <v>158</v>
      </c>
      <c r="O68" s="182" t="s">
        <v>202</v>
      </c>
      <c r="P68" s="155" t="s">
        <v>112</v>
      </c>
    </row>
    <row r="69" spans="1:16" ht="14.25" x14ac:dyDescent="0.25">
      <c r="A69" s="116">
        <f t="shared" si="10"/>
        <v>44</v>
      </c>
      <c r="B69" s="86" t="s">
        <v>151</v>
      </c>
      <c r="C69" s="87" t="s">
        <v>152</v>
      </c>
      <c r="D69" s="88" t="s">
        <v>35</v>
      </c>
      <c r="E69" s="200">
        <v>0.245</v>
      </c>
      <c r="F69" s="90"/>
      <c r="G69" s="91"/>
      <c r="H69" s="78"/>
      <c r="I69" s="92"/>
      <c r="J69" s="78"/>
      <c r="K69" s="122">
        <f t="shared" si="9"/>
        <v>0</v>
      </c>
      <c r="L69" s="163"/>
      <c r="M69" s="89"/>
      <c r="N69" s="140" t="s">
        <v>158</v>
      </c>
      <c r="O69" s="182" t="s">
        <v>202</v>
      </c>
      <c r="P69" s="155" t="s">
        <v>114</v>
      </c>
    </row>
    <row r="70" spans="1:16" ht="14.25" x14ac:dyDescent="0.25">
      <c r="A70" s="116">
        <f t="shared" si="10"/>
        <v>45</v>
      </c>
      <c r="B70" s="86" t="s">
        <v>153</v>
      </c>
      <c r="C70" s="87" t="s">
        <v>154</v>
      </c>
      <c r="D70" s="88" t="s">
        <v>35</v>
      </c>
      <c r="E70" s="200">
        <v>0.47599999999999998</v>
      </c>
      <c r="F70" s="90"/>
      <c r="G70" s="91"/>
      <c r="H70" s="78"/>
      <c r="I70" s="92"/>
      <c r="J70" s="78"/>
      <c r="K70" s="122">
        <f t="shared" si="9"/>
        <v>0</v>
      </c>
      <c r="L70" s="163"/>
      <c r="M70" s="89"/>
      <c r="N70" s="140" t="s">
        <v>158</v>
      </c>
      <c r="O70" s="182" t="s">
        <v>202</v>
      </c>
      <c r="P70" s="155" t="s">
        <v>115</v>
      </c>
    </row>
    <row r="71" spans="1:16" x14ac:dyDescent="0.25">
      <c r="A71" s="116"/>
      <c r="B71" s="102"/>
      <c r="C71" s="87"/>
      <c r="D71" s="103"/>
      <c r="E71" s="200"/>
      <c r="F71" s="104"/>
      <c r="G71" s="91"/>
      <c r="H71" s="105"/>
      <c r="I71" s="92"/>
      <c r="J71" s="105"/>
      <c r="K71" s="122"/>
      <c r="L71" s="163"/>
      <c r="M71" s="89"/>
      <c r="N71" s="141"/>
      <c r="O71" s="149"/>
      <c r="P71" s="154"/>
    </row>
    <row r="72" spans="1:16" thickBot="1" x14ac:dyDescent="0.3">
      <c r="A72" s="129" t="s">
        <v>28</v>
      </c>
      <c r="B72" s="130" t="s">
        <v>155</v>
      </c>
      <c r="C72" s="131" t="str">
        <f>C64</f>
        <v>Přesun hmot</v>
      </c>
      <c r="D72" s="132"/>
      <c r="E72" s="204"/>
      <c r="F72" s="134"/>
      <c r="G72" s="135">
        <f>SUM(G66:G70)</f>
        <v>0</v>
      </c>
      <c r="H72" s="136"/>
      <c r="I72" s="137">
        <f>SUM(I66:I70)</f>
        <v>0</v>
      </c>
      <c r="J72" s="138"/>
      <c r="K72" s="139">
        <f>SUM(K66:K70)</f>
        <v>0</v>
      </c>
      <c r="L72" s="168"/>
      <c r="M72" s="177"/>
      <c r="N72" s="132"/>
      <c r="O72" s="133"/>
      <c r="P72" s="156"/>
    </row>
  </sheetData>
  <protectedRanges>
    <protectedRange sqref="D12" name="Oblast1"/>
    <protectedRange sqref="B12:C12" name="Oblast3_3"/>
  </protectedRanges>
  <autoFilter ref="A10:K10"/>
  <mergeCells count="4">
    <mergeCell ref="N6:N8"/>
    <mergeCell ref="H6:K6"/>
    <mergeCell ref="J7:K7"/>
    <mergeCell ref="M6:M8"/>
  </mergeCells>
  <pageMargins left="0.62992125984251968" right="0.62992125984251968" top="0.78740157480314965" bottom="0.78740157480314965" header="0.31496062992125984" footer="0.31496062992125984"/>
  <pageSetup paperSize="9" scale="7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SO_10-10-01</vt:lpstr>
      <vt:lpstr>'SO_10-10-01'!Názvy_tisku</vt:lpstr>
      <vt:lpstr>'SO_10-10-01'!Oblast_tisku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2014-08-19T11:18:07Z</cp:lastPrinted>
  <dcterms:created xsi:type="dcterms:W3CDTF">2014-03-25T12:30:43Z</dcterms:created>
  <dcterms:modified xsi:type="dcterms:W3CDTF">2014-11-10T14:46:29Z</dcterms:modified>
</cp:coreProperties>
</file>