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15" windowWidth="27225" windowHeight="13995" activeTab="4"/>
  </bookViews>
  <sheets>
    <sheet name="Rekapitulace zakázky" sheetId="1" r:id="rId1"/>
    <sheet name="01 - Sborník OÚŽI" sheetId="2" r:id="rId2"/>
    <sheet name="02 - Položky stavební neb..." sheetId="3" r:id="rId3"/>
    <sheet name="03 - VON" sheetId="4" r:id="rId4"/>
    <sheet name="04 - Vedlejší rozpočtové ..." sheetId="5" r:id="rId5"/>
  </sheets>
  <definedNames>
    <definedName name="_xlnm._FilterDatabase" localSheetId="1" hidden="1">'01 - Sborník OÚŽI'!$C$79:$K$980</definedName>
    <definedName name="_xlnm._FilterDatabase" localSheetId="2" hidden="1">'02 - Položky stavební neb...'!$C$80:$K$393</definedName>
    <definedName name="_xlnm._FilterDatabase" localSheetId="3" hidden="1">'03 - VON'!$C$79:$K$147</definedName>
    <definedName name="_xlnm._FilterDatabase" localSheetId="4" hidden="1">'04 - Vedlejší rozpočtové ...'!$C$78:$K$86</definedName>
    <definedName name="_xlnm.Print_Titles" localSheetId="1">'01 - Sborník OÚŽI'!$79:$79</definedName>
    <definedName name="_xlnm.Print_Titles" localSheetId="2">'02 - Položky stavební neb...'!$80:$80</definedName>
    <definedName name="_xlnm.Print_Titles" localSheetId="3">'03 - VON'!$79:$79</definedName>
    <definedName name="_xlnm.Print_Titles" localSheetId="4">'04 - Vedlejší rozpočtové ...'!$78:$78</definedName>
    <definedName name="_xlnm.Print_Titles" localSheetId="0">'Rekapitulace zakázky'!$52:$52</definedName>
    <definedName name="_xlnm.Print_Area" localSheetId="1">'01 - Sborník OÚŽI'!$C$67:$K$980</definedName>
    <definedName name="_xlnm.Print_Area" localSheetId="2">'02 - Položky stavební neb...'!$C$68:$K$393</definedName>
    <definedName name="_xlnm.Print_Area" localSheetId="3">'03 - VON'!$C$67:$K$147</definedName>
    <definedName name="_xlnm.Print_Area" localSheetId="4">'04 - Vedlejší rozpočtové ...'!$C$66:$K$86</definedName>
    <definedName name="_xlnm.Print_Area" localSheetId="0">'Rekapitulace zakázky'!$D$4:$AO$36,'Rekapitulace zakázky'!$C$42:$AQ$59</definedName>
  </definedNames>
  <calcPr calcId="145621"/>
</workbook>
</file>

<file path=xl/calcChain.xml><?xml version="1.0" encoding="utf-8"?>
<calcChain xmlns="http://schemas.openxmlformats.org/spreadsheetml/2006/main">
  <c r="J37" i="5" l="1"/>
  <c r="J36" i="5"/>
  <c r="AY58" i="1"/>
  <c r="J35" i="5"/>
  <c r="AX58" i="1"/>
  <c r="BI86" i="5"/>
  <c r="BH86" i="5"/>
  <c r="BG86" i="5"/>
  <c r="BF86" i="5"/>
  <c r="T86" i="5"/>
  <c r="R86" i="5"/>
  <c r="P86" i="5"/>
  <c r="BK86" i="5"/>
  <c r="J86" i="5"/>
  <c r="BE86" i="5"/>
  <c r="BI84" i="5"/>
  <c r="BH84" i="5"/>
  <c r="BG84" i="5"/>
  <c r="BF84" i="5"/>
  <c r="T84" i="5"/>
  <c r="R84" i="5"/>
  <c r="P84" i="5"/>
  <c r="BK84" i="5"/>
  <c r="J84" i="5"/>
  <c r="BE84" i="5"/>
  <c r="BI82" i="5"/>
  <c r="BH82" i="5"/>
  <c r="BG82" i="5"/>
  <c r="BF82" i="5"/>
  <c r="T82" i="5"/>
  <c r="R82" i="5"/>
  <c r="P82" i="5"/>
  <c r="BK82" i="5"/>
  <c r="J82" i="5"/>
  <c r="BE82" i="5"/>
  <c r="BI80" i="5"/>
  <c r="F37" i="5"/>
  <c r="BD58" i="1" s="1"/>
  <c r="BH80" i="5"/>
  <c r="F36" i="5"/>
  <c r="BC58" i="1"/>
  <c r="BG80" i="5"/>
  <c r="F35" i="5" s="1"/>
  <c r="BB58" i="1" s="1"/>
  <c r="BF80" i="5"/>
  <c r="J34" i="5"/>
  <c r="AW58" i="1" s="1"/>
  <c r="F34" i="5"/>
  <c r="BA58" i="1" s="1"/>
  <c r="T80" i="5"/>
  <c r="T79" i="5" s="1"/>
  <c r="R80" i="5"/>
  <c r="R79" i="5" s="1"/>
  <c r="P80" i="5"/>
  <c r="P79" i="5" s="1"/>
  <c r="AU58" i="1" s="1"/>
  <c r="BK80" i="5"/>
  <c r="BK79" i="5"/>
  <c r="J79" i="5" s="1"/>
  <c r="J80" i="5"/>
  <c r="BE80" i="5"/>
  <c r="J33" i="5" s="1"/>
  <c r="AV58" i="1" s="1"/>
  <c r="J76" i="5"/>
  <c r="J75" i="5"/>
  <c r="F73" i="5"/>
  <c r="E71" i="5"/>
  <c r="J55" i="5"/>
  <c r="J54" i="5"/>
  <c r="F52" i="5"/>
  <c r="E50" i="5"/>
  <c r="J18" i="5"/>
  <c r="E18" i="5"/>
  <c r="F55" i="5" s="1"/>
  <c r="J17" i="5"/>
  <c r="J15" i="5"/>
  <c r="E15" i="5"/>
  <c r="F75" i="5" s="1"/>
  <c r="F54" i="5"/>
  <c r="J14" i="5"/>
  <c r="J12" i="5"/>
  <c r="J73" i="5" s="1"/>
  <c r="E7" i="5"/>
  <c r="E48" i="5" s="1"/>
  <c r="J37" i="4"/>
  <c r="J36" i="4"/>
  <c r="AY57" i="1" s="1"/>
  <c r="J35" i="4"/>
  <c r="AX57" i="1"/>
  <c r="BI147" i="4"/>
  <c r="BH147" i="4"/>
  <c r="BG147" i="4"/>
  <c r="BF147" i="4"/>
  <c r="T147" i="4"/>
  <c r="R147" i="4"/>
  <c r="P147" i="4"/>
  <c r="BK147" i="4"/>
  <c r="J147" i="4"/>
  <c r="BE147" i="4"/>
  <c r="BI146" i="4"/>
  <c r="BH146" i="4"/>
  <c r="BG146" i="4"/>
  <c r="BF146" i="4"/>
  <c r="T146" i="4"/>
  <c r="R146" i="4"/>
  <c r="P146" i="4"/>
  <c r="BK146" i="4"/>
  <c r="J146" i="4"/>
  <c r="BE146" i="4"/>
  <c r="BI145" i="4"/>
  <c r="BH145" i="4"/>
  <c r="BG145" i="4"/>
  <c r="BF145" i="4"/>
  <c r="T145" i="4"/>
  <c r="R145" i="4"/>
  <c r="P145" i="4"/>
  <c r="BK145" i="4"/>
  <c r="J145" i="4"/>
  <c r="BE145" i="4"/>
  <c r="BI144" i="4"/>
  <c r="BH144" i="4"/>
  <c r="BG144" i="4"/>
  <c r="BF144" i="4"/>
  <c r="T144" i="4"/>
  <c r="R144" i="4"/>
  <c r="P144" i="4"/>
  <c r="BK144" i="4"/>
  <c r="J144" i="4"/>
  <c r="BE144" i="4"/>
  <c r="BI143" i="4"/>
  <c r="BH143" i="4"/>
  <c r="BG143" i="4"/>
  <c r="BF143" i="4"/>
  <c r="T143" i="4"/>
  <c r="R143" i="4"/>
  <c r="P143" i="4"/>
  <c r="BK143" i="4"/>
  <c r="J143" i="4"/>
  <c r="BE143" i="4"/>
  <c r="BI142" i="4"/>
  <c r="BH142" i="4"/>
  <c r="BG142" i="4"/>
  <c r="BF142" i="4"/>
  <c r="T142" i="4"/>
  <c r="R142" i="4"/>
  <c r="P142" i="4"/>
  <c r="BK142" i="4"/>
  <c r="J142" i="4"/>
  <c r="BE142" i="4"/>
  <c r="BI141" i="4"/>
  <c r="BH141" i="4"/>
  <c r="BG141" i="4"/>
  <c r="BF141" i="4"/>
  <c r="T141" i="4"/>
  <c r="R141" i="4"/>
  <c r="P141" i="4"/>
  <c r="BK141" i="4"/>
  <c r="J141" i="4"/>
  <c r="BE141" i="4"/>
  <c r="BI140" i="4"/>
  <c r="BH140" i="4"/>
  <c r="BG140" i="4"/>
  <c r="BF140" i="4"/>
  <c r="T140" i="4"/>
  <c r="R140" i="4"/>
  <c r="P140" i="4"/>
  <c r="BK140" i="4"/>
  <c r="J140" i="4"/>
  <c r="BE140" i="4"/>
  <c r="BI139" i="4"/>
  <c r="BH139" i="4"/>
  <c r="BG139" i="4"/>
  <c r="BF139" i="4"/>
  <c r="T139" i="4"/>
  <c r="R139" i="4"/>
  <c r="P139" i="4"/>
  <c r="BK139" i="4"/>
  <c r="J139" i="4"/>
  <c r="BE139" i="4"/>
  <c r="BI138" i="4"/>
  <c r="BH138" i="4"/>
  <c r="BG138" i="4"/>
  <c r="BF138" i="4"/>
  <c r="T138" i="4"/>
  <c r="R138" i="4"/>
  <c r="P138" i="4"/>
  <c r="BK138" i="4"/>
  <c r="J138" i="4"/>
  <c r="BE138" i="4"/>
  <c r="BI137" i="4"/>
  <c r="BH137" i="4"/>
  <c r="BG137" i="4"/>
  <c r="BF137" i="4"/>
  <c r="T137" i="4"/>
  <c r="R137" i="4"/>
  <c r="P137" i="4"/>
  <c r="BK137" i="4"/>
  <c r="J137" i="4"/>
  <c r="BE137" i="4"/>
  <c r="BI136" i="4"/>
  <c r="BH136" i="4"/>
  <c r="BG136" i="4"/>
  <c r="BF136" i="4"/>
  <c r="T136" i="4"/>
  <c r="R136" i="4"/>
  <c r="P136" i="4"/>
  <c r="BK136" i="4"/>
  <c r="J136" i="4"/>
  <c r="BE136" i="4"/>
  <c r="BI135" i="4"/>
  <c r="BH135" i="4"/>
  <c r="BG135" i="4"/>
  <c r="BF135" i="4"/>
  <c r="T135" i="4"/>
  <c r="R135" i="4"/>
  <c r="P135" i="4"/>
  <c r="BK135" i="4"/>
  <c r="J135" i="4"/>
  <c r="BE135" i="4"/>
  <c r="BI134" i="4"/>
  <c r="BH134" i="4"/>
  <c r="BG134" i="4"/>
  <c r="BF134" i="4"/>
  <c r="T134" i="4"/>
  <c r="R134" i="4"/>
  <c r="P134" i="4"/>
  <c r="BK134" i="4"/>
  <c r="J134" i="4"/>
  <c r="BE134" i="4"/>
  <c r="BI133" i="4"/>
  <c r="BH133" i="4"/>
  <c r="BG133" i="4"/>
  <c r="BF133" i="4"/>
  <c r="T133" i="4"/>
  <c r="R133" i="4"/>
  <c r="P133" i="4"/>
  <c r="BK133" i="4"/>
  <c r="J133" i="4"/>
  <c r="BE133" i="4"/>
  <c r="BI132" i="4"/>
  <c r="BH132" i="4"/>
  <c r="BG132" i="4"/>
  <c r="BF132" i="4"/>
  <c r="T132" i="4"/>
  <c r="R132" i="4"/>
  <c r="P132" i="4"/>
  <c r="BK132" i="4"/>
  <c r="J132" i="4"/>
  <c r="BE132" i="4"/>
  <c r="BI131" i="4"/>
  <c r="BH131" i="4"/>
  <c r="BG131" i="4"/>
  <c r="BF131" i="4"/>
  <c r="T131" i="4"/>
  <c r="R131" i="4"/>
  <c r="P131" i="4"/>
  <c r="BK131" i="4"/>
  <c r="J131" i="4"/>
  <c r="BE131" i="4"/>
  <c r="BI130" i="4"/>
  <c r="BH130" i="4"/>
  <c r="BG130" i="4"/>
  <c r="BF130" i="4"/>
  <c r="T130" i="4"/>
  <c r="R130" i="4"/>
  <c r="P130" i="4"/>
  <c r="BK130" i="4"/>
  <c r="J130" i="4"/>
  <c r="BE130" i="4"/>
  <c r="BI129" i="4"/>
  <c r="BH129" i="4"/>
  <c r="BG129" i="4"/>
  <c r="BF129" i="4"/>
  <c r="T129" i="4"/>
  <c r="R129" i="4"/>
  <c r="P129" i="4"/>
  <c r="BK129" i="4"/>
  <c r="J129" i="4"/>
  <c r="BE129" i="4"/>
  <c r="BI128" i="4"/>
  <c r="BH128" i="4"/>
  <c r="BG128" i="4"/>
  <c r="BF128" i="4"/>
  <c r="T128" i="4"/>
  <c r="R128" i="4"/>
  <c r="P128" i="4"/>
  <c r="BK128" i="4"/>
  <c r="J128" i="4"/>
  <c r="BE128" i="4"/>
  <c r="BI127" i="4"/>
  <c r="BH127" i="4"/>
  <c r="BG127" i="4"/>
  <c r="BF127" i="4"/>
  <c r="T127" i="4"/>
  <c r="R127" i="4"/>
  <c r="P127" i="4"/>
  <c r="BK127" i="4"/>
  <c r="J127" i="4"/>
  <c r="BE127" i="4"/>
  <c r="BI126" i="4"/>
  <c r="BH126" i="4"/>
  <c r="BG126" i="4"/>
  <c r="BF126" i="4"/>
  <c r="T126" i="4"/>
  <c r="R126" i="4"/>
  <c r="P126" i="4"/>
  <c r="BK126" i="4"/>
  <c r="J126" i="4"/>
  <c r="BE126" i="4"/>
  <c r="BI125" i="4"/>
  <c r="BH125" i="4"/>
  <c r="BG125" i="4"/>
  <c r="BF125" i="4"/>
  <c r="T125" i="4"/>
  <c r="R125" i="4"/>
  <c r="P125" i="4"/>
  <c r="BK125" i="4"/>
  <c r="J125" i="4"/>
  <c r="BE125" i="4"/>
  <c r="BI124" i="4"/>
  <c r="BH124" i="4"/>
  <c r="BG124" i="4"/>
  <c r="BF124" i="4"/>
  <c r="T124" i="4"/>
  <c r="R124" i="4"/>
  <c r="P124" i="4"/>
  <c r="BK124" i="4"/>
  <c r="J124" i="4"/>
  <c r="BE124" i="4"/>
  <c r="BI123" i="4"/>
  <c r="BH123" i="4"/>
  <c r="BG123" i="4"/>
  <c r="BF123" i="4"/>
  <c r="T123" i="4"/>
  <c r="R123" i="4"/>
  <c r="P123" i="4"/>
  <c r="BK123" i="4"/>
  <c r="J123" i="4"/>
  <c r="BE123" i="4"/>
  <c r="BI122" i="4"/>
  <c r="BH122" i="4"/>
  <c r="BG122" i="4"/>
  <c r="BF122" i="4"/>
  <c r="T122" i="4"/>
  <c r="R122" i="4"/>
  <c r="P122" i="4"/>
  <c r="BK122" i="4"/>
  <c r="J122" i="4"/>
  <c r="BE122" i="4"/>
  <c r="BI121" i="4"/>
  <c r="BH121" i="4"/>
  <c r="BG121" i="4"/>
  <c r="BF121" i="4"/>
  <c r="T121" i="4"/>
  <c r="R121" i="4"/>
  <c r="P121" i="4"/>
  <c r="BK121" i="4"/>
  <c r="J121" i="4"/>
  <c r="BE121" i="4"/>
  <c r="BI120" i="4"/>
  <c r="BH120" i="4"/>
  <c r="BG120" i="4"/>
  <c r="BF120" i="4"/>
  <c r="T120" i="4"/>
  <c r="R120" i="4"/>
  <c r="P120" i="4"/>
  <c r="BK120" i="4"/>
  <c r="J120" i="4"/>
  <c r="BE120" i="4"/>
  <c r="BI119" i="4"/>
  <c r="BH119" i="4"/>
  <c r="BG119" i="4"/>
  <c r="BF119" i="4"/>
  <c r="T119" i="4"/>
  <c r="R119" i="4"/>
  <c r="P119" i="4"/>
  <c r="BK119" i="4"/>
  <c r="J119" i="4"/>
  <c r="BE119" i="4"/>
  <c r="BI118" i="4"/>
  <c r="BH118" i="4"/>
  <c r="BG118" i="4"/>
  <c r="BF118" i="4"/>
  <c r="T118" i="4"/>
  <c r="R118" i="4"/>
  <c r="P118" i="4"/>
  <c r="BK118" i="4"/>
  <c r="J118" i="4"/>
  <c r="BE118" i="4"/>
  <c r="BI117" i="4"/>
  <c r="BH117" i="4"/>
  <c r="BG117" i="4"/>
  <c r="BF117" i="4"/>
  <c r="T117" i="4"/>
  <c r="R117" i="4"/>
  <c r="P117" i="4"/>
  <c r="BK117" i="4"/>
  <c r="J117" i="4"/>
  <c r="BE117" i="4"/>
  <c r="BI115" i="4"/>
  <c r="BH115" i="4"/>
  <c r="BG115" i="4"/>
  <c r="BF115" i="4"/>
  <c r="T115" i="4"/>
  <c r="R115" i="4"/>
  <c r="P115" i="4"/>
  <c r="BK115" i="4"/>
  <c r="J115" i="4"/>
  <c r="BE115" i="4"/>
  <c r="BI113" i="4"/>
  <c r="BH113" i="4"/>
  <c r="BG113" i="4"/>
  <c r="BF113" i="4"/>
  <c r="T113" i="4"/>
  <c r="R113" i="4"/>
  <c r="P113" i="4"/>
  <c r="BK113" i="4"/>
  <c r="J113" i="4"/>
  <c r="BE113" i="4"/>
  <c r="BI111" i="4"/>
  <c r="BH111" i="4"/>
  <c r="BG111" i="4"/>
  <c r="BF111" i="4"/>
  <c r="T111" i="4"/>
  <c r="R111" i="4"/>
  <c r="P111" i="4"/>
  <c r="BK111" i="4"/>
  <c r="J111" i="4"/>
  <c r="BE111" i="4"/>
  <c r="BI110" i="4"/>
  <c r="BH110" i="4"/>
  <c r="BG110" i="4"/>
  <c r="BF110" i="4"/>
  <c r="T110" i="4"/>
  <c r="R110" i="4"/>
  <c r="P110" i="4"/>
  <c r="BK110" i="4"/>
  <c r="J110" i="4"/>
  <c r="BE110" i="4"/>
  <c r="BI109" i="4"/>
  <c r="BH109" i="4"/>
  <c r="BG109" i="4"/>
  <c r="BF109" i="4"/>
  <c r="T109" i="4"/>
  <c r="R109" i="4"/>
  <c r="P109" i="4"/>
  <c r="BK109" i="4"/>
  <c r="J109" i="4"/>
  <c r="BE109" i="4"/>
  <c r="BI108" i="4"/>
  <c r="BH108" i="4"/>
  <c r="BG108" i="4"/>
  <c r="BF108" i="4"/>
  <c r="T108" i="4"/>
  <c r="R108" i="4"/>
  <c r="P108" i="4"/>
  <c r="BK108" i="4"/>
  <c r="J108" i="4"/>
  <c r="BE108" i="4"/>
  <c r="BI107" i="4"/>
  <c r="BH107" i="4"/>
  <c r="BG107" i="4"/>
  <c r="BF107" i="4"/>
  <c r="T107" i="4"/>
  <c r="R107" i="4"/>
  <c r="P107" i="4"/>
  <c r="BK107" i="4"/>
  <c r="J107" i="4"/>
  <c r="BE107" i="4"/>
  <c r="BI106" i="4"/>
  <c r="BH106" i="4"/>
  <c r="BG106" i="4"/>
  <c r="BF106" i="4"/>
  <c r="T106" i="4"/>
  <c r="R106" i="4"/>
  <c r="P106" i="4"/>
  <c r="BK106" i="4"/>
  <c r="J106" i="4"/>
  <c r="BE106" i="4"/>
  <c r="BI104" i="4"/>
  <c r="BH104" i="4"/>
  <c r="BG104" i="4"/>
  <c r="BF104" i="4"/>
  <c r="T104" i="4"/>
  <c r="R104" i="4"/>
  <c r="P104" i="4"/>
  <c r="BK104" i="4"/>
  <c r="J104" i="4"/>
  <c r="BE104" i="4"/>
  <c r="BI102" i="4"/>
  <c r="BH102" i="4"/>
  <c r="BG102" i="4"/>
  <c r="BF102" i="4"/>
  <c r="T102" i="4"/>
  <c r="R102" i="4"/>
  <c r="P102" i="4"/>
  <c r="BK102" i="4"/>
  <c r="J102" i="4"/>
  <c r="BE102" i="4"/>
  <c r="BI100" i="4"/>
  <c r="BH100" i="4"/>
  <c r="BG100" i="4"/>
  <c r="BF100" i="4"/>
  <c r="T100" i="4"/>
  <c r="R100" i="4"/>
  <c r="P100" i="4"/>
  <c r="BK100" i="4"/>
  <c r="J100" i="4"/>
  <c r="BE100" i="4"/>
  <c r="BI98" i="4"/>
  <c r="BH98" i="4"/>
  <c r="BG98" i="4"/>
  <c r="BF98" i="4"/>
  <c r="T98" i="4"/>
  <c r="R98" i="4"/>
  <c r="P98" i="4"/>
  <c r="BK98" i="4"/>
  <c r="J98" i="4"/>
  <c r="BE98" i="4"/>
  <c r="BI97" i="4"/>
  <c r="BH97" i="4"/>
  <c r="BG97" i="4"/>
  <c r="BF97" i="4"/>
  <c r="T97" i="4"/>
  <c r="R97" i="4"/>
  <c r="P97" i="4"/>
  <c r="BK97" i="4"/>
  <c r="J97" i="4"/>
  <c r="BE97" i="4"/>
  <c r="BI95" i="4"/>
  <c r="BH95" i="4"/>
  <c r="BG95" i="4"/>
  <c r="BF95" i="4"/>
  <c r="T95" i="4"/>
  <c r="R95" i="4"/>
  <c r="P95" i="4"/>
  <c r="BK95" i="4"/>
  <c r="J95" i="4"/>
  <c r="BE95" i="4"/>
  <c r="BI93" i="4"/>
  <c r="BH93" i="4"/>
  <c r="BG93" i="4"/>
  <c r="BF93" i="4"/>
  <c r="T93" i="4"/>
  <c r="R93" i="4"/>
  <c r="P93" i="4"/>
  <c r="BK93" i="4"/>
  <c r="J93" i="4"/>
  <c r="BE93" i="4"/>
  <c r="BI91" i="4"/>
  <c r="BH91" i="4"/>
  <c r="BG91" i="4"/>
  <c r="BF91" i="4"/>
  <c r="T91" i="4"/>
  <c r="R91" i="4"/>
  <c r="P91" i="4"/>
  <c r="BK91" i="4"/>
  <c r="J91" i="4"/>
  <c r="BE91" i="4"/>
  <c r="BI89" i="4"/>
  <c r="BH89" i="4"/>
  <c r="BG89" i="4"/>
  <c r="BF89" i="4"/>
  <c r="T89" i="4"/>
  <c r="R89" i="4"/>
  <c r="P89" i="4"/>
  <c r="BK89" i="4"/>
  <c r="J89" i="4"/>
  <c r="BE89" i="4"/>
  <c r="BI87" i="4"/>
  <c r="BH87" i="4"/>
  <c r="BG87" i="4"/>
  <c r="BF87" i="4"/>
  <c r="T87" i="4"/>
  <c r="R87" i="4"/>
  <c r="P87" i="4"/>
  <c r="BK87" i="4"/>
  <c r="J87" i="4"/>
  <c r="BE87" i="4"/>
  <c r="BI86" i="4"/>
  <c r="BH86" i="4"/>
  <c r="BG86" i="4"/>
  <c r="BF86" i="4"/>
  <c r="T86" i="4"/>
  <c r="R86" i="4"/>
  <c r="P86" i="4"/>
  <c r="BK86" i="4"/>
  <c r="J86" i="4"/>
  <c r="BE86" i="4"/>
  <c r="BI85" i="4"/>
  <c r="BH85" i="4"/>
  <c r="BG85" i="4"/>
  <c r="BF85" i="4"/>
  <c r="T85" i="4"/>
  <c r="R85" i="4"/>
  <c r="P85" i="4"/>
  <c r="BK85" i="4"/>
  <c r="J85" i="4"/>
  <c r="BE85" i="4"/>
  <c r="BI84" i="4"/>
  <c r="BH84" i="4"/>
  <c r="BG84" i="4"/>
  <c r="BF84" i="4"/>
  <c r="T84" i="4"/>
  <c r="T83" i="4"/>
  <c r="R84" i="4"/>
  <c r="R83" i="4"/>
  <c r="P84" i="4"/>
  <c r="P83" i="4"/>
  <c r="BK84" i="4"/>
  <c r="BK83" i="4"/>
  <c r="J83" i="4" s="1"/>
  <c r="J60" i="4" s="1"/>
  <c r="J84" i="4"/>
  <c r="BE84" i="4" s="1"/>
  <c r="BI81" i="4"/>
  <c r="F37" i="4"/>
  <c r="BD57" i="1" s="1"/>
  <c r="BH81" i="4"/>
  <c r="F36" i="4" s="1"/>
  <c r="BC57" i="1" s="1"/>
  <c r="BG81" i="4"/>
  <c r="F35" i="4"/>
  <c r="BB57" i="1" s="1"/>
  <c r="BF81" i="4"/>
  <c r="F34" i="4" s="1"/>
  <c r="BA57" i="1" s="1"/>
  <c r="T81" i="4"/>
  <c r="T80" i="4"/>
  <c r="R81" i="4"/>
  <c r="R80" i="4"/>
  <c r="P81" i="4"/>
  <c r="P80" i="4"/>
  <c r="AU57" i="1" s="1"/>
  <c r="BK81" i="4"/>
  <c r="BK80" i="4" s="1"/>
  <c r="J80" i="4" s="1"/>
  <c r="J81" i="4"/>
  <c r="BE81" i="4" s="1"/>
  <c r="J77" i="4"/>
  <c r="J76" i="4"/>
  <c r="F74" i="4"/>
  <c r="E72" i="4"/>
  <c r="J55" i="4"/>
  <c r="J54" i="4"/>
  <c r="F52" i="4"/>
  <c r="E50" i="4"/>
  <c r="J18" i="4"/>
  <c r="E18" i="4"/>
  <c r="F77" i="4" s="1"/>
  <c r="J17" i="4"/>
  <c r="J15" i="4"/>
  <c r="E15" i="4"/>
  <c r="F54" i="4" s="1"/>
  <c r="F76" i="4"/>
  <c r="J14" i="4"/>
  <c r="J12" i="4"/>
  <c r="J52" i="4" s="1"/>
  <c r="J74" i="4"/>
  <c r="E7" i="4"/>
  <c r="E70" i="4" s="1"/>
  <c r="J37" i="3"/>
  <c r="J36" i="3"/>
  <c r="AY56" i="1" s="1"/>
  <c r="J35" i="3"/>
  <c r="AX56" i="1" s="1"/>
  <c r="BI393" i="3"/>
  <c r="BH393" i="3"/>
  <c r="BG393" i="3"/>
  <c r="BF393" i="3"/>
  <c r="T393" i="3"/>
  <c r="R393" i="3"/>
  <c r="P393" i="3"/>
  <c r="BK393" i="3"/>
  <c r="J393" i="3"/>
  <c r="BE393" i="3" s="1"/>
  <c r="BI392" i="3"/>
  <c r="BH392" i="3"/>
  <c r="BG392" i="3"/>
  <c r="BF392" i="3"/>
  <c r="T392" i="3"/>
  <c r="R392" i="3"/>
  <c r="P392" i="3"/>
  <c r="BK392" i="3"/>
  <c r="J392" i="3"/>
  <c r="BE392" i="3" s="1"/>
  <c r="BI391" i="3"/>
  <c r="BH391" i="3"/>
  <c r="BG391" i="3"/>
  <c r="BF391" i="3"/>
  <c r="T391" i="3"/>
  <c r="R391" i="3"/>
  <c r="P391" i="3"/>
  <c r="BK391" i="3"/>
  <c r="J391" i="3"/>
  <c r="BE391" i="3" s="1"/>
  <c r="BI390" i="3"/>
  <c r="BH390" i="3"/>
  <c r="BG390" i="3"/>
  <c r="BF390" i="3"/>
  <c r="T390" i="3"/>
  <c r="R390" i="3"/>
  <c r="P390" i="3"/>
  <c r="BK390" i="3"/>
  <c r="J390" i="3"/>
  <c r="BE390" i="3" s="1"/>
  <c r="BI389" i="3"/>
  <c r="BH389" i="3"/>
  <c r="BG389" i="3"/>
  <c r="BF389" i="3"/>
  <c r="T389" i="3"/>
  <c r="R389" i="3"/>
  <c r="P389" i="3"/>
  <c r="BK389" i="3"/>
  <c r="J389" i="3"/>
  <c r="BE389" i="3" s="1"/>
  <c r="BI388" i="3"/>
  <c r="BH388" i="3"/>
  <c r="BG388" i="3"/>
  <c r="BF388" i="3"/>
  <c r="T388" i="3"/>
  <c r="R388" i="3"/>
  <c r="P388" i="3"/>
  <c r="BK388" i="3"/>
  <c r="J388" i="3"/>
  <c r="BE388" i="3" s="1"/>
  <c r="BI387" i="3"/>
  <c r="BH387" i="3"/>
  <c r="BG387" i="3"/>
  <c r="BF387" i="3"/>
  <c r="T387" i="3"/>
  <c r="R387" i="3"/>
  <c r="P387" i="3"/>
  <c r="BK387" i="3"/>
  <c r="J387" i="3"/>
  <c r="BE387" i="3" s="1"/>
  <c r="BI386" i="3"/>
  <c r="BH386" i="3"/>
  <c r="BG386" i="3"/>
  <c r="BF386" i="3"/>
  <c r="T386" i="3"/>
  <c r="R386" i="3"/>
  <c r="P386" i="3"/>
  <c r="BK386" i="3"/>
  <c r="J386" i="3"/>
  <c r="BE386" i="3" s="1"/>
  <c r="BI385" i="3"/>
  <c r="BH385" i="3"/>
  <c r="BG385" i="3"/>
  <c r="BF385" i="3"/>
  <c r="T385" i="3"/>
  <c r="R385" i="3"/>
  <c r="P385" i="3"/>
  <c r="BK385" i="3"/>
  <c r="J385" i="3"/>
  <c r="BE385" i="3" s="1"/>
  <c r="BI384" i="3"/>
  <c r="BH384" i="3"/>
  <c r="BG384" i="3"/>
  <c r="BF384" i="3"/>
  <c r="T384" i="3"/>
  <c r="R384" i="3"/>
  <c r="P384" i="3"/>
  <c r="BK384" i="3"/>
  <c r="J384" i="3"/>
  <c r="BE384" i="3" s="1"/>
  <c r="BI382" i="3"/>
  <c r="BH382" i="3"/>
  <c r="BG382" i="3"/>
  <c r="BF382" i="3"/>
  <c r="T382" i="3"/>
  <c r="R382" i="3"/>
  <c r="P382" i="3"/>
  <c r="BK382" i="3"/>
  <c r="J382" i="3"/>
  <c r="BE382" i="3" s="1"/>
  <c r="BI380" i="3"/>
  <c r="BH380" i="3"/>
  <c r="BG380" i="3"/>
  <c r="BF380" i="3"/>
  <c r="T380" i="3"/>
  <c r="R380" i="3"/>
  <c r="P380" i="3"/>
  <c r="BK380" i="3"/>
  <c r="J380" i="3"/>
  <c r="BE380" i="3" s="1"/>
  <c r="BI378" i="3"/>
  <c r="BH378" i="3"/>
  <c r="BG378" i="3"/>
  <c r="BF378" i="3"/>
  <c r="T378" i="3"/>
  <c r="R378" i="3"/>
  <c r="P378" i="3"/>
  <c r="BK378" i="3"/>
  <c r="J378" i="3"/>
  <c r="BE378" i="3" s="1"/>
  <c r="BI376" i="3"/>
  <c r="BH376" i="3"/>
  <c r="BG376" i="3"/>
  <c r="BF376" i="3"/>
  <c r="T376" i="3"/>
  <c r="R376" i="3"/>
  <c r="P376" i="3"/>
  <c r="BK376" i="3"/>
  <c r="J376" i="3"/>
  <c r="BE376" i="3" s="1"/>
  <c r="BI374" i="3"/>
  <c r="BH374" i="3"/>
  <c r="BG374" i="3"/>
  <c r="BF374" i="3"/>
  <c r="T374" i="3"/>
  <c r="R374" i="3"/>
  <c r="P374" i="3"/>
  <c r="BK374" i="3"/>
  <c r="J374" i="3"/>
  <c r="BE374" i="3" s="1"/>
  <c r="BI372" i="3"/>
  <c r="BH372" i="3"/>
  <c r="BG372" i="3"/>
  <c r="BF372" i="3"/>
  <c r="T372" i="3"/>
  <c r="R372" i="3"/>
  <c r="P372" i="3"/>
  <c r="BK372" i="3"/>
  <c r="J372" i="3"/>
  <c r="BE372" i="3" s="1"/>
  <c r="BI370" i="3"/>
  <c r="BH370" i="3"/>
  <c r="BG370" i="3"/>
  <c r="BF370" i="3"/>
  <c r="T370" i="3"/>
  <c r="R370" i="3"/>
  <c r="P370" i="3"/>
  <c r="BK370" i="3"/>
  <c r="J370" i="3"/>
  <c r="BE370" i="3" s="1"/>
  <c r="BI368" i="3"/>
  <c r="BH368" i="3"/>
  <c r="BG368" i="3"/>
  <c r="BF368" i="3"/>
  <c r="T368" i="3"/>
  <c r="R368" i="3"/>
  <c r="P368" i="3"/>
  <c r="BK368" i="3"/>
  <c r="J368" i="3"/>
  <c r="BE368" i="3" s="1"/>
  <c r="BI366" i="3"/>
  <c r="BH366" i="3"/>
  <c r="BG366" i="3"/>
  <c r="BF366" i="3"/>
  <c r="T366" i="3"/>
  <c r="R366" i="3"/>
  <c r="P366" i="3"/>
  <c r="BK366" i="3"/>
  <c r="J366" i="3"/>
  <c r="BE366" i="3" s="1"/>
  <c r="BI364" i="3"/>
  <c r="BH364" i="3"/>
  <c r="BG364" i="3"/>
  <c r="BF364" i="3"/>
  <c r="T364" i="3"/>
  <c r="R364" i="3"/>
  <c r="P364" i="3"/>
  <c r="BK364" i="3"/>
  <c r="J364" i="3"/>
  <c r="BE364" i="3" s="1"/>
  <c r="BI362" i="3"/>
  <c r="BH362" i="3"/>
  <c r="BG362" i="3"/>
  <c r="BF362" i="3"/>
  <c r="T362" i="3"/>
  <c r="R362" i="3"/>
  <c r="P362" i="3"/>
  <c r="BK362" i="3"/>
  <c r="J362" i="3"/>
  <c r="BE362" i="3" s="1"/>
  <c r="BI360" i="3"/>
  <c r="BH360" i="3"/>
  <c r="BG360" i="3"/>
  <c r="BF360" i="3"/>
  <c r="T360" i="3"/>
  <c r="R360" i="3"/>
  <c r="P360" i="3"/>
  <c r="BK360" i="3"/>
  <c r="J360" i="3"/>
  <c r="BE360" i="3" s="1"/>
  <c r="BI358" i="3"/>
  <c r="BH358" i="3"/>
  <c r="BG358" i="3"/>
  <c r="BF358" i="3"/>
  <c r="T358" i="3"/>
  <c r="R358" i="3"/>
  <c r="P358" i="3"/>
  <c r="BK358" i="3"/>
  <c r="J358" i="3"/>
  <c r="BE358" i="3" s="1"/>
  <c r="BI356" i="3"/>
  <c r="BH356" i="3"/>
  <c r="BG356" i="3"/>
  <c r="BF356" i="3"/>
  <c r="T356" i="3"/>
  <c r="R356" i="3"/>
  <c r="P356" i="3"/>
  <c r="BK356" i="3"/>
  <c r="J356" i="3"/>
  <c r="BE356" i="3" s="1"/>
  <c r="BI354" i="3"/>
  <c r="BH354" i="3"/>
  <c r="BG354" i="3"/>
  <c r="BF354" i="3"/>
  <c r="T354" i="3"/>
  <c r="R354" i="3"/>
  <c r="P354" i="3"/>
  <c r="BK354" i="3"/>
  <c r="J354" i="3"/>
  <c r="BE354" i="3" s="1"/>
  <c r="BI352" i="3"/>
  <c r="BH352" i="3"/>
  <c r="BG352" i="3"/>
  <c r="BF352" i="3"/>
  <c r="T352" i="3"/>
  <c r="R352" i="3"/>
  <c r="P352" i="3"/>
  <c r="BK352" i="3"/>
  <c r="J352" i="3"/>
  <c r="BE352" i="3" s="1"/>
  <c r="BI350" i="3"/>
  <c r="BH350" i="3"/>
  <c r="BG350" i="3"/>
  <c r="BF350" i="3"/>
  <c r="T350" i="3"/>
  <c r="R350" i="3"/>
  <c r="P350" i="3"/>
  <c r="BK350" i="3"/>
  <c r="J350" i="3"/>
  <c r="BE350" i="3" s="1"/>
  <c r="BI348" i="3"/>
  <c r="BH348" i="3"/>
  <c r="BG348" i="3"/>
  <c r="BF348" i="3"/>
  <c r="T348" i="3"/>
  <c r="R348" i="3"/>
  <c r="P348" i="3"/>
  <c r="BK348" i="3"/>
  <c r="J348" i="3"/>
  <c r="BE348" i="3" s="1"/>
  <c r="BI346" i="3"/>
  <c r="BH346" i="3"/>
  <c r="BG346" i="3"/>
  <c r="BF346" i="3"/>
  <c r="T346" i="3"/>
  <c r="R346" i="3"/>
  <c r="P346" i="3"/>
  <c r="BK346" i="3"/>
  <c r="J346" i="3"/>
  <c r="BE346" i="3" s="1"/>
  <c r="BI344" i="3"/>
  <c r="BH344" i="3"/>
  <c r="BG344" i="3"/>
  <c r="BF344" i="3"/>
  <c r="T344" i="3"/>
  <c r="R344" i="3"/>
  <c r="P344" i="3"/>
  <c r="BK344" i="3"/>
  <c r="J344" i="3"/>
  <c r="BE344" i="3" s="1"/>
  <c r="BI342" i="3"/>
  <c r="BH342" i="3"/>
  <c r="BG342" i="3"/>
  <c r="BF342" i="3"/>
  <c r="T342" i="3"/>
  <c r="R342" i="3"/>
  <c r="P342" i="3"/>
  <c r="BK342" i="3"/>
  <c r="J342" i="3"/>
  <c r="BE342" i="3" s="1"/>
  <c r="BI341" i="3"/>
  <c r="BH341" i="3"/>
  <c r="BG341" i="3"/>
  <c r="BF341" i="3"/>
  <c r="T341" i="3"/>
  <c r="R341" i="3"/>
  <c r="P341" i="3"/>
  <c r="BK341" i="3"/>
  <c r="J341" i="3"/>
  <c r="BE341" i="3" s="1"/>
  <c r="BI340" i="3"/>
  <c r="BH340" i="3"/>
  <c r="BG340" i="3"/>
  <c r="BF340" i="3"/>
  <c r="T340" i="3"/>
  <c r="R340" i="3"/>
  <c r="P340" i="3"/>
  <c r="BK340" i="3"/>
  <c r="J340" i="3"/>
  <c r="BE340" i="3" s="1"/>
  <c r="BI338" i="3"/>
  <c r="BH338" i="3"/>
  <c r="BG338" i="3"/>
  <c r="BF338" i="3"/>
  <c r="T338" i="3"/>
  <c r="R338" i="3"/>
  <c r="P338" i="3"/>
  <c r="BK338" i="3"/>
  <c r="J338" i="3"/>
  <c r="BE338" i="3" s="1"/>
  <c r="BI336" i="3"/>
  <c r="BH336" i="3"/>
  <c r="BG336" i="3"/>
  <c r="BF336" i="3"/>
  <c r="T336" i="3"/>
  <c r="R336" i="3"/>
  <c r="P336" i="3"/>
  <c r="BK336" i="3"/>
  <c r="J336" i="3"/>
  <c r="BE336" i="3" s="1"/>
  <c r="BI335" i="3"/>
  <c r="BH335" i="3"/>
  <c r="BG335" i="3"/>
  <c r="BF335" i="3"/>
  <c r="T335" i="3"/>
  <c r="R335" i="3"/>
  <c r="P335" i="3"/>
  <c r="BK335" i="3"/>
  <c r="J335" i="3"/>
  <c r="BE335" i="3" s="1"/>
  <c r="BI334" i="3"/>
  <c r="BH334" i="3"/>
  <c r="BG334" i="3"/>
  <c r="BF334" i="3"/>
  <c r="T334" i="3"/>
  <c r="R334" i="3"/>
  <c r="P334" i="3"/>
  <c r="BK334" i="3"/>
  <c r="J334" i="3"/>
  <c r="BE334" i="3"/>
  <c r="BI333" i="3"/>
  <c r="BH333" i="3"/>
  <c r="BG333" i="3"/>
  <c r="BF333" i="3"/>
  <c r="T333" i="3"/>
  <c r="R333" i="3"/>
  <c r="P333" i="3"/>
  <c r="BK333" i="3"/>
  <c r="J333" i="3"/>
  <c r="BE333" i="3"/>
  <c r="BI332" i="3"/>
  <c r="BH332" i="3"/>
  <c r="BG332" i="3"/>
  <c r="BF332" i="3"/>
  <c r="T332" i="3"/>
  <c r="R332" i="3"/>
  <c r="P332" i="3"/>
  <c r="BK332" i="3"/>
  <c r="J332" i="3"/>
  <c r="BE332" i="3"/>
  <c r="BI330" i="3"/>
  <c r="BH330" i="3"/>
  <c r="BG330" i="3"/>
  <c r="BF330" i="3"/>
  <c r="T330" i="3"/>
  <c r="R330" i="3"/>
  <c r="P330" i="3"/>
  <c r="BK330" i="3"/>
  <c r="J330" i="3"/>
  <c r="BE330" i="3"/>
  <c r="BI328" i="3"/>
  <c r="BH328" i="3"/>
  <c r="BG328" i="3"/>
  <c r="BF328" i="3"/>
  <c r="T328" i="3"/>
  <c r="R328" i="3"/>
  <c r="P328" i="3"/>
  <c r="BK328" i="3"/>
  <c r="J328" i="3"/>
  <c r="BE328" i="3"/>
  <c r="BI326" i="3"/>
  <c r="BH326" i="3"/>
  <c r="BG326" i="3"/>
  <c r="BF326" i="3"/>
  <c r="T326" i="3"/>
  <c r="R326" i="3"/>
  <c r="P326" i="3"/>
  <c r="BK326" i="3"/>
  <c r="J326" i="3"/>
  <c r="BE326" i="3"/>
  <c r="BI324" i="3"/>
  <c r="BH324" i="3"/>
  <c r="BG324" i="3"/>
  <c r="BF324" i="3"/>
  <c r="T324" i="3"/>
  <c r="R324" i="3"/>
  <c r="P324" i="3"/>
  <c r="BK324" i="3"/>
  <c r="J324" i="3"/>
  <c r="BE324" i="3"/>
  <c r="BI322" i="3"/>
  <c r="BH322" i="3"/>
  <c r="BG322" i="3"/>
  <c r="BF322" i="3"/>
  <c r="T322" i="3"/>
  <c r="R322" i="3"/>
  <c r="P322" i="3"/>
  <c r="BK322" i="3"/>
  <c r="J322" i="3"/>
  <c r="BE322" i="3"/>
  <c r="BI320" i="3"/>
  <c r="BH320" i="3"/>
  <c r="BG320" i="3"/>
  <c r="BF320" i="3"/>
  <c r="T320" i="3"/>
  <c r="R320" i="3"/>
  <c r="P320" i="3"/>
  <c r="BK320" i="3"/>
  <c r="J320" i="3"/>
  <c r="BE320" i="3"/>
  <c r="BI318" i="3"/>
  <c r="BH318" i="3"/>
  <c r="BG318" i="3"/>
  <c r="BF318" i="3"/>
  <c r="T318" i="3"/>
  <c r="R318" i="3"/>
  <c r="P318" i="3"/>
  <c r="BK318" i="3"/>
  <c r="J318" i="3"/>
  <c r="BE318" i="3"/>
  <c r="BI316" i="3"/>
  <c r="BH316" i="3"/>
  <c r="BG316" i="3"/>
  <c r="BF316" i="3"/>
  <c r="T316" i="3"/>
  <c r="R316" i="3"/>
  <c r="P316" i="3"/>
  <c r="BK316" i="3"/>
  <c r="J316" i="3"/>
  <c r="BE316" i="3"/>
  <c r="BI314" i="3"/>
  <c r="BH314" i="3"/>
  <c r="BG314" i="3"/>
  <c r="BF314" i="3"/>
  <c r="T314" i="3"/>
  <c r="R314" i="3"/>
  <c r="P314" i="3"/>
  <c r="BK314" i="3"/>
  <c r="J314" i="3"/>
  <c r="BE314" i="3"/>
  <c r="BI312" i="3"/>
  <c r="BH312" i="3"/>
  <c r="BG312" i="3"/>
  <c r="BF312" i="3"/>
  <c r="T312" i="3"/>
  <c r="R312" i="3"/>
  <c r="P312" i="3"/>
  <c r="BK312" i="3"/>
  <c r="J312" i="3"/>
  <c r="BE312" i="3"/>
  <c r="BI310" i="3"/>
  <c r="BH310" i="3"/>
  <c r="BG310" i="3"/>
  <c r="BF310" i="3"/>
  <c r="T310" i="3"/>
  <c r="R310" i="3"/>
  <c r="P310" i="3"/>
  <c r="BK310" i="3"/>
  <c r="J310" i="3"/>
  <c r="BE310" i="3"/>
  <c r="BI308" i="3"/>
  <c r="BH308" i="3"/>
  <c r="BG308" i="3"/>
  <c r="BF308" i="3"/>
  <c r="T308" i="3"/>
  <c r="R308" i="3"/>
  <c r="P308" i="3"/>
  <c r="BK308" i="3"/>
  <c r="J308" i="3"/>
  <c r="BE308" i="3"/>
  <c r="BI306" i="3"/>
  <c r="BH306" i="3"/>
  <c r="BG306" i="3"/>
  <c r="BF306" i="3"/>
  <c r="T306" i="3"/>
  <c r="R306" i="3"/>
  <c r="P306" i="3"/>
  <c r="BK306" i="3"/>
  <c r="J306" i="3"/>
  <c r="BE306" i="3"/>
  <c r="BI304" i="3"/>
  <c r="BH304" i="3"/>
  <c r="BG304" i="3"/>
  <c r="BF304" i="3"/>
  <c r="T304" i="3"/>
  <c r="R304" i="3"/>
  <c r="P304" i="3"/>
  <c r="BK304" i="3"/>
  <c r="J304" i="3"/>
  <c r="BE304" i="3"/>
  <c r="BI302" i="3"/>
  <c r="BH302" i="3"/>
  <c r="BG302" i="3"/>
  <c r="BF302" i="3"/>
  <c r="T302" i="3"/>
  <c r="R302" i="3"/>
  <c r="P302" i="3"/>
  <c r="BK302" i="3"/>
  <c r="J302" i="3"/>
  <c r="BE302" i="3"/>
  <c r="BI300" i="3"/>
  <c r="BH300" i="3"/>
  <c r="BG300" i="3"/>
  <c r="BF300" i="3"/>
  <c r="T300" i="3"/>
  <c r="R300" i="3"/>
  <c r="P300" i="3"/>
  <c r="BK300" i="3"/>
  <c r="J300" i="3"/>
  <c r="BE300" i="3"/>
  <c r="BI298" i="3"/>
  <c r="BH298" i="3"/>
  <c r="BG298" i="3"/>
  <c r="BF298" i="3"/>
  <c r="T298" i="3"/>
  <c r="R298" i="3"/>
  <c r="P298" i="3"/>
  <c r="BK298" i="3"/>
  <c r="J298" i="3"/>
  <c r="BE298" i="3"/>
  <c r="BI296" i="3"/>
  <c r="BH296" i="3"/>
  <c r="BG296" i="3"/>
  <c r="BF296" i="3"/>
  <c r="T296" i="3"/>
  <c r="R296" i="3"/>
  <c r="P296" i="3"/>
  <c r="BK296" i="3"/>
  <c r="J296" i="3"/>
  <c r="BE296" i="3"/>
  <c r="BI294" i="3"/>
  <c r="BH294" i="3"/>
  <c r="BG294" i="3"/>
  <c r="BF294" i="3"/>
  <c r="T294" i="3"/>
  <c r="R294" i="3"/>
  <c r="P294" i="3"/>
  <c r="BK294" i="3"/>
  <c r="J294" i="3"/>
  <c r="BE294" i="3"/>
  <c r="BI292" i="3"/>
  <c r="BH292" i="3"/>
  <c r="BG292" i="3"/>
  <c r="BF292" i="3"/>
  <c r="T292" i="3"/>
  <c r="R292" i="3"/>
  <c r="P292" i="3"/>
  <c r="BK292" i="3"/>
  <c r="J292" i="3"/>
  <c r="BE292" i="3"/>
  <c r="BI291" i="3"/>
  <c r="BH291" i="3"/>
  <c r="BG291" i="3"/>
  <c r="BF291" i="3"/>
  <c r="T291" i="3"/>
  <c r="R291" i="3"/>
  <c r="P291" i="3"/>
  <c r="BK291" i="3"/>
  <c r="J291" i="3"/>
  <c r="BE291" i="3"/>
  <c r="BI289" i="3"/>
  <c r="BH289" i="3"/>
  <c r="BG289" i="3"/>
  <c r="BF289" i="3"/>
  <c r="T289" i="3"/>
  <c r="R289" i="3"/>
  <c r="P289" i="3"/>
  <c r="BK289" i="3"/>
  <c r="J289" i="3"/>
  <c r="BE289" i="3"/>
  <c r="BI287" i="3"/>
  <c r="BH287" i="3"/>
  <c r="BG287" i="3"/>
  <c r="BF287" i="3"/>
  <c r="T287" i="3"/>
  <c r="R287" i="3"/>
  <c r="P287" i="3"/>
  <c r="BK287" i="3"/>
  <c r="J287" i="3"/>
  <c r="BE287" i="3"/>
  <c r="BI285" i="3"/>
  <c r="BH285" i="3"/>
  <c r="BG285" i="3"/>
  <c r="BF285" i="3"/>
  <c r="T285" i="3"/>
  <c r="R285" i="3"/>
  <c r="P285" i="3"/>
  <c r="BK285" i="3"/>
  <c r="J285" i="3"/>
  <c r="BE285" i="3"/>
  <c r="BI283" i="3"/>
  <c r="BH283" i="3"/>
  <c r="BG283" i="3"/>
  <c r="BF283" i="3"/>
  <c r="T283" i="3"/>
  <c r="R283" i="3"/>
  <c r="P283" i="3"/>
  <c r="BK283" i="3"/>
  <c r="J283" i="3"/>
  <c r="BE283" i="3"/>
  <c r="BI281" i="3"/>
  <c r="BH281" i="3"/>
  <c r="BG281" i="3"/>
  <c r="BF281" i="3"/>
  <c r="T281" i="3"/>
  <c r="R281" i="3"/>
  <c r="P281" i="3"/>
  <c r="BK281" i="3"/>
  <c r="J281" i="3"/>
  <c r="BE281" i="3"/>
  <c r="BI279" i="3"/>
  <c r="BH279" i="3"/>
  <c r="BG279" i="3"/>
  <c r="BF279" i="3"/>
  <c r="T279" i="3"/>
  <c r="R279" i="3"/>
  <c r="P279" i="3"/>
  <c r="BK279" i="3"/>
  <c r="J279" i="3"/>
  <c r="BE279" i="3"/>
  <c r="BI277" i="3"/>
  <c r="BH277" i="3"/>
  <c r="BG277" i="3"/>
  <c r="BF277" i="3"/>
  <c r="T277" i="3"/>
  <c r="R277" i="3"/>
  <c r="P277" i="3"/>
  <c r="BK277" i="3"/>
  <c r="J277" i="3"/>
  <c r="BE277" i="3"/>
  <c r="BI275" i="3"/>
  <c r="BH275" i="3"/>
  <c r="BG275" i="3"/>
  <c r="BF275" i="3"/>
  <c r="T275" i="3"/>
  <c r="R275" i="3"/>
  <c r="P275" i="3"/>
  <c r="BK275" i="3"/>
  <c r="J275" i="3"/>
  <c r="BE275" i="3"/>
  <c r="BI273" i="3"/>
  <c r="BH273" i="3"/>
  <c r="BG273" i="3"/>
  <c r="BF273" i="3"/>
  <c r="T273" i="3"/>
  <c r="R273" i="3"/>
  <c r="P273" i="3"/>
  <c r="BK273" i="3"/>
  <c r="J273" i="3"/>
  <c r="BE273" i="3"/>
  <c r="BI271" i="3"/>
  <c r="BH271" i="3"/>
  <c r="BG271" i="3"/>
  <c r="BF271" i="3"/>
  <c r="T271" i="3"/>
  <c r="R271" i="3"/>
  <c r="P271" i="3"/>
  <c r="BK271" i="3"/>
  <c r="J271" i="3"/>
  <c r="BE271" i="3"/>
  <c r="BI269" i="3"/>
  <c r="BH269" i="3"/>
  <c r="BG269" i="3"/>
  <c r="BF269" i="3"/>
  <c r="T269" i="3"/>
  <c r="R269" i="3"/>
  <c r="P269" i="3"/>
  <c r="BK269" i="3"/>
  <c r="J269" i="3"/>
  <c r="BE269" i="3"/>
  <c r="BI267" i="3"/>
  <c r="BH267" i="3"/>
  <c r="BG267" i="3"/>
  <c r="BF267" i="3"/>
  <c r="T267" i="3"/>
  <c r="R267" i="3"/>
  <c r="P267" i="3"/>
  <c r="BK267" i="3"/>
  <c r="J267" i="3"/>
  <c r="BE267" i="3"/>
  <c r="BI265" i="3"/>
  <c r="BH265" i="3"/>
  <c r="BG265" i="3"/>
  <c r="BF265" i="3"/>
  <c r="T265" i="3"/>
  <c r="R265" i="3"/>
  <c r="P265" i="3"/>
  <c r="BK265" i="3"/>
  <c r="J265" i="3"/>
  <c r="BE265" i="3"/>
  <c r="BI263" i="3"/>
  <c r="BH263" i="3"/>
  <c r="BG263" i="3"/>
  <c r="BF263" i="3"/>
  <c r="T263" i="3"/>
  <c r="R263" i="3"/>
  <c r="P263" i="3"/>
  <c r="BK263" i="3"/>
  <c r="J263" i="3"/>
  <c r="BE263" i="3"/>
  <c r="BI261" i="3"/>
  <c r="BH261" i="3"/>
  <c r="BG261" i="3"/>
  <c r="BF261" i="3"/>
  <c r="T261" i="3"/>
  <c r="R261" i="3"/>
  <c r="P261" i="3"/>
  <c r="BK261" i="3"/>
  <c r="J261" i="3"/>
  <c r="BE261" i="3"/>
  <c r="BI259" i="3"/>
  <c r="BH259" i="3"/>
  <c r="BG259" i="3"/>
  <c r="BF259" i="3"/>
  <c r="T259" i="3"/>
  <c r="R259" i="3"/>
  <c r="P259" i="3"/>
  <c r="BK259" i="3"/>
  <c r="J259" i="3"/>
  <c r="BE259" i="3"/>
  <c r="BI257" i="3"/>
  <c r="BH257" i="3"/>
  <c r="BG257" i="3"/>
  <c r="BF257" i="3"/>
  <c r="T257" i="3"/>
  <c r="R257" i="3"/>
  <c r="P257" i="3"/>
  <c r="BK257" i="3"/>
  <c r="J257" i="3"/>
  <c r="BE257" i="3"/>
  <c r="BI255" i="3"/>
  <c r="BH255" i="3"/>
  <c r="BG255" i="3"/>
  <c r="BF255" i="3"/>
  <c r="T255" i="3"/>
  <c r="R255" i="3"/>
  <c r="P255" i="3"/>
  <c r="BK255" i="3"/>
  <c r="J255" i="3"/>
  <c r="BE255" i="3"/>
  <c r="BI253" i="3"/>
  <c r="BH253" i="3"/>
  <c r="BG253" i="3"/>
  <c r="BF253" i="3"/>
  <c r="T253" i="3"/>
  <c r="R253" i="3"/>
  <c r="P253" i="3"/>
  <c r="BK253" i="3"/>
  <c r="J253" i="3"/>
  <c r="BE253" i="3"/>
  <c r="BI251" i="3"/>
  <c r="BH251" i="3"/>
  <c r="BG251" i="3"/>
  <c r="BF251" i="3"/>
  <c r="T251" i="3"/>
  <c r="R251" i="3"/>
  <c r="P251" i="3"/>
  <c r="BK251" i="3"/>
  <c r="J251" i="3"/>
  <c r="BE251" i="3"/>
  <c r="BI249" i="3"/>
  <c r="BH249" i="3"/>
  <c r="BG249" i="3"/>
  <c r="BF249" i="3"/>
  <c r="T249" i="3"/>
  <c r="R249" i="3"/>
  <c r="P249" i="3"/>
  <c r="BK249" i="3"/>
  <c r="J249" i="3"/>
  <c r="BE249" i="3"/>
  <c r="BI247" i="3"/>
  <c r="BH247" i="3"/>
  <c r="BG247" i="3"/>
  <c r="BF247" i="3"/>
  <c r="T247" i="3"/>
  <c r="R247" i="3"/>
  <c r="P247" i="3"/>
  <c r="BK247" i="3"/>
  <c r="J247" i="3"/>
  <c r="BE247" i="3"/>
  <c r="BI245" i="3"/>
  <c r="BH245" i="3"/>
  <c r="BG245" i="3"/>
  <c r="BF245" i="3"/>
  <c r="T245" i="3"/>
  <c r="R245" i="3"/>
  <c r="P245" i="3"/>
  <c r="BK245" i="3"/>
  <c r="J245" i="3"/>
  <c r="BE245" i="3"/>
  <c r="BI243" i="3"/>
  <c r="BH243" i="3"/>
  <c r="BG243" i="3"/>
  <c r="BF243" i="3"/>
  <c r="T243" i="3"/>
  <c r="R243" i="3"/>
  <c r="P243" i="3"/>
  <c r="BK243" i="3"/>
  <c r="J243" i="3"/>
  <c r="BE243" i="3"/>
  <c r="BI241" i="3"/>
  <c r="BH241" i="3"/>
  <c r="BG241" i="3"/>
  <c r="BF241" i="3"/>
  <c r="T241" i="3"/>
  <c r="R241" i="3"/>
  <c r="P241" i="3"/>
  <c r="BK241" i="3"/>
  <c r="J241" i="3"/>
  <c r="BE241" i="3"/>
  <c r="BI240" i="3"/>
  <c r="BH240" i="3"/>
  <c r="BG240" i="3"/>
  <c r="BF240" i="3"/>
  <c r="T240" i="3"/>
  <c r="R240" i="3"/>
  <c r="P240" i="3"/>
  <c r="BK240" i="3"/>
  <c r="J240" i="3"/>
  <c r="BE240" i="3"/>
  <c r="BI238" i="3"/>
  <c r="BH238" i="3"/>
  <c r="BG238" i="3"/>
  <c r="BF238" i="3"/>
  <c r="T238" i="3"/>
  <c r="R238" i="3"/>
  <c r="P238" i="3"/>
  <c r="BK238" i="3"/>
  <c r="J238" i="3"/>
  <c r="BE238" i="3"/>
  <c r="BI236" i="3"/>
  <c r="BH236" i="3"/>
  <c r="BG236" i="3"/>
  <c r="BF236" i="3"/>
  <c r="T236" i="3"/>
  <c r="T235" i="3"/>
  <c r="T234" i="3" s="1"/>
  <c r="T81" i="3" s="1"/>
  <c r="R236" i="3"/>
  <c r="R235" i="3" s="1"/>
  <c r="R234" i="3" s="1"/>
  <c r="R81" i="3" s="1"/>
  <c r="P236" i="3"/>
  <c r="P235" i="3"/>
  <c r="P234" i="3" s="1"/>
  <c r="P81" i="3" s="1"/>
  <c r="AU56" i="1" s="1"/>
  <c r="BK236" i="3"/>
  <c r="BK235" i="3" s="1"/>
  <c r="J236" i="3"/>
  <c r="BE236" i="3"/>
  <c r="BI233" i="3"/>
  <c r="BH233" i="3"/>
  <c r="BG233" i="3"/>
  <c r="BF233" i="3"/>
  <c r="T233" i="3"/>
  <c r="R233" i="3"/>
  <c r="P233" i="3"/>
  <c r="BK233" i="3"/>
  <c r="J233" i="3"/>
  <c r="BE233" i="3"/>
  <c r="BI232" i="3"/>
  <c r="BH232" i="3"/>
  <c r="BG232" i="3"/>
  <c r="BF232" i="3"/>
  <c r="T232" i="3"/>
  <c r="R232" i="3"/>
  <c r="P232" i="3"/>
  <c r="BK232" i="3"/>
  <c r="J232" i="3"/>
  <c r="BE232" i="3"/>
  <c r="BI231" i="3"/>
  <c r="BH231" i="3"/>
  <c r="BG231" i="3"/>
  <c r="BF231" i="3"/>
  <c r="T231" i="3"/>
  <c r="R231" i="3"/>
  <c r="P231" i="3"/>
  <c r="BK231" i="3"/>
  <c r="J231" i="3"/>
  <c r="BE231" i="3"/>
  <c r="BI230" i="3"/>
  <c r="BH230" i="3"/>
  <c r="BG230" i="3"/>
  <c r="BF230" i="3"/>
  <c r="T230" i="3"/>
  <c r="R230" i="3"/>
  <c r="P230" i="3"/>
  <c r="BK230" i="3"/>
  <c r="J230" i="3"/>
  <c r="BE230" i="3"/>
  <c r="BI228" i="3"/>
  <c r="BH228" i="3"/>
  <c r="BG228" i="3"/>
  <c r="BF228" i="3"/>
  <c r="T228" i="3"/>
  <c r="R228" i="3"/>
  <c r="P228" i="3"/>
  <c r="BK228" i="3"/>
  <c r="J228" i="3"/>
  <c r="BE228" i="3"/>
  <c r="BI227" i="3"/>
  <c r="BH227" i="3"/>
  <c r="BG227" i="3"/>
  <c r="BF227" i="3"/>
  <c r="T227" i="3"/>
  <c r="R227" i="3"/>
  <c r="P227" i="3"/>
  <c r="BK227" i="3"/>
  <c r="J227" i="3"/>
  <c r="BE227" i="3"/>
  <c r="BI225" i="3"/>
  <c r="BH225" i="3"/>
  <c r="BG225" i="3"/>
  <c r="BF225" i="3"/>
  <c r="T225" i="3"/>
  <c r="R225" i="3"/>
  <c r="P225" i="3"/>
  <c r="BK225" i="3"/>
  <c r="J225" i="3"/>
  <c r="BE225" i="3"/>
  <c r="BI223" i="3"/>
  <c r="BH223" i="3"/>
  <c r="BG223" i="3"/>
  <c r="BF223" i="3"/>
  <c r="T223" i="3"/>
  <c r="R223" i="3"/>
  <c r="P223" i="3"/>
  <c r="BK223" i="3"/>
  <c r="J223" i="3"/>
  <c r="BE223" i="3"/>
  <c r="BI221" i="3"/>
  <c r="BH221" i="3"/>
  <c r="BG221" i="3"/>
  <c r="BF221" i="3"/>
  <c r="T221" i="3"/>
  <c r="R221" i="3"/>
  <c r="P221" i="3"/>
  <c r="BK221" i="3"/>
  <c r="J221" i="3"/>
  <c r="BE221" i="3"/>
  <c r="BI219" i="3"/>
  <c r="BH219" i="3"/>
  <c r="BG219" i="3"/>
  <c r="BF219" i="3"/>
  <c r="T219" i="3"/>
  <c r="R219" i="3"/>
  <c r="P219" i="3"/>
  <c r="BK219" i="3"/>
  <c r="J219" i="3"/>
  <c r="BE219" i="3"/>
  <c r="BI218" i="3"/>
  <c r="BH218" i="3"/>
  <c r="BG218" i="3"/>
  <c r="BF218" i="3"/>
  <c r="T218" i="3"/>
  <c r="R218" i="3"/>
  <c r="P218" i="3"/>
  <c r="BK218" i="3"/>
  <c r="J218" i="3"/>
  <c r="BE218" i="3"/>
  <c r="BI217" i="3"/>
  <c r="BH217" i="3"/>
  <c r="BG217" i="3"/>
  <c r="BF217" i="3"/>
  <c r="T217" i="3"/>
  <c r="R217" i="3"/>
  <c r="P217" i="3"/>
  <c r="BK217" i="3"/>
  <c r="J217" i="3"/>
  <c r="BE217" i="3"/>
  <c r="BI215" i="3"/>
  <c r="BH215" i="3"/>
  <c r="BG215" i="3"/>
  <c r="BF215" i="3"/>
  <c r="T215" i="3"/>
  <c r="R215" i="3"/>
  <c r="P215" i="3"/>
  <c r="BK215" i="3"/>
  <c r="J215" i="3"/>
  <c r="BE215" i="3"/>
  <c r="BI214" i="3"/>
  <c r="BH214" i="3"/>
  <c r="BG214" i="3"/>
  <c r="BF214" i="3"/>
  <c r="T214" i="3"/>
  <c r="R214" i="3"/>
  <c r="P214" i="3"/>
  <c r="BK214" i="3"/>
  <c r="J214" i="3"/>
  <c r="BE214" i="3"/>
  <c r="BI212" i="3"/>
  <c r="BH212" i="3"/>
  <c r="BG212" i="3"/>
  <c r="BF212" i="3"/>
  <c r="T212" i="3"/>
  <c r="R212" i="3"/>
  <c r="P212" i="3"/>
  <c r="BK212" i="3"/>
  <c r="J212" i="3"/>
  <c r="BE212" i="3"/>
  <c r="BI210" i="3"/>
  <c r="BH210" i="3"/>
  <c r="BG210" i="3"/>
  <c r="BF210" i="3"/>
  <c r="T210" i="3"/>
  <c r="R210" i="3"/>
  <c r="P210" i="3"/>
  <c r="BK210" i="3"/>
  <c r="J210" i="3"/>
  <c r="BE210" i="3"/>
  <c r="BI208" i="3"/>
  <c r="BH208" i="3"/>
  <c r="BG208" i="3"/>
  <c r="BF208" i="3"/>
  <c r="T208" i="3"/>
  <c r="R208" i="3"/>
  <c r="P208" i="3"/>
  <c r="BK208" i="3"/>
  <c r="J208" i="3"/>
  <c r="BE208" i="3"/>
  <c r="BI206" i="3"/>
  <c r="BH206" i="3"/>
  <c r="BG206" i="3"/>
  <c r="BF206" i="3"/>
  <c r="T206" i="3"/>
  <c r="R206" i="3"/>
  <c r="P206" i="3"/>
  <c r="BK206" i="3"/>
  <c r="J206" i="3"/>
  <c r="BE206" i="3"/>
  <c r="BI205" i="3"/>
  <c r="BH205" i="3"/>
  <c r="BG205" i="3"/>
  <c r="BF205" i="3"/>
  <c r="T205" i="3"/>
  <c r="R205" i="3"/>
  <c r="P205" i="3"/>
  <c r="BK205" i="3"/>
  <c r="J205" i="3"/>
  <c r="BE205" i="3"/>
  <c r="BI203" i="3"/>
  <c r="BH203" i="3"/>
  <c r="BG203" i="3"/>
  <c r="BF203" i="3"/>
  <c r="T203" i="3"/>
  <c r="R203" i="3"/>
  <c r="P203" i="3"/>
  <c r="BK203" i="3"/>
  <c r="J203" i="3"/>
  <c r="BE203" i="3"/>
  <c r="BI202" i="3"/>
  <c r="BH202" i="3"/>
  <c r="BG202" i="3"/>
  <c r="BF202" i="3"/>
  <c r="T202" i="3"/>
  <c r="R202" i="3"/>
  <c r="P202" i="3"/>
  <c r="BK202" i="3"/>
  <c r="J202" i="3"/>
  <c r="BE202" i="3"/>
  <c r="BI201" i="3"/>
  <c r="BH201" i="3"/>
  <c r="BG201" i="3"/>
  <c r="BF201" i="3"/>
  <c r="T201" i="3"/>
  <c r="R201" i="3"/>
  <c r="P201" i="3"/>
  <c r="BK201" i="3"/>
  <c r="J201" i="3"/>
  <c r="BE201" i="3"/>
  <c r="BI200" i="3"/>
  <c r="BH200" i="3"/>
  <c r="BG200" i="3"/>
  <c r="BF200" i="3"/>
  <c r="T200" i="3"/>
  <c r="R200" i="3"/>
  <c r="P200" i="3"/>
  <c r="BK200" i="3"/>
  <c r="J200" i="3"/>
  <c r="BE200" i="3"/>
  <c r="BI199" i="3"/>
  <c r="BH199" i="3"/>
  <c r="BG199" i="3"/>
  <c r="BF199" i="3"/>
  <c r="T199" i="3"/>
  <c r="R199" i="3"/>
  <c r="P199" i="3"/>
  <c r="BK199" i="3"/>
  <c r="J199" i="3"/>
  <c r="BE199" i="3"/>
  <c r="BI198" i="3"/>
  <c r="BH198" i="3"/>
  <c r="BG198" i="3"/>
  <c r="BF198" i="3"/>
  <c r="T198" i="3"/>
  <c r="R198" i="3"/>
  <c r="P198" i="3"/>
  <c r="BK198" i="3"/>
  <c r="J198" i="3"/>
  <c r="BE198" i="3"/>
  <c r="BI197" i="3"/>
  <c r="BH197" i="3"/>
  <c r="BG197" i="3"/>
  <c r="BF197" i="3"/>
  <c r="T197" i="3"/>
  <c r="R197" i="3"/>
  <c r="P197" i="3"/>
  <c r="BK197" i="3"/>
  <c r="J197" i="3"/>
  <c r="BE197" i="3"/>
  <c r="BI196" i="3"/>
  <c r="BH196" i="3"/>
  <c r="BG196" i="3"/>
  <c r="BF196" i="3"/>
  <c r="T196" i="3"/>
  <c r="R196" i="3"/>
  <c r="P196" i="3"/>
  <c r="BK196" i="3"/>
  <c r="J196" i="3"/>
  <c r="BE196" i="3"/>
  <c r="BI195" i="3"/>
  <c r="BH195" i="3"/>
  <c r="BG195" i="3"/>
  <c r="BF195" i="3"/>
  <c r="T195" i="3"/>
  <c r="R195" i="3"/>
  <c r="P195" i="3"/>
  <c r="BK195" i="3"/>
  <c r="J195" i="3"/>
  <c r="BE195" i="3"/>
  <c r="BI194" i="3"/>
  <c r="BH194" i="3"/>
  <c r="BG194" i="3"/>
  <c r="BF194" i="3"/>
  <c r="T194" i="3"/>
  <c r="R194" i="3"/>
  <c r="P194" i="3"/>
  <c r="BK194" i="3"/>
  <c r="J194" i="3"/>
  <c r="BE194" i="3"/>
  <c r="BI193" i="3"/>
  <c r="BH193" i="3"/>
  <c r="BG193" i="3"/>
  <c r="BF193" i="3"/>
  <c r="T193" i="3"/>
  <c r="R193" i="3"/>
  <c r="P193" i="3"/>
  <c r="BK193" i="3"/>
  <c r="J193" i="3"/>
  <c r="BE193" i="3"/>
  <c r="BI192" i="3"/>
  <c r="BH192" i="3"/>
  <c r="BG192" i="3"/>
  <c r="BF192" i="3"/>
  <c r="T192" i="3"/>
  <c r="R192" i="3"/>
  <c r="P192" i="3"/>
  <c r="BK192" i="3"/>
  <c r="J192" i="3"/>
  <c r="BE192" i="3"/>
  <c r="BI190" i="3"/>
  <c r="BH190" i="3"/>
  <c r="BG190" i="3"/>
  <c r="BF190" i="3"/>
  <c r="T190" i="3"/>
  <c r="R190" i="3"/>
  <c r="P190" i="3"/>
  <c r="BK190" i="3"/>
  <c r="J190" i="3"/>
  <c r="BE190" i="3"/>
  <c r="BI188" i="3"/>
  <c r="BH188" i="3"/>
  <c r="BG188" i="3"/>
  <c r="BF188" i="3"/>
  <c r="T188" i="3"/>
  <c r="R188" i="3"/>
  <c r="P188" i="3"/>
  <c r="BK188" i="3"/>
  <c r="J188" i="3"/>
  <c r="BE188" i="3"/>
  <c r="BI186" i="3"/>
  <c r="BH186" i="3"/>
  <c r="BG186" i="3"/>
  <c r="BF186" i="3"/>
  <c r="T186" i="3"/>
  <c r="R186" i="3"/>
  <c r="P186" i="3"/>
  <c r="BK186" i="3"/>
  <c r="J186" i="3"/>
  <c r="BE186" i="3"/>
  <c r="BI184" i="3"/>
  <c r="BH184" i="3"/>
  <c r="BG184" i="3"/>
  <c r="BF184" i="3"/>
  <c r="T184" i="3"/>
  <c r="R184" i="3"/>
  <c r="P184" i="3"/>
  <c r="BK184" i="3"/>
  <c r="J184" i="3"/>
  <c r="BE184" i="3"/>
  <c r="BI182" i="3"/>
  <c r="BH182" i="3"/>
  <c r="BG182" i="3"/>
  <c r="BF182" i="3"/>
  <c r="T182" i="3"/>
  <c r="R182" i="3"/>
  <c r="P182" i="3"/>
  <c r="BK182" i="3"/>
  <c r="J182" i="3"/>
  <c r="BE182" i="3"/>
  <c r="BI180" i="3"/>
  <c r="BH180" i="3"/>
  <c r="BG180" i="3"/>
  <c r="BF180" i="3"/>
  <c r="T180" i="3"/>
  <c r="R180" i="3"/>
  <c r="P180" i="3"/>
  <c r="BK180" i="3"/>
  <c r="J180" i="3"/>
  <c r="BE180" i="3"/>
  <c r="BI178" i="3"/>
  <c r="BH178" i="3"/>
  <c r="BG178" i="3"/>
  <c r="BF178" i="3"/>
  <c r="T178" i="3"/>
  <c r="R178" i="3"/>
  <c r="P178" i="3"/>
  <c r="BK178" i="3"/>
  <c r="J178" i="3"/>
  <c r="BE178" i="3"/>
  <c r="BI177" i="3"/>
  <c r="BH177" i="3"/>
  <c r="BG177" i="3"/>
  <c r="BF177" i="3"/>
  <c r="T177" i="3"/>
  <c r="R177" i="3"/>
  <c r="P177" i="3"/>
  <c r="BK177" i="3"/>
  <c r="J177" i="3"/>
  <c r="BE177" i="3"/>
  <c r="BI175" i="3"/>
  <c r="BH175" i="3"/>
  <c r="BG175" i="3"/>
  <c r="BF175" i="3"/>
  <c r="T175" i="3"/>
  <c r="R175" i="3"/>
  <c r="P175" i="3"/>
  <c r="BK175" i="3"/>
  <c r="J175" i="3"/>
  <c r="BE175" i="3"/>
  <c r="BI174" i="3"/>
  <c r="BH174" i="3"/>
  <c r="BG174" i="3"/>
  <c r="BF174" i="3"/>
  <c r="T174" i="3"/>
  <c r="R174" i="3"/>
  <c r="P174" i="3"/>
  <c r="BK174" i="3"/>
  <c r="J174" i="3"/>
  <c r="BE174" i="3"/>
  <c r="BI173" i="3"/>
  <c r="BH173" i="3"/>
  <c r="BG173" i="3"/>
  <c r="BF173" i="3"/>
  <c r="T173" i="3"/>
  <c r="R173" i="3"/>
  <c r="P173" i="3"/>
  <c r="BK173" i="3"/>
  <c r="J173" i="3"/>
  <c r="BE173" i="3"/>
  <c r="BI172" i="3"/>
  <c r="BH172" i="3"/>
  <c r="BG172" i="3"/>
  <c r="BF172" i="3"/>
  <c r="T172" i="3"/>
  <c r="R172" i="3"/>
  <c r="P172" i="3"/>
  <c r="BK172" i="3"/>
  <c r="J172" i="3"/>
  <c r="BE172" i="3"/>
  <c r="BI171" i="3"/>
  <c r="BH171" i="3"/>
  <c r="BG171" i="3"/>
  <c r="BF171" i="3"/>
  <c r="T171" i="3"/>
  <c r="R171" i="3"/>
  <c r="P171" i="3"/>
  <c r="BK171" i="3"/>
  <c r="J171" i="3"/>
  <c r="BE171" i="3"/>
  <c r="BI169" i="3"/>
  <c r="BH169" i="3"/>
  <c r="BG169" i="3"/>
  <c r="BF169" i="3"/>
  <c r="T169" i="3"/>
  <c r="R169" i="3"/>
  <c r="P169" i="3"/>
  <c r="BK169" i="3"/>
  <c r="J169" i="3"/>
  <c r="BE169" i="3"/>
  <c r="BI167" i="3"/>
  <c r="BH167" i="3"/>
  <c r="BG167" i="3"/>
  <c r="BF167" i="3"/>
  <c r="T167" i="3"/>
  <c r="R167" i="3"/>
  <c r="P167" i="3"/>
  <c r="BK167" i="3"/>
  <c r="J167" i="3"/>
  <c r="BE167" i="3"/>
  <c r="BI165" i="3"/>
  <c r="BH165" i="3"/>
  <c r="BG165" i="3"/>
  <c r="BF165" i="3"/>
  <c r="T165" i="3"/>
  <c r="R165" i="3"/>
  <c r="P165" i="3"/>
  <c r="BK165" i="3"/>
  <c r="J165" i="3"/>
  <c r="BE165" i="3"/>
  <c r="BI163" i="3"/>
  <c r="BH163" i="3"/>
  <c r="BG163" i="3"/>
  <c r="BF163" i="3"/>
  <c r="T163" i="3"/>
  <c r="R163" i="3"/>
  <c r="P163" i="3"/>
  <c r="BK163" i="3"/>
  <c r="J163" i="3"/>
  <c r="BE163" i="3"/>
  <c r="BI161" i="3"/>
  <c r="BH161" i="3"/>
  <c r="BG161" i="3"/>
  <c r="BF161" i="3"/>
  <c r="T161" i="3"/>
  <c r="R161" i="3"/>
  <c r="P161" i="3"/>
  <c r="BK161" i="3"/>
  <c r="J161" i="3"/>
  <c r="BE161" i="3"/>
  <c r="BI159" i="3"/>
  <c r="BH159" i="3"/>
  <c r="BG159" i="3"/>
  <c r="BF159" i="3"/>
  <c r="T159" i="3"/>
  <c r="R159" i="3"/>
  <c r="P159" i="3"/>
  <c r="BK159" i="3"/>
  <c r="J159" i="3"/>
  <c r="BE159" i="3"/>
  <c r="BI157" i="3"/>
  <c r="BH157" i="3"/>
  <c r="BG157" i="3"/>
  <c r="BF157" i="3"/>
  <c r="T157" i="3"/>
  <c r="R157" i="3"/>
  <c r="P157" i="3"/>
  <c r="BK157" i="3"/>
  <c r="J157" i="3"/>
  <c r="BE157" i="3"/>
  <c r="BI155" i="3"/>
  <c r="BH155" i="3"/>
  <c r="BG155" i="3"/>
  <c r="BF155" i="3"/>
  <c r="T155" i="3"/>
  <c r="R155" i="3"/>
  <c r="P155" i="3"/>
  <c r="BK155" i="3"/>
  <c r="J155" i="3"/>
  <c r="BE155" i="3"/>
  <c r="BI153" i="3"/>
  <c r="BH153" i="3"/>
  <c r="BG153" i="3"/>
  <c r="BF153" i="3"/>
  <c r="T153" i="3"/>
  <c r="R153" i="3"/>
  <c r="P153" i="3"/>
  <c r="BK153" i="3"/>
  <c r="J153" i="3"/>
  <c r="BE153" i="3"/>
  <c r="BI152" i="3"/>
  <c r="BH152" i="3"/>
  <c r="BG152" i="3"/>
  <c r="BF152" i="3"/>
  <c r="T152" i="3"/>
  <c r="R152" i="3"/>
  <c r="P152" i="3"/>
  <c r="BK152" i="3"/>
  <c r="J152" i="3"/>
  <c r="BE152" i="3"/>
  <c r="BI151" i="3"/>
  <c r="BH151" i="3"/>
  <c r="BG151" i="3"/>
  <c r="BF151" i="3"/>
  <c r="T151" i="3"/>
  <c r="R151" i="3"/>
  <c r="P151" i="3"/>
  <c r="BK151" i="3"/>
  <c r="J151" i="3"/>
  <c r="BE151" i="3"/>
  <c r="BI150" i="3"/>
  <c r="BH150" i="3"/>
  <c r="BG150" i="3"/>
  <c r="BF150" i="3"/>
  <c r="T150" i="3"/>
  <c r="R150" i="3"/>
  <c r="P150" i="3"/>
  <c r="BK150" i="3"/>
  <c r="J150" i="3"/>
  <c r="BE150" i="3"/>
  <c r="BI149" i="3"/>
  <c r="BH149" i="3"/>
  <c r="BG149" i="3"/>
  <c r="BF149" i="3"/>
  <c r="T149" i="3"/>
  <c r="R149" i="3"/>
  <c r="P149" i="3"/>
  <c r="BK149" i="3"/>
  <c r="J149" i="3"/>
  <c r="BE149" i="3"/>
  <c r="BI148" i="3"/>
  <c r="BH148" i="3"/>
  <c r="BG148" i="3"/>
  <c r="BF148" i="3"/>
  <c r="T148" i="3"/>
  <c r="R148" i="3"/>
  <c r="P148" i="3"/>
  <c r="BK148" i="3"/>
  <c r="J148" i="3"/>
  <c r="BE148" i="3"/>
  <c r="BI146" i="3"/>
  <c r="BH146" i="3"/>
  <c r="BG146" i="3"/>
  <c r="BF146" i="3"/>
  <c r="T146" i="3"/>
  <c r="R146" i="3"/>
  <c r="P146" i="3"/>
  <c r="BK146" i="3"/>
  <c r="J146" i="3"/>
  <c r="BE146" i="3"/>
  <c r="BI143" i="3"/>
  <c r="BH143" i="3"/>
  <c r="BG143" i="3"/>
  <c r="BF143" i="3"/>
  <c r="T143" i="3"/>
  <c r="R143" i="3"/>
  <c r="P143" i="3"/>
  <c r="BK143" i="3"/>
  <c r="J143" i="3"/>
  <c r="BE143" i="3"/>
  <c r="BI141" i="3"/>
  <c r="BH141" i="3"/>
  <c r="BG141" i="3"/>
  <c r="BF141" i="3"/>
  <c r="T141" i="3"/>
  <c r="R141" i="3"/>
  <c r="P141" i="3"/>
  <c r="BK141" i="3"/>
  <c r="J141" i="3"/>
  <c r="BE141" i="3"/>
  <c r="BI139" i="3"/>
  <c r="BH139" i="3"/>
  <c r="BG139" i="3"/>
  <c r="BF139" i="3"/>
  <c r="T139" i="3"/>
  <c r="R139" i="3"/>
  <c r="P139" i="3"/>
  <c r="BK139" i="3"/>
  <c r="J139" i="3"/>
  <c r="BE139" i="3"/>
  <c r="BI137" i="3"/>
  <c r="BH137" i="3"/>
  <c r="BG137" i="3"/>
  <c r="BF137" i="3"/>
  <c r="T137" i="3"/>
  <c r="R137" i="3"/>
  <c r="P137" i="3"/>
  <c r="BK137" i="3"/>
  <c r="J137" i="3"/>
  <c r="BE137" i="3"/>
  <c r="BI135" i="3"/>
  <c r="BH135" i="3"/>
  <c r="BG135" i="3"/>
  <c r="BF135" i="3"/>
  <c r="T135" i="3"/>
  <c r="R135" i="3"/>
  <c r="P135" i="3"/>
  <c r="BK135" i="3"/>
  <c r="J135" i="3"/>
  <c r="BE135" i="3"/>
  <c r="BI133" i="3"/>
  <c r="BH133" i="3"/>
  <c r="BG133" i="3"/>
  <c r="BF133" i="3"/>
  <c r="T133" i="3"/>
  <c r="R133" i="3"/>
  <c r="P133" i="3"/>
  <c r="BK133" i="3"/>
  <c r="J133" i="3"/>
  <c r="BE133" i="3"/>
  <c r="BI132" i="3"/>
  <c r="BH132" i="3"/>
  <c r="BG132" i="3"/>
  <c r="BF132" i="3"/>
  <c r="T132" i="3"/>
  <c r="R132" i="3"/>
  <c r="P132" i="3"/>
  <c r="BK132" i="3"/>
  <c r="J132" i="3"/>
  <c r="BE132" i="3"/>
  <c r="BI130" i="3"/>
  <c r="BH130" i="3"/>
  <c r="BG130" i="3"/>
  <c r="BF130" i="3"/>
  <c r="T130" i="3"/>
  <c r="R130" i="3"/>
  <c r="P130" i="3"/>
  <c r="BK130" i="3"/>
  <c r="J130" i="3"/>
  <c r="BE130" i="3"/>
  <c r="BI128" i="3"/>
  <c r="BH128" i="3"/>
  <c r="BG128" i="3"/>
  <c r="BF128" i="3"/>
  <c r="T128" i="3"/>
  <c r="R128" i="3"/>
  <c r="P128" i="3"/>
  <c r="BK128" i="3"/>
  <c r="J128" i="3"/>
  <c r="BE128" i="3"/>
  <c r="BI126" i="3"/>
  <c r="BH126" i="3"/>
  <c r="BG126" i="3"/>
  <c r="BF126" i="3"/>
  <c r="T126" i="3"/>
  <c r="R126" i="3"/>
  <c r="P126" i="3"/>
  <c r="BK126" i="3"/>
  <c r="J126" i="3"/>
  <c r="BE126" i="3"/>
  <c r="BI125" i="3"/>
  <c r="BH125" i="3"/>
  <c r="BG125" i="3"/>
  <c r="BF125" i="3"/>
  <c r="T125" i="3"/>
  <c r="R125" i="3"/>
  <c r="P125" i="3"/>
  <c r="BK125" i="3"/>
  <c r="J125" i="3"/>
  <c r="BE125" i="3"/>
  <c r="BI124" i="3"/>
  <c r="BH124" i="3"/>
  <c r="BG124" i="3"/>
  <c r="BF124" i="3"/>
  <c r="T124" i="3"/>
  <c r="R124" i="3"/>
  <c r="P124" i="3"/>
  <c r="BK124" i="3"/>
  <c r="J124" i="3"/>
  <c r="BE124" i="3"/>
  <c r="BI122" i="3"/>
  <c r="BH122" i="3"/>
  <c r="BG122" i="3"/>
  <c r="BF122" i="3"/>
  <c r="T122" i="3"/>
  <c r="R122" i="3"/>
  <c r="P122" i="3"/>
  <c r="BK122" i="3"/>
  <c r="J122" i="3"/>
  <c r="BE122" i="3"/>
  <c r="BI121" i="3"/>
  <c r="BH121" i="3"/>
  <c r="BG121" i="3"/>
  <c r="BF121" i="3"/>
  <c r="T121" i="3"/>
  <c r="R121" i="3"/>
  <c r="P121" i="3"/>
  <c r="BK121" i="3"/>
  <c r="J121" i="3"/>
  <c r="BE121" i="3"/>
  <c r="BI120" i="3"/>
  <c r="BH120" i="3"/>
  <c r="BG120" i="3"/>
  <c r="BF120" i="3"/>
  <c r="T120" i="3"/>
  <c r="R120" i="3"/>
  <c r="P120" i="3"/>
  <c r="BK120" i="3"/>
  <c r="J120" i="3"/>
  <c r="BE120" i="3"/>
  <c r="BI118" i="3"/>
  <c r="BH118" i="3"/>
  <c r="BG118" i="3"/>
  <c r="BF118" i="3"/>
  <c r="T118" i="3"/>
  <c r="R118" i="3"/>
  <c r="P118" i="3"/>
  <c r="BK118" i="3"/>
  <c r="J118" i="3"/>
  <c r="BE118" i="3"/>
  <c r="BI116" i="3"/>
  <c r="BH116" i="3"/>
  <c r="BG116" i="3"/>
  <c r="BF116" i="3"/>
  <c r="T116" i="3"/>
  <c r="R116" i="3"/>
  <c r="P116" i="3"/>
  <c r="BK116" i="3"/>
  <c r="J116" i="3"/>
  <c r="BE116" i="3"/>
  <c r="BI114" i="3"/>
  <c r="BH114" i="3"/>
  <c r="BG114" i="3"/>
  <c r="BF114" i="3"/>
  <c r="T114" i="3"/>
  <c r="R114" i="3"/>
  <c r="P114" i="3"/>
  <c r="BK114" i="3"/>
  <c r="J114" i="3"/>
  <c r="BE114" i="3"/>
  <c r="BI112" i="3"/>
  <c r="BH112" i="3"/>
  <c r="BG112" i="3"/>
  <c r="BF112" i="3"/>
  <c r="T112" i="3"/>
  <c r="R112" i="3"/>
  <c r="P112" i="3"/>
  <c r="BK112" i="3"/>
  <c r="J112" i="3"/>
  <c r="BE112" i="3"/>
  <c r="BI110" i="3"/>
  <c r="BH110" i="3"/>
  <c r="BG110" i="3"/>
  <c r="BF110" i="3"/>
  <c r="T110" i="3"/>
  <c r="R110" i="3"/>
  <c r="P110" i="3"/>
  <c r="BK110" i="3"/>
  <c r="J110" i="3"/>
  <c r="BE110" i="3"/>
  <c r="BI108" i="3"/>
  <c r="BH108" i="3"/>
  <c r="BG108" i="3"/>
  <c r="BF108" i="3"/>
  <c r="T108" i="3"/>
  <c r="R108" i="3"/>
  <c r="P108" i="3"/>
  <c r="BK108" i="3"/>
  <c r="J108" i="3"/>
  <c r="BE108" i="3"/>
  <c r="BI106" i="3"/>
  <c r="BH106" i="3"/>
  <c r="BG106" i="3"/>
  <c r="BF106" i="3"/>
  <c r="T106" i="3"/>
  <c r="R106" i="3"/>
  <c r="P106" i="3"/>
  <c r="BK106" i="3"/>
  <c r="J106" i="3"/>
  <c r="BE106" i="3"/>
  <c r="BI104" i="3"/>
  <c r="BH104" i="3"/>
  <c r="BG104" i="3"/>
  <c r="BF104" i="3"/>
  <c r="T104" i="3"/>
  <c r="R104" i="3"/>
  <c r="P104" i="3"/>
  <c r="BK104" i="3"/>
  <c r="J104" i="3"/>
  <c r="BE104" i="3"/>
  <c r="BI102" i="3"/>
  <c r="BH102" i="3"/>
  <c r="BG102" i="3"/>
  <c r="BF102" i="3"/>
  <c r="T102" i="3"/>
  <c r="R102" i="3"/>
  <c r="P102" i="3"/>
  <c r="BK102" i="3"/>
  <c r="J102" i="3"/>
  <c r="BE102" i="3"/>
  <c r="BI100" i="3"/>
  <c r="BH100" i="3"/>
  <c r="BG100" i="3"/>
  <c r="BF100" i="3"/>
  <c r="T100" i="3"/>
  <c r="R100" i="3"/>
  <c r="P100" i="3"/>
  <c r="BK100" i="3"/>
  <c r="J100" i="3"/>
  <c r="BE100" i="3"/>
  <c r="BI98" i="3"/>
  <c r="BH98" i="3"/>
  <c r="BG98" i="3"/>
  <c r="BF98" i="3"/>
  <c r="T98" i="3"/>
  <c r="R98" i="3"/>
  <c r="P98" i="3"/>
  <c r="BK98" i="3"/>
  <c r="J98" i="3"/>
  <c r="BE98" i="3"/>
  <c r="BI96" i="3"/>
  <c r="BH96" i="3"/>
  <c r="BG96" i="3"/>
  <c r="BF96" i="3"/>
  <c r="T96" i="3"/>
  <c r="R96" i="3"/>
  <c r="P96" i="3"/>
  <c r="BK96" i="3"/>
  <c r="J96" i="3"/>
  <c r="BE96" i="3"/>
  <c r="BI94" i="3"/>
  <c r="BH94" i="3"/>
  <c r="BG94" i="3"/>
  <c r="BF94" i="3"/>
  <c r="T94" i="3"/>
  <c r="R94" i="3"/>
  <c r="P94" i="3"/>
  <c r="BK94" i="3"/>
  <c r="J94" i="3"/>
  <c r="BE94" i="3"/>
  <c r="BI92" i="3"/>
  <c r="BH92" i="3"/>
  <c r="BG92" i="3"/>
  <c r="BF92" i="3"/>
  <c r="T92" i="3"/>
  <c r="R92" i="3"/>
  <c r="P92" i="3"/>
  <c r="BK92" i="3"/>
  <c r="J92" i="3"/>
  <c r="BE92" i="3"/>
  <c r="BI90" i="3"/>
  <c r="BH90" i="3"/>
  <c r="BG90" i="3"/>
  <c r="BF90" i="3"/>
  <c r="T90" i="3"/>
  <c r="R90" i="3"/>
  <c r="P90" i="3"/>
  <c r="BK90" i="3"/>
  <c r="J90" i="3"/>
  <c r="BE90" i="3"/>
  <c r="BI88" i="3"/>
  <c r="BH88" i="3"/>
  <c r="BG88" i="3"/>
  <c r="BF88" i="3"/>
  <c r="T88" i="3"/>
  <c r="R88" i="3"/>
  <c r="P88" i="3"/>
  <c r="BK88" i="3"/>
  <c r="J88" i="3"/>
  <c r="BE88" i="3"/>
  <c r="BI86" i="3"/>
  <c r="BH86" i="3"/>
  <c r="BG86" i="3"/>
  <c r="BF86" i="3"/>
  <c r="T86" i="3"/>
  <c r="R86" i="3"/>
  <c r="P86" i="3"/>
  <c r="BK86" i="3"/>
  <c r="J86" i="3"/>
  <c r="BE86" i="3"/>
  <c r="BI84" i="3"/>
  <c r="BH84" i="3"/>
  <c r="BG84" i="3"/>
  <c r="BF84" i="3"/>
  <c r="T84" i="3"/>
  <c r="R84" i="3"/>
  <c r="P84" i="3"/>
  <c r="BK84" i="3"/>
  <c r="J84" i="3"/>
  <c r="BE84" i="3"/>
  <c r="BI82" i="3"/>
  <c r="F37" i="3"/>
  <c r="BD56" i="1" s="1"/>
  <c r="BH82" i="3"/>
  <c r="F36" i="3" s="1"/>
  <c r="BC56" i="1" s="1"/>
  <c r="BG82" i="3"/>
  <c r="F35" i="3"/>
  <c r="BB56" i="1" s="1"/>
  <c r="BF82" i="3"/>
  <c r="J34" i="3" s="1"/>
  <c r="AW56" i="1" s="1"/>
  <c r="T82" i="3"/>
  <c r="R82" i="3"/>
  <c r="P82" i="3"/>
  <c r="BK82" i="3"/>
  <c r="J82" i="3"/>
  <c r="BE82" i="3" s="1"/>
  <c r="J78" i="3"/>
  <c r="J77" i="3"/>
  <c r="F75" i="3"/>
  <c r="E73" i="3"/>
  <c r="J55" i="3"/>
  <c r="J54" i="3"/>
  <c r="F52" i="3"/>
  <c r="E50" i="3"/>
  <c r="J18" i="3"/>
  <c r="E18" i="3"/>
  <c r="F55" i="3" s="1"/>
  <c r="J17" i="3"/>
  <c r="J15" i="3"/>
  <c r="E15" i="3"/>
  <c r="F54" i="3" s="1"/>
  <c r="F77" i="3"/>
  <c r="J14" i="3"/>
  <c r="J12" i="3"/>
  <c r="J52" i="3" s="1"/>
  <c r="J75" i="3"/>
  <c r="E7" i="3"/>
  <c r="E48" i="3" s="1"/>
  <c r="J37" i="2"/>
  <c r="J36" i="2"/>
  <c r="AY55" i="1" s="1"/>
  <c r="J35" i="2"/>
  <c r="AX55" i="1" s="1"/>
  <c r="BI980" i="2"/>
  <c r="BH980" i="2"/>
  <c r="BG980" i="2"/>
  <c r="BF980" i="2"/>
  <c r="T980" i="2"/>
  <c r="R980" i="2"/>
  <c r="P980" i="2"/>
  <c r="BK980" i="2"/>
  <c r="J980" i="2"/>
  <c r="BE980" i="2" s="1"/>
  <c r="BI979" i="2"/>
  <c r="BH979" i="2"/>
  <c r="BG979" i="2"/>
  <c r="BF979" i="2"/>
  <c r="T979" i="2"/>
  <c r="R979" i="2"/>
  <c r="P979" i="2"/>
  <c r="BK979" i="2"/>
  <c r="J979" i="2"/>
  <c r="BE979" i="2" s="1"/>
  <c r="BI978" i="2"/>
  <c r="BH978" i="2"/>
  <c r="BG978" i="2"/>
  <c r="BF978" i="2"/>
  <c r="T978" i="2"/>
  <c r="R978" i="2"/>
  <c r="P978" i="2"/>
  <c r="BK978" i="2"/>
  <c r="J978" i="2"/>
  <c r="BE978" i="2" s="1"/>
  <c r="BI977" i="2"/>
  <c r="BH977" i="2"/>
  <c r="BG977" i="2"/>
  <c r="BF977" i="2"/>
  <c r="T977" i="2"/>
  <c r="R977" i="2"/>
  <c r="P977" i="2"/>
  <c r="BK977" i="2"/>
  <c r="J977" i="2"/>
  <c r="BE977" i="2" s="1"/>
  <c r="BI976" i="2"/>
  <c r="BH976" i="2"/>
  <c r="BG976" i="2"/>
  <c r="BF976" i="2"/>
  <c r="T976" i="2"/>
  <c r="R976" i="2"/>
  <c r="P976" i="2"/>
  <c r="BK976" i="2"/>
  <c r="J976" i="2"/>
  <c r="BE976" i="2" s="1"/>
  <c r="BI975" i="2"/>
  <c r="BH975" i="2"/>
  <c r="BG975" i="2"/>
  <c r="BF975" i="2"/>
  <c r="T975" i="2"/>
  <c r="R975" i="2"/>
  <c r="P975" i="2"/>
  <c r="BK975" i="2"/>
  <c r="J975" i="2"/>
  <c r="BE975" i="2" s="1"/>
  <c r="BI974" i="2"/>
  <c r="BH974" i="2"/>
  <c r="BG974" i="2"/>
  <c r="BF974" i="2"/>
  <c r="T974" i="2"/>
  <c r="R974" i="2"/>
  <c r="P974" i="2"/>
  <c r="BK974" i="2"/>
  <c r="J974" i="2"/>
  <c r="BE974" i="2" s="1"/>
  <c r="BI973" i="2"/>
  <c r="BH973" i="2"/>
  <c r="BG973" i="2"/>
  <c r="BF973" i="2"/>
  <c r="T973" i="2"/>
  <c r="R973" i="2"/>
  <c r="P973" i="2"/>
  <c r="BK973" i="2"/>
  <c r="J973" i="2"/>
  <c r="BE973" i="2" s="1"/>
  <c r="BI972" i="2"/>
  <c r="BH972" i="2"/>
  <c r="BG972" i="2"/>
  <c r="BF972" i="2"/>
  <c r="T972" i="2"/>
  <c r="R972" i="2"/>
  <c r="P972" i="2"/>
  <c r="BK972" i="2"/>
  <c r="J972" i="2"/>
  <c r="BE972" i="2" s="1"/>
  <c r="BI971" i="2"/>
  <c r="BH971" i="2"/>
  <c r="BG971" i="2"/>
  <c r="BF971" i="2"/>
  <c r="T971" i="2"/>
  <c r="R971" i="2"/>
  <c r="P971" i="2"/>
  <c r="BK971" i="2"/>
  <c r="J971" i="2"/>
  <c r="BE971" i="2" s="1"/>
  <c r="BI970" i="2"/>
  <c r="BH970" i="2"/>
  <c r="BG970" i="2"/>
  <c r="BF970" i="2"/>
  <c r="T970" i="2"/>
  <c r="R970" i="2"/>
  <c r="P970" i="2"/>
  <c r="BK970" i="2"/>
  <c r="J970" i="2"/>
  <c r="BE970" i="2" s="1"/>
  <c r="BI969" i="2"/>
  <c r="BH969" i="2"/>
  <c r="BG969" i="2"/>
  <c r="BF969" i="2"/>
  <c r="T969" i="2"/>
  <c r="R969" i="2"/>
  <c r="P969" i="2"/>
  <c r="BK969" i="2"/>
  <c r="J969" i="2"/>
  <c r="BE969" i="2" s="1"/>
  <c r="BI968" i="2"/>
  <c r="BH968" i="2"/>
  <c r="BG968" i="2"/>
  <c r="BF968" i="2"/>
  <c r="T968" i="2"/>
  <c r="R968" i="2"/>
  <c r="P968" i="2"/>
  <c r="BK968" i="2"/>
  <c r="J968" i="2"/>
  <c r="BE968" i="2" s="1"/>
  <c r="BI967" i="2"/>
  <c r="BH967" i="2"/>
  <c r="BG967" i="2"/>
  <c r="BF967" i="2"/>
  <c r="T967" i="2"/>
  <c r="R967" i="2"/>
  <c r="P967" i="2"/>
  <c r="BK967" i="2"/>
  <c r="J967" i="2"/>
  <c r="BE967" i="2" s="1"/>
  <c r="BI966" i="2"/>
  <c r="BH966" i="2"/>
  <c r="BG966" i="2"/>
  <c r="BF966" i="2"/>
  <c r="T966" i="2"/>
  <c r="R966" i="2"/>
  <c r="P966" i="2"/>
  <c r="BK966" i="2"/>
  <c r="J966" i="2"/>
  <c r="BE966" i="2" s="1"/>
  <c r="BI965" i="2"/>
  <c r="BH965" i="2"/>
  <c r="BG965" i="2"/>
  <c r="BF965" i="2"/>
  <c r="T965" i="2"/>
  <c r="R965" i="2"/>
  <c r="P965" i="2"/>
  <c r="BK965" i="2"/>
  <c r="J965" i="2"/>
  <c r="BE965" i="2" s="1"/>
  <c r="BI964" i="2"/>
  <c r="BH964" i="2"/>
  <c r="BG964" i="2"/>
  <c r="BF964" i="2"/>
  <c r="T964" i="2"/>
  <c r="R964" i="2"/>
  <c r="P964" i="2"/>
  <c r="BK964" i="2"/>
  <c r="J964" i="2"/>
  <c r="BE964" i="2" s="1"/>
  <c r="BI963" i="2"/>
  <c r="BH963" i="2"/>
  <c r="BG963" i="2"/>
  <c r="BF963" i="2"/>
  <c r="T963" i="2"/>
  <c r="R963" i="2"/>
  <c r="P963" i="2"/>
  <c r="BK963" i="2"/>
  <c r="J963" i="2"/>
  <c r="BE963" i="2" s="1"/>
  <c r="BI962" i="2"/>
  <c r="BH962" i="2"/>
  <c r="BG962" i="2"/>
  <c r="BF962" i="2"/>
  <c r="T962" i="2"/>
  <c r="R962" i="2"/>
  <c r="P962" i="2"/>
  <c r="BK962" i="2"/>
  <c r="J962" i="2"/>
  <c r="BE962" i="2" s="1"/>
  <c r="BI961" i="2"/>
  <c r="BH961" i="2"/>
  <c r="BG961" i="2"/>
  <c r="BF961" i="2"/>
  <c r="T961" i="2"/>
  <c r="R961" i="2"/>
  <c r="P961" i="2"/>
  <c r="BK961" i="2"/>
  <c r="J961" i="2"/>
  <c r="BE961" i="2" s="1"/>
  <c r="BI960" i="2"/>
  <c r="BH960" i="2"/>
  <c r="BG960" i="2"/>
  <c r="BF960" i="2"/>
  <c r="T960" i="2"/>
  <c r="R960" i="2"/>
  <c r="P960" i="2"/>
  <c r="BK960" i="2"/>
  <c r="J960" i="2"/>
  <c r="BE960" i="2" s="1"/>
  <c r="BI959" i="2"/>
  <c r="BH959" i="2"/>
  <c r="BG959" i="2"/>
  <c r="BF959" i="2"/>
  <c r="T959" i="2"/>
  <c r="R959" i="2"/>
  <c r="P959" i="2"/>
  <c r="BK959" i="2"/>
  <c r="J959" i="2"/>
  <c r="BE959" i="2" s="1"/>
  <c r="BI958" i="2"/>
  <c r="BH958" i="2"/>
  <c r="BG958" i="2"/>
  <c r="BF958" i="2"/>
  <c r="T958" i="2"/>
  <c r="R958" i="2"/>
  <c r="P958" i="2"/>
  <c r="BK958" i="2"/>
  <c r="J958" i="2"/>
  <c r="BE958" i="2" s="1"/>
  <c r="BI957" i="2"/>
  <c r="BH957" i="2"/>
  <c r="BG957" i="2"/>
  <c r="BF957" i="2"/>
  <c r="T957" i="2"/>
  <c r="R957" i="2"/>
  <c r="P957" i="2"/>
  <c r="BK957" i="2"/>
  <c r="J957" i="2"/>
  <c r="BE957" i="2" s="1"/>
  <c r="BI956" i="2"/>
  <c r="BH956" i="2"/>
  <c r="BG956" i="2"/>
  <c r="BF956" i="2"/>
  <c r="T956" i="2"/>
  <c r="R956" i="2"/>
  <c r="P956" i="2"/>
  <c r="BK956" i="2"/>
  <c r="J956" i="2"/>
  <c r="BE956" i="2" s="1"/>
  <c r="BI955" i="2"/>
  <c r="BH955" i="2"/>
  <c r="BG955" i="2"/>
  <c r="BF955" i="2"/>
  <c r="T955" i="2"/>
  <c r="R955" i="2"/>
  <c r="P955" i="2"/>
  <c r="BK955" i="2"/>
  <c r="J955" i="2"/>
  <c r="BE955" i="2" s="1"/>
  <c r="BI954" i="2"/>
  <c r="BH954" i="2"/>
  <c r="BG954" i="2"/>
  <c r="BF954" i="2"/>
  <c r="T954" i="2"/>
  <c r="R954" i="2"/>
  <c r="P954" i="2"/>
  <c r="BK954" i="2"/>
  <c r="J954" i="2"/>
  <c r="BE954" i="2" s="1"/>
  <c r="BI953" i="2"/>
  <c r="BH953" i="2"/>
  <c r="BG953" i="2"/>
  <c r="BF953" i="2"/>
  <c r="T953" i="2"/>
  <c r="R953" i="2"/>
  <c r="P953" i="2"/>
  <c r="BK953" i="2"/>
  <c r="J953" i="2"/>
  <c r="BE953" i="2" s="1"/>
  <c r="BI952" i="2"/>
  <c r="BH952" i="2"/>
  <c r="BG952" i="2"/>
  <c r="BF952" i="2"/>
  <c r="T952" i="2"/>
  <c r="R952" i="2"/>
  <c r="P952" i="2"/>
  <c r="BK952" i="2"/>
  <c r="J952" i="2"/>
  <c r="BE952" i="2" s="1"/>
  <c r="BI951" i="2"/>
  <c r="BH951" i="2"/>
  <c r="BG951" i="2"/>
  <c r="BF951" i="2"/>
  <c r="T951" i="2"/>
  <c r="R951" i="2"/>
  <c r="P951" i="2"/>
  <c r="BK951" i="2"/>
  <c r="J951" i="2"/>
  <c r="BE951" i="2" s="1"/>
  <c r="BI950" i="2"/>
  <c r="BH950" i="2"/>
  <c r="BG950" i="2"/>
  <c r="BF950" i="2"/>
  <c r="T950" i="2"/>
  <c r="R950" i="2"/>
  <c r="P950" i="2"/>
  <c r="BK950" i="2"/>
  <c r="J950" i="2"/>
  <c r="BE950" i="2" s="1"/>
  <c r="BI949" i="2"/>
  <c r="BH949" i="2"/>
  <c r="BG949" i="2"/>
  <c r="BF949" i="2"/>
  <c r="T949" i="2"/>
  <c r="R949" i="2"/>
  <c r="P949" i="2"/>
  <c r="BK949" i="2"/>
  <c r="J949" i="2"/>
  <c r="BE949" i="2" s="1"/>
  <c r="BI948" i="2"/>
  <c r="BH948" i="2"/>
  <c r="BG948" i="2"/>
  <c r="BF948" i="2"/>
  <c r="T948" i="2"/>
  <c r="R948" i="2"/>
  <c r="P948" i="2"/>
  <c r="BK948" i="2"/>
  <c r="J948" i="2"/>
  <c r="BE948" i="2" s="1"/>
  <c r="BI947" i="2"/>
  <c r="BH947" i="2"/>
  <c r="BG947" i="2"/>
  <c r="BF947" i="2"/>
  <c r="T947" i="2"/>
  <c r="R947" i="2"/>
  <c r="P947" i="2"/>
  <c r="BK947" i="2"/>
  <c r="J947" i="2"/>
  <c r="BE947" i="2" s="1"/>
  <c r="BI946" i="2"/>
  <c r="BH946" i="2"/>
  <c r="BG946" i="2"/>
  <c r="BF946" i="2"/>
  <c r="T946" i="2"/>
  <c r="R946" i="2"/>
  <c r="P946" i="2"/>
  <c r="BK946" i="2"/>
  <c r="J946" i="2"/>
  <c r="BE946" i="2" s="1"/>
  <c r="BI945" i="2"/>
  <c r="BH945" i="2"/>
  <c r="BG945" i="2"/>
  <c r="BF945" i="2"/>
  <c r="T945" i="2"/>
  <c r="R945" i="2"/>
  <c r="P945" i="2"/>
  <c r="BK945" i="2"/>
  <c r="J945" i="2"/>
  <c r="BE945" i="2" s="1"/>
  <c r="BI944" i="2"/>
  <c r="BH944" i="2"/>
  <c r="BG944" i="2"/>
  <c r="BF944" i="2"/>
  <c r="T944" i="2"/>
  <c r="R944" i="2"/>
  <c r="P944" i="2"/>
  <c r="BK944" i="2"/>
  <c r="J944" i="2"/>
  <c r="BE944" i="2" s="1"/>
  <c r="BI943" i="2"/>
  <c r="BH943" i="2"/>
  <c r="BG943" i="2"/>
  <c r="BF943" i="2"/>
  <c r="T943" i="2"/>
  <c r="R943" i="2"/>
  <c r="P943" i="2"/>
  <c r="BK943" i="2"/>
  <c r="J943" i="2"/>
  <c r="BE943" i="2" s="1"/>
  <c r="BI942" i="2"/>
  <c r="BH942" i="2"/>
  <c r="BG942" i="2"/>
  <c r="BF942" i="2"/>
  <c r="T942" i="2"/>
  <c r="R942" i="2"/>
  <c r="P942" i="2"/>
  <c r="BK942" i="2"/>
  <c r="J942" i="2"/>
  <c r="BE942" i="2" s="1"/>
  <c r="BI941" i="2"/>
  <c r="BH941" i="2"/>
  <c r="BG941" i="2"/>
  <c r="BF941" i="2"/>
  <c r="T941" i="2"/>
  <c r="R941" i="2"/>
  <c r="P941" i="2"/>
  <c r="BK941" i="2"/>
  <c r="J941" i="2"/>
  <c r="BE941" i="2" s="1"/>
  <c r="BI940" i="2"/>
  <c r="BH940" i="2"/>
  <c r="BG940" i="2"/>
  <c r="BF940" i="2"/>
  <c r="T940" i="2"/>
  <c r="R940" i="2"/>
  <c r="P940" i="2"/>
  <c r="BK940" i="2"/>
  <c r="J940" i="2"/>
  <c r="BE940" i="2" s="1"/>
  <c r="BI939" i="2"/>
  <c r="BH939" i="2"/>
  <c r="BG939" i="2"/>
  <c r="BF939" i="2"/>
  <c r="T939" i="2"/>
  <c r="R939" i="2"/>
  <c r="P939" i="2"/>
  <c r="BK939" i="2"/>
  <c r="J939" i="2"/>
  <c r="BE939" i="2" s="1"/>
  <c r="BI938" i="2"/>
  <c r="BH938" i="2"/>
  <c r="BG938" i="2"/>
  <c r="BF938" i="2"/>
  <c r="T938" i="2"/>
  <c r="R938" i="2"/>
  <c r="P938" i="2"/>
  <c r="BK938" i="2"/>
  <c r="J938" i="2"/>
  <c r="BE938" i="2" s="1"/>
  <c r="BI937" i="2"/>
  <c r="BH937" i="2"/>
  <c r="BG937" i="2"/>
  <c r="BF937" i="2"/>
  <c r="T937" i="2"/>
  <c r="R937" i="2"/>
  <c r="P937" i="2"/>
  <c r="BK937" i="2"/>
  <c r="J937" i="2"/>
  <c r="BE937" i="2" s="1"/>
  <c r="BI936" i="2"/>
  <c r="BH936" i="2"/>
  <c r="BG936" i="2"/>
  <c r="BF936" i="2"/>
  <c r="T936" i="2"/>
  <c r="R936" i="2"/>
  <c r="P936" i="2"/>
  <c r="BK936" i="2"/>
  <c r="J936" i="2"/>
  <c r="BE936" i="2" s="1"/>
  <c r="BI935" i="2"/>
  <c r="BH935" i="2"/>
  <c r="BG935" i="2"/>
  <c r="BF935" i="2"/>
  <c r="T935" i="2"/>
  <c r="R935" i="2"/>
  <c r="P935" i="2"/>
  <c r="BK935" i="2"/>
  <c r="J935" i="2"/>
  <c r="BE935" i="2" s="1"/>
  <c r="BI934" i="2"/>
  <c r="BH934" i="2"/>
  <c r="BG934" i="2"/>
  <c r="BF934" i="2"/>
  <c r="T934" i="2"/>
  <c r="R934" i="2"/>
  <c r="P934" i="2"/>
  <c r="BK934" i="2"/>
  <c r="J934" i="2"/>
  <c r="BE934" i="2" s="1"/>
  <c r="BI933" i="2"/>
  <c r="BH933" i="2"/>
  <c r="BG933" i="2"/>
  <c r="BF933" i="2"/>
  <c r="T933" i="2"/>
  <c r="R933" i="2"/>
  <c r="P933" i="2"/>
  <c r="BK933" i="2"/>
  <c r="J933" i="2"/>
  <c r="BE933" i="2" s="1"/>
  <c r="BI932" i="2"/>
  <c r="BH932" i="2"/>
  <c r="BG932" i="2"/>
  <c r="BF932" i="2"/>
  <c r="T932" i="2"/>
  <c r="R932" i="2"/>
  <c r="P932" i="2"/>
  <c r="BK932" i="2"/>
  <c r="J932" i="2"/>
  <c r="BE932" i="2" s="1"/>
  <c r="BI931" i="2"/>
  <c r="BH931" i="2"/>
  <c r="BG931" i="2"/>
  <c r="BF931" i="2"/>
  <c r="T931" i="2"/>
  <c r="R931" i="2"/>
  <c r="P931" i="2"/>
  <c r="BK931" i="2"/>
  <c r="J931" i="2"/>
  <c r="BE931" i="2" s="1"/>
  <c r="BI930" i="2"/>
  <c r="BH930" i="2"/>
  <c r="BG930" i="2"/>
  <c r="BF930" i="2"/>
  <c r="T930" i="2"/>
  <c r="R930" i="2"/>
  <c r="P930" i="2"/>
  <c r="BK930" i="2"/>
  <c r="J930" i="2"/>
  <c r="BE930" i="2" s="1"/>
  <c r="BI929" i="2"/>
  <c r="BH929" i="2"/>
  <c r="BG929" i="2"/>
  <c r="BF929" i="2"/>
  <c r="T929" i="2"/>
  <c r="R929" i="2"/>
  <c r="P929" i="2"/>
  <c r="BK929" i="2"/>
  <c r="J929" i="2"/>
  <c r="BE929" i="2" s="1"/>
  <c r="BI928" i="2"/>
  <c r="BH928" i="2"/>
  <c r="BG928" i="2"/>
  <c r="BF928" i="2"/>
  <c r="T928" i="2"/>
  <c r="R928" i="2"/>
  <c r="P928" i="2"/>
  <c r="BK928" i="2"/>
  <c r="J928" i="2"/>
  <c r="BE928" i="2" s="1"/>
  <c r="BI927" i="2"/>
  <c r="BH927" i="2"/>
  <c r="BG927" i="2"/>
  <c r="BF927" i="2"/>
  <c r="T927" i="2"/>
  <c r="R927" i="2"/>
  <c r="P927" i="2"/>
  <c r="BK927" i="2"/>
  <c r="J927" i="2"/>
  <c r="BE927" i="2" s="1"/>
  <c r="BI926" i="2"/>
  <c r="BH926" i="2"/>
  <c r="BG926" i="2"/>
  <c r="BF926" i="2"/>
  <c r="T926" i="2"/>
  <c r="R926" i="2"/>
  <c r="P926" i="2"/>
  <c r="BK926" i="2"/>
  <c r="J926" i="2"/>
  <c r="BE926" i="2" s="1"/>
  <c r="BI925" i="2"/>
  <c r="BH925" i="2"/>
  <c r="BG925" i="2"/>
  <c r="BF925" i="2"/>
  <c r="T925" i="2"/>
  <c r="R925" i="2"/>
  <c r="P925" i="2"/>
  <c r="BK925" i="2"/>
  <c r="J925" i="2"/>
  <c r="BE925" i="2" s="1"/>
  <c r="BI924" i="2"/>
  <c r="BH924" i="2"/>
  <c r="BG924" i="2"/>
  <c r="BF924" i="2"/>
  <c r="T924" i="2"/>
  <c r="R924" i="2"/>
  <c r="P924" i="2"/>
  <c r="BK924" i="2"/>
  <c r="J924" i="2"/>
  <c r="BE924" i="2" s="1"/>
  <c r="BI923" i="2"/>
  <c r="BH923" i="2"/>
  <c r="BG923" i="2"/>
  <c r="BF923" i="2"/>
  <c r="T923" i="2"/>
  <c r="R923" i="2"/>
  <c r="P923" i="2"/>
  <c r="BK923" i="2"/>
  <c r="J923" i="2"/>
  <c r="BE923" i="2" s="1"/>
  <c r="BI922" i="2"/>
  <c r="BH922" i="2"/>
  <c r="BG922" i="2"/>
  <c r="BF922" i="2"/>
  <c r="T922" i="2"/>
  <c r="R922" i="2"/>
  <c r="P922" i="2"/>
  <c r="BK922" i="2"/>
  <c r="J922" i="2"/>
  <c r="BE922" i="2" s="1"/>
  <c r="BI921" i="2"/>
  <c r="BH921" i="2"/>
  <c r="BG921" i="2"/>
  <c r="BF921" i="2"/>
  <c r="T921" i="2"/>
  <c r="R921" i="2"/>
  <c r="P921" i="2"/>
  <c r="BK921" i="2"/>
  <c r="J921" i="2"/>
  <c r="BE921" i="2" s="1"/>
  <c r="BI920" i="2"/>
  <c r="BH920" i="2"/>
  <c r="BG920" i="2"/>
  <c r="BF920" i="2"/>
  <c r="T920" i="2"/>
  <c r="R920" i="2"/>
  <c r="P920" i="2"/>
  <c r="BK920" i="2"/>
  <c r="J920" i="2"/>
  <c r="BE920" i="2" s="1"/>
  <c r="BI919" i="2"/>
  <c r="BH919" i="2"/>
  <c r="BG919" i="2"/>
  <c r="BF919" i="2"/>
  <c r="T919" i="2"/>
  <c r="R919" i="2"/>
  <c r="P919" i="2"/>
  <c r="BK919" i="2"/>
  <c r="J919" i="2"/>
  <c r="BE919" i="2" s="1"/>
  <c r="BI918" i="2"/>
  <c r="BH918" i="2"/>
  <c r="BG918" i="2"/>
  <c r="BF918" i="2"/>
  <c r="T918" i="2"/>
  <c r="R918" i="2"/>
  <c r="P918" i="2"/>
  <c r="BK918" i="2"/>
  <c r="J918" i="2"/>
  <c r="BE918" i="2" s="1"/>
  <c r="BI917" i="2"/>
  <c r="BH917" i="2"/>
  <c r="BG917" i="2"/>
  <c r="BF917" i="2"/>
  <c r="T917" i="2"/>
  <c r="R917" i="2"/>
  <c r="P917" i="2"/>
  <c r="BK917" i="2"/>
  <c r="J917" i="2"/>
  <c r="BE917" i="2" s="1"/>
  <c r="BI916" i="2"/>
  <c r="BH916" i="2"/>
  <c r="BG916" i="2"/>
  <c r="BF916" i="2"/>
  <c r="T916" i="2"/>
  <c r="T915" i="2" s="1"/>
  <c r="R916" i="2"/>
  <c r="R915" i="2" s="1"/>
  <c r="P916" i="2"/>
  <c r="P915" i="2" s="1"/>
  <c r="BK916" i="2"/>
  <c r="BK915" i="2" s="1"/>
  <c r="J915" i="2" s="1"/>
  <c r="J60" i="2" s="1"/>
  <c r="J916" i="2"/>
  <c r="BE916" i="2"/>
  <c r="BI914" i="2"/>
  <c r="BH914" i="2"/>
  <c r="BG914" i="2"/>
  <c r="BF914" i="2"/>
  <c r="T914" i="2"/>
  <c r="R914" i="2"/>
  <c r="P914" i="2"/>
  <c r="BK914" i="2"/>
  <c r="J914" i="2"/>
  <c r="BE914" i="2" s="1"/>
  <c r="BI913" i="2"/>
  <c r="BH913" i="2"/>
  <c r="BG913" i="2"/>
  <c r="BF913" i="2"/>
  <c r="T913" i="2"/>
  <c r="R913" i="2"/>
  <c r="P913" i="2"/>
  <c r="BK913" i="2"/>
  <c r="J913" i="2"/>
  <c r="BE913" i="2" s="1"/>
  <c r="BI912" i="2"/>
  <c r="BH912" i="2"/>
  <c r="BG912" i="2"/>
  <c r="BF912" i="2"/>
  <c r="T912" i="2"/>
  <c r="R912" i="2"/>
  <c r="P912" i="2"/>
  <c r="BK912" i="2"/>
  <c r="J912" i="2"/>
  <c r="BE912" i="2" s="1"/>
  <c r="BI911" i="2"/>
  <c r="BH911" i="2"/>
  <c r="BG911" i="2"/>
  <c r="BF911" i="2"/>
  <c r="T911" i="2"/>
  <c r="R911" i="2"/>
  <c r="P911" i="2"/>
  <c r="BK911" i="2"/>
  <c r="J911" i="2"/>
  <c r="BE911" i="2" s="1"/>
  <c r="BI910" i="2"/>
  <c r="BH910" i="2"/>
  <c r="BG910" i="2"/>
  <c r="BF910" i="2"/>
  <c r="T910" i="2"/>
  <c r="R910" i="2"/>
  <c r="P910" i="2"/>
  <c r="BK910" i="2"/>
  <c r="J910" i="2"/>
  <c r="BE910" i="2" s="1"/>
  <c r="BI909" i="2"/>
  <c r="BH909" i="2"/>
  <c r="BG909" i="2"/>
  <c r="BF909" i="2"/>
  <c r="T909" i="2"/>
  <c r="R909" i="2"/>
  <c r="P909" i="2"/>
  <c r="BK909" i="2"/>
  <c r="J909" i="2"/>
  <c r="BE909" i="2" s="1"/>
  <c r="BI908" i="2"/>
  <c r="BH908" i="2"/>
  <c r="BG908" i="2"/>
  <c r="BF908" i="2"/>
  <c r="T908" i="2"/>
  <c r="R908" i="2"/>
  <c r="P908" i="2"/>
  <c r="BK908" i="2"/>
  <c r="J908" i="2"/>
  <c r="BE908" i="2" s="1"/>
  <c r="BI907" i="2"/>
  <c r="BH907" i="2"/>
  <c r="BG907" i="2"/>
  <c r="BF907" i="2"/>
  <c r="T907" i="2"/>
  <c r="R907" i="2"/>
  <c r="P907" i="2"/>
  <c r="BK907" i="2"/>
  <c r="J907" i="2"/>
  <c r="BE907" i="2" s="1"/>
  <c r="BI906" i="2"/>
  <c r="BH906" i="2"/>
  <c r="BG906" i="2"/>
  <c r="BF906" i="2"/>
  <c r="T906" i="2"/>
  <c r="R906" i="2"/>
  <c r="P906" i="2"/>
  <c r="BK906" i="2"/>
  <c r="J906" i="2"/>
  <c r="BE906" i="2" s="1"/>
  <c r="BI905" i="2"/>
  <c r="BH905" i="2"/>
  <c r="BG905" i="2"/>
  <c r="BF905" i="2"/>
  <c r="T905" i="2"/>
  <c r="R905" i="2"/>
  <c r="P905" i="2"/>
  <c r="BK905" i="2"/>
  <c r="J905" i="2"/>
  <c r="BE905" i="2" s="1"/>
  <c r="BI904" i="2"/>
  <c r="BH904" i="2"/>
  <c r="BG904" i="2"/>
  <c r="BF904" i="2"/>
  <c r="T904" i="2"/>
  <c r="R904" i="2"/>
  <c r="P904" i="2"/>
  <c r="BK904" i="2"/>
  <c r="J904" i="2"/>
  <c r="BE904" i="2" s="1"/>
  <c r="BI903" i="2"/>
  <c r="BH903" i="2"/>
  <c r="BG903" i="2"/>
  <c r="BF903" i="2"/>
  <c r="T903" i="2"/>
  <c r="R903" i="2"/>
  <c r="P903" i="2"/>
  <c r="BK903" i="2"/>
  <c r="J903" i="2"/>
  <c r="BE903" i="2" s="1"/>
  <c r="BI902" i="2"/>
  <c r="BH902" i="2"/>
  <c r="BG902" i="2"/>
  <c r="BF902" i="2"/>
  <c r="T902" i="2"/>
  <c r="R902" i="2"/>
  <c r="P902" i="2"/>
  <c r="BK902" i="2"/>
  <c r="J902" i="2"/>
  <c r="BE902" i="2" s="1"/>
  <c r="BI901" i="2"/>
  <c r="BH901" i="2"/>
  <c r="BG901" i="2"/>
  <c r="BF901" i="2"/>
  <c r="T901" i="2"/>
  <c r="R901" i="2"/>
  <c r="P901" i="2"/>
  <c r="BK901" i="2"/>
  <c r="J901" i="2"/>
  <c r="BE901" i="2" s="1"/>
  <c r="BI900" i="2"/>
  <c r="BH900" i="2"/>
  <c r="BG900" i="2"/>
  <c r="BF900" i="2"/>
  <c r="T900" i="2"/>
  <c r="R900" i="2"/>
  <c r="P900" i="2"/>
  <c r="BK900" i="2"/>
  <c r="J900" i="2"/>
  <c r="BE900" i="2" s="1"/>
  <c r="BI899" i="2"/>
  <c r="BH899" i="2"/>
  <c r="BG899" i="2"/>
  <c r="BF899" i="2"/>
  <c r="T899" i="2"/>
  <c r="R899" i="2"/>
  <c r="P899" i="2"/>
  <c r="BK899" i="2"/>
  <c r="J899" i="2"/>
  <c r="BE899" i="2" s="1"/>
  <c r="BI898" i="2"/>
  <c r="BH898" i="2"/>
  <c r="BG898" i="2"/>
  <c r="BF898" i="2"/>
  <c r="T898" i="2"/>
  <c r="R898" i="2"/>
  <c r="P898" i="2"/>
  <c r="BK898" i="2"/>
  <c r="J898" i="2"/>
  <c r="BE898" i="2" s="1"/>
  <c r="BI897" i="2"/>
  <c r="BH897" i="2"/>
  <c r="BG897" i="2"/>
  <c r="BF897" i="2"/>
  <c r="T897" i="2"/>
  <c r="R897" i="2"/>
  <c r="P897" i="2"/>
  <c r="BK897" i="2"/>
  <c r="J897" i="2"/>
  <c r="BE897" i="2" s="1"/>
  <c r="BI896" i="2"/>
  <c r="BH896" i="2"/>
  <c r="BG896" i="2"/>
  <c r="BF896" i="2"/>
  <c r="T896" i="2"/>
  <c r="R896" i="2"/>
  <c r="P896" i="2"/>
  <c r="BK896" i="2"/>
  <c r="J896" i="2"/>
  <c r="BE896" i="2" s="1"/>
  <c r="BI895" i="2"/>
  <c r="BH895" i="2"/>
  <c r="BG895" i="2"/>
  <c r="BF895" i="2"/>
  <c r="T895" i="2"/>
  <c r="R895" i="2"/>
  <c r="P895" i="2"/>
  <c r="BK895" i="2"/>
  <c r="J895" i="2"/>
  <c r="BE895" i="2" s="1"/>
  <c r="BI894" i="2"/>
  <c r="BH894" i="2"/>
  <c r="BG894" i="2"/>
  <c r="BF894" i="2"/>
  <c r="T894" i="2"/>
  <c r="R894" i="2"/>
  <c r="P894" i="2"/>
  <c r="BK894" i="2"/>
  <c r="J894" i="2"/>
  <c r="BE894" i="2" s="1"/>
  <c r="BI893" i="2"/>
  <c r="BH893" i="2"/>
  <c r="BG893" i="2"/>
  <c r="BF893" i="2"/>
  <c r="T893" i="2"/>
  <c r="R893" i="2"/>
  <c r="P893" i="2"/>
  <c r="BK893" i="2"/>
  <c r="J893" i="2"/>
  <c r="BE893" i="2" s="1"/>
  <c r="BI892" i="2"/>
  <c r="BH892" i="2"/>
  <c r="BG892" i="2"/>
  <c r="BF892" i="2"/>
  <c r="T892" i="2"/>
  <c r="R892" i="2"/>
  <c r="P892" i="2"/>
  <c r="BK892" i="2"/>
  <c r="J892" i="2"/>
  <c r="BE892" i="2" s="1"/>
  <c r="BI891" i="2"/>
  <c r="BH891" i="2"/>
  <c r="BG891" i="2"/>
  <c r="BF891" i="2"/>
  <c r="T891" i="2"/>
  <c r="R891" i="2"/>
  <c r="P891" i="2"/>
  <c r="BK891" i="2"/>
  <c r="J891" i="2"/>
  <c r="BE891" i="2" s="1"/>
  <c r="BI890" i="2"/>
  <c r="BH890" i="2"/>
  <c r="BG890" i="2"/>
  <c r="BF890" i="2"/>
  <c r="T890" i="2"/>
  <c r="R890" i="2"/>
  <c r="P890" i="2"/>
  <c r="BK890" i="2"/>
  <c r="J890" i="2"/>
  <c r="BE890" i="2" s="1"/>
  <c r="BI889" i="2"/>
  <c r="BH889" i="2"/>
  <c r="BG889" i="2"/>
  <c r="BF889" i="2"/>
  <c r="T889" i="2"/>
  <c r="R889" i="2"/>
  <c r="P889" i="2"/>
  <c r="BK889" i="2"/>
  <c r="J889" i="2"/>
  <c r="BE889" i="2" s="1"/>
  <c r="BI888" i="2"/>
  <c r="BH888" i="2"/>
  <c r="BG888" i="2"/>
  <c r="BF888" i="2"/>
  <c r="T888" i="2"/>
  <c r="R888" i="2"/>
  <c r="P888" i="2"/>
  <c r="BK888" i="2"/>
  <c r="J888" i="2"/>
  <c r="BE888" i="2" s="1"/>
  <c r="BI887" i="2"/>
  <c r="BH887" i="2"/>
  <c r="BG887" i="2"/>
  <c r="BF887" i="2"/>
  <c r="T887" i="2"/>
  <c r="R887" i="2"/>
  <c r="P887" i="2"/>
  <c r="BK887" i="2"/>
  <c r="J887" i="2"/>
  <c r="BE887" i="2" s="1"/>
  <c r="BI886" i="2"/>
  <c r="BH886" i="2"/>
  <c r="BG886" i="2"/>
  <c r="BF886" i="2"/>
  <c r="T886" i="2"/>
  <c r="R886" i="2"/>
  <c r="P886" i="2"/>
  <c r="BK886" i="2"/>
  <c r="J886" i="2"/>
  <c r="BE886" i="2" s="1"/>
  <c r="BI885" i="2"/>
  <c r="BH885" i="2"/>
  <c r="BG885" i="2"/>
  <c r="BF885" i="2"/>
  <c r="T885" i="2"/>
  <c r="R885" i="2"/>
  <c r="P885" i="2"/>
  <c r="BK885" i="2"/>
  <c r="J885" i="2"/>
  <c r="BE885" i="2" s="1"/>
  <c r="BI884" i="2"/>
  <c r="BH884" i="2"/>
  <c r="BG884" i="2"/>
  <c r="BF884" i="2"/>
  <c r="T884" i="2"/>
  <c r="R884" i="2"/>
  <c r="P884" i="2"/>
  <c r="BK884" i="2"/>
  <c r="J884" i="2"/>
  <c r="BE884" i="2" s="1"/>
  <c r="BI883" i="2"/>
  <c r="BH883" i="2"/>
  <c r="BG883" i="2"/>
  <c r="BF883" i="2"/>
  <c r="T883" i="2"/>
  <c r="R883" i="2"/>
  <c r="P883" i="2"/>
  <c r="BK883" i="2"/>
  <c r="J883" i="2"/>
  <c r="BE883" i="2" s="1"/>
  <c r="BI882" i="2"/>
  <c r="BH882" i="2"/>
  <c r="BG882" i="2"/>
  <c r="BF882" i="2"/>
  <c r="T882" i="2"/>
  <c r="R882" i="2"/>
  <c r="P882" i="2"/>
  <c r="BK882" i="2"/>
  <c r="J882" i="2"/>
  <c r="BE882" i="2" s="1"/>
  <c r="BI881" i="2"/>
  <c r="BH881" i="2"/>
  <c r="BG881" i="2"/>
  <c r="BF881" i="2"/>
  <c r="T881" i="2"/>
  <c r="R881" i="2"/>
  <c r="P881" i="2"/>
  <c r="BK881" i="2"/>
  <c r="J881" i="2"/>
  <c r="BE881" i="2" s="1"/>
  <c r="BI880" i="2"/>
  <c r="BH880" i="2"/>
  <c r="BG880" i="2"/>
  <c r="BF880" i="2"/>
  <c r="T880" i="2"/>
  <c r="R880" i="2"/>
  <c r="P880" i="2"/>
  <c r="BK880" i="2"/>
  <c r="J880" i="2"/>
  <c r="BE880" i="2" s="1"/>
  <c r="BI879" i="2"/>
  <c r="BH879" i="2"/>
  <c r="BG879" i="2"/>
  <c r="BF879" i="2"/>
  <c r="T879" i="2"/>
  <c r="R879" i="2"/>
  <c r="P879" i="2"/>
  <c r="BK879" i="2"/>
  <c r="J879" i="2"/>
  <c r="BE879" i="2" s="1"/>
  <c r="BI878" i="2"/>
  <c r="BH878" i="2"/>
  <c r="BG878" i="2"/>
  <c r="BF878" i="2"/>
  <c r="T878" i="2"/>
  <c r="R878" i="2"/>
  <c r="P878" i="2"/>
  <c r="BK878" i="2"/>
  <c r="J878" i="2"/>
  <c r="BE878" i="2" s="1"/>
  <c r="BI877" i="2"/>
  <c r="BH877" i="2"/>
  <c r="BG877" i="2"/>
  <c r="BF877" i="2"/>
  <c r="T877" i="2"/>
  <c r="R877" i="2"/>
  <c r="P877" i="2"/>
  <c r="BK877" i="2"/>
  <c r="J877" i="2"/>
  <c r="BE877" i="2" s="1"/>
  <c r="BI876" i="2"/>
  <c r="BH876" i="2"/>
  <c r="BG876" i="2"/>
  <c r="BF876" i="2"/>
  <c r="T876" i="2"/>
  <c r="R876" i="2"/>
  <c r="P876" i="2"/>
  <c r="BK876" i="2"/>
  <c r="J876" i="2"/>
  <c r="BE876" i="2" s="1"/>
  <c r="BI875" i="2"/>
  <c r="BH875" i="2"/>
  <c r="BG875" i="2"/>
  <c r="BF875" i="2"/>
  <c r="T875" i="2"/>
  <c r="R875" i="2"/>
  <c r="P875" i="2"/>
  <c r="BK875" i="2"/>
  <c r="J875" i="2"/>
  <c r="BE875" i="2" s="1"/>
  <c r="BI874" i="2"/>
  <c r="BH874" i="2"/>
  <c r="BG874" i="2"/>
  <c r="BF874" i="2"/>
  <c r="T874" i="2"/>
  <c r="R874" i="2"/>
  <c r="P874" i="2"/>
  <c r="BK874" i="2"/>
  <c r="J874" i="2"/>
  <c r="BE874" i="2" s="1"/>
  <c r="BI873" i="2"/>
  <c r="BH873" i="2"/>
  <c r="BG873" i="2"/>
  <c r="BF873" i="2"/>
  <c r="T873" i="2"/>
  <c r="R873" i="2"/>
  <c r="P873" i="2"/>
  <c r="BK873" i="2"/>
  <c r="J873" i="2"/>
  <c r="BE873" i="2" s="1"/>
  <c r="BI872" i="2"/>
  <c r="BH872" i="2"/>
  <c r="BG872" i="2"/>
  <c r="BF872" i="2"/>
  <c r="T872" i="2"/>
  <c r="R872" i="2"/>
  <c r="P872" i="2"/>
  <c r="BK872" i="2"/>
  <c r="J872" i="2"/>
  <c r="BE872" i="2" s="1"/>
  <c r="BI871" i="2"/>
  <c r="BH871" i="2"/>
  <c r="BG871" i="2"/>
  <c r="BF871" i="2"/>
  <c r="T871" i="2"/>
  <c r="R871" i="2"/>
  <c r="P871" i="2"/>
  <c r="BK871" i="2"/>
  <c r="J871" i="2"/>
  <c r="BE871" i="2" s="1"/>
  <c r="BI870" i="2"/>
  <c r="BH870" i="2"/>
  <c r="BG870" i="2"/>
  <c r="BF870" i="2"/>
  <c r="T870" i="2"/>
  <c r="R870" i="2"/>
  <c r="P870" i="2"/>
  <c r="BK870" i="2"/>
  <c r="J870" i="2"/>
  <c r="BE870" i="2" s="1"/>
  <c r="BI869" i="2"/>
  <c r="BH869" i="2"/>
  <c r="BG869" i="2"/>
  <c r="BF869" i="2"/>
  <c r="T869" i="2"/>
  <c r="R869" i="2"/>
  <c r="P869" i="2"/>
  <c r="BK869" i="2"/>
  <c r="J869" i="2"/>
  <c r="BE869" i="2" s="1"/>
  <c r="BI868" i="2"/>
  <c r="BH868" i="2"/>
  <c r="BG868" i="2"/>
  <c r="BF868" i="2"/>
  <c r="T868" i="2"/>
  <c r="R868" i="2"/>
  <c r="P868" i="2"/>
  <c r="BK868" i="2"/>
  <c r="J868" i="2"/>
  <c r="BE868" i="2" s="1"/>
  <c r="BI867" i="2"/>
  <c r="BH867" i="2"/>
  <c r="BG867" i="2"/>
  <c r="BF867" i="2"/>
  <c r="T867" i="2"/>
  <c r="R867" i="2"/>
  <c r="P867" i="2"/>
  <c r="BK867" i="2"/>
  <c r="J867" i="2"/>
  <c r="BE867" i="2" s="1"/>
  <c r="BI865" i="2"/>
  <c r="BH865" i="2"/>
  <c r="BG865" i="2"/>
  <c r="BF865" i="2"/>
  <c r="T865" i="2"/>
  <c r="R865" i="2"/>
  <c r="P865" i="2"/>
  <c r="BK865" i="2"/>
  <c r="J865" i="2"/>
  <c r="BE865" i="2" s="1"/>
  <c r="BI863" i="2"/>
  <c r="BH863" i="2"/>
  <c r="BG863" i="2"/>
  <c r="BF863" i="2"/>
  <c r="T863" i="2"/>
  <c r="R863" i="2"/>
  <c r="P863" i="2"/>
  <c r="BK863" i="2"/>
  <c r="J863" i="2"/>
  <c r="BE863" i="2" s="1"/>
  <c r="BI862" i="2"/>
  <c r="BH862" i="2"/>
  <c r="BG862" i="2"/>
  <c r="BF862" i="2"/>
  <c r="T862" i="2"/>
  <c r="R862" i="2"/>
  <c r="P862" i="2"/>
  <c r="BK862" i="2"/>
  <c r="J862" i="2"/>
  <c r="BE862" i="2" s="1"/>
  <c r="BI861" i="2"/>
  <c r="BH861" i="2"/>
  <c r="BG861" i="2"/>
  <c r="BF861" i="2"/>
  <c r="T861" i="2"/>
  <c r="R861" i="2"/>
  <c r="P861" i="2"/>
  <c r="BK861" i="2"/>
  <c r="J861" i="2"/>
  <c r="BE861" i="2" s="1"/>
  <c r="BI860" i="2"/>
  <c r="BH860" i="2"/>
  <c r="BG860" i="2"/>
  <c r="BF860" i="2"/>
  <c r="T860" i="2"/>
  <c r="R860" i="2"/>
  <c r="P860" i="2"/>
  <c r="BK860" i="2"/>
  <c r="J860" i="2"/>
  <c r="BE860" i="2" s="1"/>
  <c r="BI859" i="2"/>
  <c r="BH859" i="2"/>
  <c r="BG859" i="2"/>
  <c r="BF859" i="2"/>
  <c r="T859" i="2"/>
  <c r="R859" i="2"/>
  <c r="P859" i="2"/>
  <c r="BK859" i="2"/>
  <c r="J859" i="2"/>
  <c r="BE859" i="2" s="1"/>
  <c r="BI858" i="2"/>
  <c r="BH858" i="2"/>
  <c r="BG858" i="2"/>
  <c r="BF858" i="2"/>
  <c r="T858" i="2"/>
  <c r="R858" i="2"/>
  <c r="P858" i="2"/>
  <c r="BK858" i="2"/>
  <c r="J858" i="2"/>
  <c r="BE858" i="2" s="1"/>
  <c r="BI857" i="2"/>
  <c r="BH857" i="2"/>
  <c r="BG857" i="2"/>
  <c r="BF857" i="2"/>
  <c r="T857" i="2"/>
  <c r="R857" i="2"/>
  <c r="P857" i="2"/>
  <c r="BK857" i="2"/>
  <c r="J857" i="2"/>
  <c r="BE857" i="2" s="1"/>
  <c r="BI856" i="2"/>
  <c r="BH856" i="2"/>
  <c r="BG856" i="2"/>
  <c r="BF856" i="2"/>
  <c r="T856" i="2"/>
  <c r="R856" i="2"/>
  <c r="P856" i="2"/>
  <c r="BK856" i="2"/>
  <c r="J856" i="2"/>
  <c r="BE856" i="2" s="1"/>
  <c r="BI855" i="2"/>
  <c r="BH855" i="2"/>
  <c r="BG855" i="2"/>
  <c r="BF855" i="2"/>
  <c r="T855" i="2"/>
  <c r="R855" i="2"/>
  <c r="P855" i="2"/>
  <c r="BK855" i="2"/>
  <c r="J855" i="2"/>
  <c r="BE855" i="2" s="1"/>
  <c r="BI854" i="2"/>
  <c r="BH854" i="2"/>
  <c r="BG854" i="2"/>
  <c r="BF854" i="2"/>
  <c r="T854" i="2"/>
  <c r="R854" i="2"/>
  <c r="P854" i="2"/>
  <c r="BK854" i="2"/>
  <c r="J854" i="2"/>
  <c r="BE854" i="2" s="1"/>
  <c r="BI853" i="2"/>
  <c r="BH853" i="2"/>
  <c r="BG853" i="2"/>
  <c r="BF853" i="2"/>
  <c r="T853" i="2"/>
  <c r="R853" i="2"/>
  <c r="P853" i="2"/>
  <c r="BK853" i="2"/>
  <c r="J853" i="2"/>
  <c r="BE853" i="2" s="1"/>
  <c r="BI852" i="2"/>
  <c r="BH852" i="2"/>
  <c r="BG852" i="2"/>
  <c r="BF852" i="2"/>
  <c r="T852" i="2"/>
  <c r="R852" i="2"/>
  <c r="P852" i="2"/>
  <c r="BK852" i="2"/>
  <c r="J852" i="2"/>
  <c r="BE852" i="2" s="1"/>
  <c r="BI851" i="2"/>
  <c r="BH851" i="2"/>
  <c r="BG851" i="2"/>
  <c r="BF851" i="2"/>
  <c r="T851" i="2"/>
  <c r="R851" i="2"/>
  <c r="P851" i="2"/>
  <c r="BK851" i="2"/>
  <c r="J851" i="2"/>
  <c r="BE851" i="2" s="1"/>
  <c r="BI850" i="2"/>
  <c r="BH850" i="2"/>
  <c r="BG850" i="2"/>
  <c r="BF850" i="2"/>
  <c r="T850" i="2"/>
  <c r="R850" i="2"/>
  <c r="P850" i="2"/>
  <c r="BK850" i="2"/>
  <c r="J850" i="2"/>
  <c r="BE850" i="2" s="1"/>
  <c r="BI849" i="2"/>
  <c r="BH849" i="2"/>
  <c r="BG849" i="2"/>
  <c r="BF849" i="2"/>
  <c r="T849" i="2"/>
  <c r="R849" i="2"/>
  <c r="P849" i="2"/>
  <c r="BK849" i="2"/>
  <c r="J849" i="2"/>
  <c r="BE849" i="2" s="1"/>
  <c r="BI848" i="2"/>
  <c r="BH848" i="2"/>
  <c r="BG848" i="2"/>
  <c r="BF848" i="2"/>
  <c r="T848" i="2"/>
  <c r="R848" i="2"/>
  <c r="P848" i="2"/>
  <c r="BK848" i="2"/>
  <c r="J848" i="2"/>
  <c r="BE848" i="2" s="1"/>
  <c r="BI847" i="2"/>
  <c r="BH847" i="2"/>
  <c r="BG847" i="2"/>
  <c r="BF847" i="2"/>
  <c r="T847" i="2"/>
  <c r="R847" i="2"/>
  <c r="P847" i="2"/>
  <c r="BK847" i="2"/>
  <c r="J847" i="2"/>
  <c r="BE847" i="2" s="1"/>
  <c r="BI846" i="2"/>
  <c r="BH846" i="2"/>
  <c r="BG846" i="2"/>
  <c r="BF846" i="2"/>
  <c r="T846" i="2"/>
  <c r="R846" i="2"/>
  <c r="P846" i="2"/>
  <c r="BK846" i="2"/>
  <c r="J846" i="2"/>
  <c r="BE846" i="2" s="1"/>
  <c r="BI845" i="2"/>
  <c r="BH845" i="2"/>
  <c r="BG845" i="2"/>
  <c r="BF845" i="2"/>
  <c r="T845" i="2"/>
  <c r="R845" i="2"/>
  <c r="P845" i="2"/>
  <c r="BK845" i="2"/>
  <c r="J845" i="2"/>
  <c r="BE845" i="2" s="1"/>
  <c r="BI844" i="2"/>
  <c r="BH844" i="2"/>
  <c r="BG844" i="2"/>
  <c r="BF844" i="2"/>
  <c r="T844" i="2"/>
  <c r="R844" i="2"/>
  <c r="P844" i="2"/>
  <c r="BK844" i="2"/>
  <c r="J844" i="2"/>
  <c r="BE844" i="2"/>
  <c r="BI843" i="2"/>
  <c r="BH843" i="2"/>
  <c r="BG843" i="2"/>
  <c r="BF843" i="2"/>
  <c r="T843" i="2"/>
  <c r="R843" i="2"/>
  <c r="P843" i="2"/>
  <c r="BK843" i="2"/>
  <c r="J843" i="2"/>
  <c r="BE843" i="2" s="1"/>
  <c r="BI842" i="2"/>
  <c r="BH842" i="2"/>
  <c r="BG842" i="2"/>
  <c r="BF842" i="2"/>
  <c r="T842" i="2"/>
  <c r="R842" i="2"/>
  <c r="P842" i="2"/>
  <c r="BK842" i="2"/>
  <c r="J842" i="2"/>
  <c r="BE842" i="2"/>
  <c r="BI841" i="2"/>
  <c r="BH841" i="2"/>
  <c r="BG841" i="2"/>
  <c r="BF841" i="2"/>
  <c r="T841" i="2"/>
  <c r="R841" i="2"/>
  <c r="P841" i="2"/>
  <c r="BK841" i="2"/>
  <c r="J841" i="2"/>
  <c r="BE841" i="2" s="1"/>
  <c r="BI840" i="2"/>
  <c r="BH840" i="2"/>
  <c r="BG840" i="2"/>
  <c r="BF840" i="2"/>
  <c r="T840" i="2"/>
  <c r="R840" i="2"/>
  <c r="P840" i="2"/>
  <c r="BK840" i="2"/>
  <c r="J840" i="2"/>
  <c r="BE840" i="2"/>
  <c r="BI839" i="2"/>
  <c r="BH839" i="2"/>
  <c r="BG839" i="2"/>
  <c r="BF839" i="2"/>
  <c r="T839" i="2"/>
  <c r="R839" i="2"/>
  <c r="P839" i="2"/>
  <c r="BK839" i="2"/>
  <c r="J839" i="2"/>
  <c r="BE839" i="2" s="1"/>
  <c r="BI838" i="2"/>
  <c r="BH838" i="2"/>
  <c r="BG838" i="2"/>
  <c r="BF838" i="2"/>
  <c r="T838" i="2"/>
  <c r="R838" i="2"/>
  <c r="P838" i="2"/>
  <c r="BK838" i="2"/>
  <c r="J838" i="2"/>
  <c r="BE838" i="2"/>
  <c r="BI837" i="2"/>
  <c r="BH837" i="2"/>
  <c r="BG837" i="2"/>
  <c r="BF837" i="2"/>
  <c r="T837" i="2"/>
  <c r="R837" i="2"/>
  <c r="P837" i="2"/>
  <c r="BK837" i="2"/>
  <c r="J837" i="2"/>
  <c r="BE837" i="2" s="1"/>
  <c r="BI836" i="2"/>
  <c r="BH836" i="2"/>
  <c r="BG836" i="2"/>
  <c r="BF836" i="2"/>
  <c r="T836" i="2"/>
  <c r="R836" i="2"/>
  <c r="P836" i="2"/>
  <c r="BK836" i="2"/>
  <c r="J836" i="2"/>
  <c r="BE836" i="2"/>
  <c r="BI835" i="2"/>
  <c r="BH835" i="2"/>
  <c r="BG835" i="2"/>
  <c r="BF835" i="2"/>
  <c r="T835" i="2"/>
  <c r="R835" i="2"/>
  <c r="P835" i="2"/>
  <c r="BK835" i="2"/>
  <c r="J835" i="2"/>
  <c r="BE835" i="2" s="1"/>
  <c r="BI834" i="2"/>
  <c r="BH834" i="2"/>
  <c r="BG834" i="2"/>
  <c r="BF834" i="2"/>
  <c r="T834" i="2"/>
  <c r="R834" i="2"/>
  <c r="P834" i="2"/>
  <c r="BK834" i="2"/>
  <c r="J834" i="2"/>
  <c r="BE834" i="2"/>
  <c r="BI833" i="2"/>
  <c r="BH833" i="2"/>
  <c r="BG833" i="2"/>
  <c r="BF833" i="2"/>
  <c r="T833" i="2"/>
  <c r="R833" i="2"/>
  <c r="P833" i="2"/>
  <c r="BK833" i="2"/>
  <c r="J833" i="2"/>
  <c r="BE833" i="2" s="1"/>
  <c r="BI832" i="2"/>
  <c r="BH832" i="2"/>
  <c r="BG832" i="2"/>
  <c r="BF832" i="2"/>
  <c r="T832" i="2"/>
  <c r="R832" i="2"/>
  <c r="P832" i="2"/>
  <c r="BK832" i="2"/>
  <c r="J832" i="2"/>
  <c r="BE832" i="2"/>
  <c r="BI831" i="2"/>
  <c r="BH831" i="2"/>
  <c r="BG831" i="2"/>
  <c r="BF831" i="2"/>
  <c r="T831" i="2"/>
  <c r="R831" i="2"/>
  <c r="P831" i="2"/>
  <c r="BK831" i="2"/>
  <c r="J831" i="2"/>
  <c r="BE831" i="2" s="1"/>
  <c r="BI830" i="2"/>
  <c r="BH830" i="2"/>
  <c r="BG830" i="2"/>
  <c r="BF830" i="2"/>
  <c r="T830" i="2"/>
  <c r="R830" i="2"/>
  <c r="P830" i="2"/>
  <c r="BK830" i="2"/>
  <c r="J830" i="2"/>
  <c r="BE830" i="2"/>
  <c r="BI829" i="2"/>
  <c r="BH829" i="2"/>
  <c r="BG829" i="2"/>
  <c r="BF829" i="2"/>
  <c r="T829" i="2"/>
  <c r="R829" i="2"/>
  <c r="P829" i="2"/>
  <c r="BK829" i="2"/>
  <c r="J829" i="2"/>
  <c r="BE829" i="2" s="1"/>
  <c r="BI828" i="2"/>
  <c r="BH828" i="2"/>
  <c r="BG828" i="2"/>
  <c r="BF828" i="2"/>
  <c r="T828" i="2"/>
  <c r="R828" i="2"/>
  <c r="P828" i="2"/>
  <c r="BK828" i="2"/>
  <c r="J828" i="2"/>
  <c r="BE828" i="2"/>
  <c r="BI827" i="2"/>
  <c r="BH827" i="2"/>
  <c r="BG827" i="2"/>
  <c r="BF827" i="2"/>
  <c r="T827" i="2"/>
  <c r="R827" i="2"/>
  <c r="P827" i="2"/>
  <c r="BK827" i="2"/>
  <c r="J827" i="2"/>
  <c r="BE827" i="2" s="1"/>
  <c r="BI826" i="2"/>
  <c r="BH826" i="2"/>
  <c r="BG826" i="2"/>
  <c r="BF826" i="2"/>
  <c r="T826" i="2"/>
  <c r="R826" i="2"/>
  <c r="P826" i="2"/>
  <c r="BK826" i="2"/>
  <c r="J826" i="2"/>
  <c r="BE826" i="2"/>
  <c r="BI825" i="2"/>
  <c r="BH825" i="2"/>
  <c r="BG825" i="2"/>
  <c r="BF825" i="2"/>
  <c r="T825" i="2"/>
  <c r="R825" i="2"/>
  <c r="P825" i="2"/>
  <c r="BK825" i="2"/>
  <c r="J825" i="2"/>
  <c r="BE825" i="2" s="1"/>
  <c r="BI824" i="2"/>
  <c r="BH824" i="2"/>
  <c r="BG824" i="2"/>
  <c r="BF824" i="2"/>
  <c r="T824" i="2"/>
  <c r="R824" i="2"/>
  <c r="P824" i="2"/>
  <c r="BK824" i="2"/>
  <c r="J824" i="2"/>
  <c r="BE824" i="2"/>
  <c r="BI823" i="2"/>
  <c r="BH823" i="2"/>
  <c r="BG823" i="2"/>
  <c r="BF823" i="2"/>
  <c r="T823" i="2"/>
  <c r="R823" i="2"/>
  <c r="P823" i="2"/>
  <c r="BK823" i="2"/>
  <c r="J823" i="2"/>
  <c r="BE823" i="2" s="1"/>
  <c r="BI822" i="2"/>
  <c r="BH822" i="2"/>
  <c r="BG822" i="2"/>
  <c r="BF822" i="2"/>
  <c r="T822" i="2"/>
  <c r="R822" i="2"/>
  <c r="P822" i="2"/>
  <c r="BK822" i="2"/>
  <c r="J822" i="2"/>
  <c r="BE822" i="2"/>
  <c r="BI821" i="2"/>
  <c r="BH821" i="2"/>
  <c r="BG821" i="2"/>
  <c r="BF821" i="2"/>
  <c r="T821" i="2"/>
  <c r="R821" i="2"/>
  <c r="P821" i="2"/>
  <c r="BK821" i="2"/>
  <c r="J821" i="2"/>
  <c r="BE821" i="2" s="1"/>
  <c r="BI820" i="2"/>
  <c r="BH820" i="2"/>
  <c r="BG820" i="2"/>
  <c r="BF820" i="2"/>
  <c r="T820" i="2"/>
  <c r="R820" i="2"/>
  <c r="P820" i="2"/>
  <c r="BK820" i="2"/>
  <c r="J820" i="2"/>
  <c r="BE820" i="2"/>
  <c r="BI819" i="2"/>
  <c r="BH819" i="2"/>
  <c r="BG819" i="2"/>
  <c r="BF819" i="2"/>
  <c r="T819" i="2"/>
  <c r="R819" i="2"/>
  <c r="P819" i="2"/>
  <c r="BK819" i="2"/>
  <c r="J819" i="2"/>
  <c r="BE819" i="2" s="1"/>
  <c r="BI818" i="2"/>
  <c r="BH818" i="2"/>
  <c r="BG818" i="2"/>
  <c r="BF818" i="2"/>
  <c r="T818" i="2"/>
  <c r="R818" i="2"/>
  <c r="P818" i="2"/>
  <c r="BK818" i="2"/>
  <c r="J818" i="2"/>
  <c r="BE818" i="2"/>
  <c r="BI817" i="2"/>
  <c r="BH817" i="2"/>
  <c r="BG817" i="2"/>
  <c r="BF817" i="2"/>
  <c r="T817" i="2"/>
  <c r="R817" i="2"/>
  <c r="P817" i="2"/>
  <c r="BK817" i="2"/>
  <c r="J817" i="2"/>
  <c r="BE817" i="2" s="1"/>
  <c r="BI816" i="2"/>
  <c r="BH816" i="2"/>
  <c r="BG816" i="2"/>
  <c r="BF816" i="2"/>
  <c r="T816" i="2"/>
  <c r="R816" i="2"/>
  <c r="P816" i="2"/>
  <c r="BK816" i="2"/>
  <c r="J816" i="2"/>
  <c r="BE816" i="2"/>
  <c r="BI815" i="2"/>
  <c r="BH815" i="2"/>
  <c r="BG815" i="2"/>
  <c r="BF815" i="2"/>
  <c r="T815" i="2"/>
  <c r="R815" i="2"/>
  <c r="P815" i="2"/>
  <c r="BK815" i="2"/>
  <c r="J815" i="2"/>
  <c r="BE815" i="2" s="1"/>
  <c r="BI814" i="2"/>
  <c r="BH814" i="2"/>
  <c r="BG814" i="2"/>
  <c r="BF814" i="2"/>
  <c r="T814" i="2"/>
  <c r="R814" i="2"/>
  <c r="P814" i="2"/>
  <c r="BK814" i="2"/>
  <c r="J814" i="2"/>
  <c r="BE814" i="2"/>
  <c r="BI813" i="2"/>
  <c r="BH813" i="2"/>
  <c r="BG813" i="2"/>
  <c r="BF813" i="2"/>
  <c r="T813" i="2"/>
  <c r="R813" i="2"/>
  <c r="P813" i="2"/>
  <c r="BK813" i="2"/>
  <c r="J813" i="2"/>
  <c r="BE813" i="2" s="1"/>
  <c r="BI812" i="2"/>
  <c r="BH812" i="2"/>
  <c r="BG812" i="2"/>
  <c r="BF812" i="2"/>
  <c r="T812" i="2"/>
  <c r="R812" i="2"/>
  <c r="P812" i="2"/>
  <c r="BK812" i="2"/>
  <c r="J812" i="2"/>
  <c r="BE812" i="2"/>
  <c r="BI811" i="2"/>
  <c r="BH811" i="2"/>
  <c r="BG811" i="2"/>
  <c r="BF811" i="2"/>
  <c r="T811" i="2"/>
  <c r="R811" i="2"/>
  <c r="P811" i="2"/>
  <c r="BK811" i="2"/>
  <c r="J811" i="2"/>
  <c r="BE811" i="2" s="1"/>
  <c r="BI810" i="2"/>
  <c r="BH810" i="2"/>
  <c r="BG810" i="2"/>
  <c r="BF810" i="2"/>
  <c r="T810" i="2"/>
  <c r="R810" i="2"/>
  <c r="P810" i="2"/>
  <c r="BK810" i="2"/>
  <c r="J810" i="2"/>
  <c r="BE810" i="2"/>
  <c r="BI809" i="2"/>
  <c r="BH809" i="2"/>
  <c r="BG809" i="2"/>
  <c r="BF809" i="2"/>
  <c r="T809" i="2"/>
  <c r="R809" i="2"/>
  <c r="P809" i="2"/>
  <c r="BK809" i="2"/>
  <c r="J809" i="2"/>
  <c r="BE809" i="2" s="1"/>
  <c r="BI808" i="2"/>
  <c r="BH808" i="2"/>
  <c r="BG808" i="2"/>
  <c r="BF808" i="2"/>
  <c r="T808" i="2"/>
  <c r="R808" i="2"/>
  <c r="P808" i="2"/>
  <c r="BK808" i="2"/>
  <c r="J808" i="2"/>
  <c r="BE808" i="2"/>
  <c r="BI807" i="2"/>
  <c r="BH807" i="2"/>
  <c r="BG807" i="2"/>
  <c r="BF807" i="2"/>
  <c r="T807" i="2"/>
  <c r="R807" i="2"/>
  <c r="P807" i="2"/>
  <c r="BK807" i="2"/>
  <c r="J807" i="2"/>
  <c r="BE807" i="2" s="1"/>
  <c r="BI806" i="2"/>
  <c r="BH806" i="2"/>
  <c r="BG806" i="2"/>
  <c r="BF806" i="2"/>
  <c r="T806" i="2"/>
  <c r="R806" i="2"/>
  <c r="P806" i="2"/>
  <c r="BK806" i="2"/>
  <c r="J806" i="2"/>
  <c r="BE806" i="2"/>
  <c r="BI805" i="2"/>
  <c r="BH805" i="2"/>
  <c r="BG805" i="2"/>
  <c r="BF805" i="2"/>
  <c r="T805" i="2"/>
  <c r="R805" i="2"/>
  <c r="P805" i="2"/>
  <c r="BK805" i="2"/>
  <c r="J805" i="2"/>
  <c r="BE805" i="2" s="1"/>
  <c r="BI804" i="2"/>
  <c r="BH804" i="2"/>
  <c r="BG804" i="2"/>
  <c r="BF804" i="2"/>
  <c r="T804" i="2"/>
  <c r="R804" i="2"/>
  <c r="P804" i="2"/>
  <c r="BK804" i="2"/>
  <c r="J804" i="2"/>
  <c r="BE804" i="2"/>
  <c r="BI803" i="2"/>
  <c r="BH803" i="2"/>
  <c r="BG803" i="2"/>
  <c r="BF803" i="2"/>
  <c r="T803" i="2"/>
  <c r="R803" i="2"/>
  <c r="P803" i="2"/>
  <c r="BK803" i="2"/>
  <c r="J803" i="2"/>
  <c r="BE803" i="2" s="1"/>
  <c r="BI802" i="2"/>
  <c r="BH802" i="2"/>
  <c r="BG802" i="2"/>
  <c r="BF802" i="2"/>
  <c r="T802" i="2"/>
  <c r="R802" i="2"/>
  <c r="P802" i="2"/>
  <c r="BK802" i="2"/>
  <c r="J802" i="2"/>
  <c r="BE802" i="2"/>
  <c r="BI801" i="2"/>
  <c r="BH801" i="2"/>
  <c r="BG801" i="2"/>
  <c r="BF801" i="2"/>
  <c r="T801" i="2"/>
  <c r="R801" i="2"/>
  <c r="P801" i="2"/>
  <c r="BK801" i="2"/>
  <c r="J801" i="2"/>
  <c r="BE801" i="2" s="1"/>
  <c r="BI800" i="2"/>
  <c r="BH800" i="2"/>
  <c r="BG800" i="2"/>
  <c r="BF800" i="2"/>
  <c r="T800" i="2"/>
  <c r="R800" i="2"/>
  <c r="P800" i="2"/>
  <c r="BK800" i="2"/>
  <c r="J800" i="2"/>
  <c r="BE800" i="2"/>
  <c r="BI799" i="2"/>
  <c r="BH799" i="2"/>
  <c r="BG799" i="2"/>
  <c r="BF799" i="2"/>
  <c r="T799" i="2"/>
  <c r="R799" i="2"/>
  <c r="P799" i="2"/>
  <c r="BK799" i="2"/>
  <c r="J799" i="2"/>
  <c r="BE799" i="2" s="1"/>
  <c r="BI798" i="2"/>
  <c r="BH798" i="2"/>
  <c r="BG798" i="2"/>
  <c r="BF798" i="2"/>
  <c r="T798" i="2"/>
  <c r="R798" i="2"/>
  <c r="P798" i="2"/>
  <c r="BK798" i="2"/>
  <c r="J798" i="2"/>
  <c r="BE798" i="2"/>
  <c r="BI797" i="2"/>
  <c r="BH797" i="2"/>
  <c r="BG797" i="2"/>
  <c r="BF797" i="2"/>
  <c r="T797" i="2"/>
  <c r="R797" i="2"/>
  <c r="P797" i="2"/>
  <c r="BK797" i="2"/>
  <c r="J797" i="2"/>
  <c r="BE797" i="2"/>
  <c r="BI796" i="2"/>
  <c r="BH796" i="2"/>
  <c r="BG796" i="2"/>
  <c r="BF796" i="2"/>
  <c r="T796" i="2"/>
  <c r="R796" i="2"/>
  <c r="P796" i="2"/>
  <c r="BK796" i="2"/>
  <c r="J796" i="2"/>
  <c r="BE796" i="2"/>
  <c r="BI795" i="2"/>
  <c r="BH795" i="2"/>
  <c r="BG795" i="2"/>
  <c r="BF795" i="2"/>
  <c r="T795" i="2"/>
  <c r="R795" i="2"/>
  <c r="P795" i="2"/>
  <c r="BK795" i="2"/>
  <c r="J795" i="2"/>
  <c r="BE795" i="2"/>
  <c r="BI794" i="2"/>
  <c r="BH794" i="2"/>
  <c r="BG794" i="2"/>
  <c r="BF794" i="2"/>
  <c r="T794" i="2"/>
  <c r="R794" i="2"/>
  <c r="P794" i="2"/>
  <c r="BK794" i="2"/>
  <c r="J794" i="2"/>
  <c r="BE794" i="2"/>
  <c r="BI793" i="2"/>
  <c r="BH793" i="2"/>
  <c r="BG793" i="2"/>
  <c r="BF793" i="2"/>
  <c r="T793" i="2"/>
  <c r="R793" i="2"/>
  <c r="P793" i="2"/>
  <c r="BK793" i="2"/>
  <c r="J793" i="2"/>
  <c r="BE793" i="2"/>
  <c r="BI792" i="2"/>
  <c r="BH792" i="2"/>
  <c r="BG792" i="2"/>
  <c r="BF792" i="2"/>
  <c r="T792" i="2"/>
  <c r="R792" i="2"/>
  <c r="P792" i="2"/>
  <c r="BK792" i="2"/>
  <c r="J792" i="2"/>
  <c r="BE792" i="2"/>
  <c r="BI791" i="2"/>
  <c r="BH791" i="2"/>
  <c r="BG791" i="2"/>
  <c r="BF791" i="2"/>
  <c r="T791" i="2"/>
  <c r="R791" i="2"/>
  <c r="P791" i="2"/>
  <c r="BK791" i="2"/>
  <c r="J791" i="2"/>
  <c r="BE791" i="2"/>
  <c r="BI790" i="2"/>
  <c r="BH790" i="2"/>
  <c r="BG790" i="2"/>
  <c r="BF790" i="2"/>
  <c r="T790" i="2"/>
  <c r="R790" i="2"/>
  <c r="P790" i="2"/>
  <c r="BK790" i="2"/>
  <c r="J790" i="2"/>
  <c r="BE790" i="2"/>
  <c r="BI789" i="2"/>
  <c r="BH789" i="2"/>
  <c r="BG789" i="2"/>
  <c r="BF789" i="2"/>
  <c r="T789" i="2"/>
  <c r="R789" i="2"/>
  <c r="P789" i="2"/>
  <c r="BK789" i="2"/>
  <c r="J789" i="2"/>
  <c r="BE789" i="2"/>
  <c r="BI788" i="2"/>
  <c r="BH788" i="2"/>
  <c r="BG788" i="2"/>
  <c r="BF788" i="2"/>
  <c r="T788" i="2"/>
  <c r="R788" i="2"/>
  <c r="P788" i="2"/>
  <c r="BK788" i="2"/>
  <c r="J788" i="2"/>
  <c r="BE788" i="2"/>
  <c r="BI787" i="2"/>
  <c r="BH787" i="2"/>
  <c r="BG787" i="2"/>
  <c r="BF787" i="2"/>
  <c r="T787" i="2"/>
  <c r="R787" i="2"/>
  <c r="P787" i="2"/>
  <c r="BK787" i="2"/>
  <c r="J787" i="2"/>
  <c r="BE787" i="2"/>
  <c r="BI786" i="2"/>
  <c r="BH786" i="2"/>
  <c r="BG786" i="2"/>
  <c r="BF786" i="2"/>
  <c r="T786" i="2"/>
  <c r="R786" i="2"/>
  <c r="P786" i="2"/>
  <c r="BK786" i="2"/>
  <c r="J786" i="2"/>
  <c r="BE786" i="2"/>
  <c r="BI785" i="2"/>
  <c r="BH785" i="2"/>
  <c r="BG785" i="2"/>
  <c r="BF785" i="2"/>
  <c r="T785" i="2"/>
  <c r="R785" i="2"/>
  <c r="P785" i="2"/>
  <c r="BK785" i="2"/>
  <c r="J785" i="2"/>
  <c r="BE785" i="2"/>
  <c r="BI784" i="2"/>
  <c r="BH784" i="2"/>
  <c r="BG784" i="2"/>
  <c r="BF784" i="2"/>
  <c r="T784" i="2"/>
  <c r="R784" i="2"/>
  <c r="P784" i="2"/>
  <c r="BK784" i="2"/>
  <c r="J784" i="2"/>
  <c r="BE784" i="2"/>
  <c r="BI783" i="2"/>
  <c r="BH783" i="2"/>
  <c r="BG783" i="2"/>
  <c r="BF783" i="2"/>
  <c r="T783" i="2"/>
  <c r="R783" i="2"/>
  <c r="P783" i="2"/>
  <c r="BK783" i="2"/>
  <c r="J783" i="2"/>
  <c r="BE783" i="2"/>
  <c r="BI782" i="2"/>
  <c r="BH782" i="2"/>
  <c r="BG782" i="2"/>
  <c r="BF782" i="2"/>
  <c r="T782" i="2"/>
  <c r="R782" i="2"/>
  <c r="P782" i="2"/>
  <c r="BK782" i="2"/>
  <c r="J782" i="2"/>
  <c r="BE782" i="2"/>
  <c r="BI781" i="2"/>
  <c r="BH781" i="2"/>
  <c r="BG781" i="2"/>
  <c r="BF781" i="2"/>
  <c r="T781" i="2"/>
  <c r="R781" i="2"/>
  <c r="P781" i="2"/>
  <c r="BK781" i="2"/>
  <c r="J781" i="2"/>
  <c r="BE781" i="2"/>
  <c r="BI780" i="2"/>
  <c r="BH780" i="2"/>
  <c r="BG780" i="2"/>
  <c r="BF780" i="2"/>
  <c r="T780" i="2"/>
  <c r="R780" i="2"/>
  <c r="P780" i="2"/>
  <c r="BK780" i="2"/>
  <c r="J780" i="2"/>
  <c r="BE780" i="2"/>
  <c r="BI779" i="2"/>
  <c r="BH779" i="2"/>
  <c r="BG779" i="2"/>
  <c r="BF779" i="2"/>
  <c r="T779" i="2"/>
  <c r="R779" i="2"/>
  <c r="P779" i="2"/>
  <c r="BK779" i="2"/>
  <c r="J779" i="2"/>
  <c r="BE779" i="2"/>
  <c r="BI778" i="2"/>
  <c r="BH778" i="2"/>
  <c r="BG778" i="2"/>
  <c r="BF778" i="2"/>
  <c r="T778" i="2"/>
  <c r="R778" i="2"/>
  <c r="P778" i="2"/>
  <c r="BK778" i="2"/>
  <c r="J778" i="2"/>
  <c r="BE778" i="2"/>
  <c r="BI777" i="2"/>
  <c r="BH777" i="2"/>
  <c r="BG777" i="2"/>
  <c r="BF777" i="2"/>
  <c r="T777" i="2"/>
  <c r="R777" i="2"/>
  <c r="P777" i="2"/>
  <c r="BK777" i="2"/>
  <c r="J777" i="2"/>
  <c r="BE777" i="2"/>
  <c r="BI776" i="2"/>
  <c r="BH776" i="2"/>
  <c r="BG776" i="2"/>
  <c r="BF776" i="2"/>
  <c r="T776" i="2"/>
  <c r="R776" i="2"/>
  <c r="P776" i="2"/>
  <c r="BK776" i="2"/>
  <c r="J776" i="2"/>
  <c r="BE776" i="2"/>
  <c r="BI775" i="2"/>
  <c r="BH775" i="2"/>
  <c r="BG775" i="2"/>
  <c r="BF775" i="2"/>
  <c r="T775" i="2"/>
  <c r="R775" i="2"/>
  <c r="P775" i="2"/>
  <c r="BK775" i="2"/>
  <c r="J775" i="2"/>
  <c r="BE775" i="2"/>
  <c r="BI774" i="2"/>
  <c r="BH774" i="2"/>
  <c r="BG774" i="2"/>
  <c r="BF774" i="2"/>
  <c r="T774" i="2"/>
  <c r="R774" i="2"/>
  <c r="P774" i="2"/>
  <c r="BK774" i="2"/>
  <c r="J774" i="2"/>
  <c r="BE774" i="2"/>
  <c r="BI773" i="2"/>
  <c r="BH773" i="2"/>
  <c r="BG773" i="2"/>
  <c r="BF773" i="2"/>
  <c r="T773" i="2"/>
  <c r="R773" i="2"/>
  <c r="P773" i="2"/>
  <c r="BK773" i="2"/>
  <c r="J773" i="2"/>
  <c r="BE773" i="2"/>
  <c r="BI772" i="2"/>
  <c r="BH772" i="2"/>
  <c r="BG772" i="2"/>
  <c r="BF772" i="2"/>
  <c r="T772" i="2"/>
  <c r="R772" i="2"/>
  <c r="P772" i="2"/>
  <c r="BK772" i="2"/>
  <c r="J772" i="2"/>
  <c r="BE772" i="2"/>
  <c r="BI771" i="2"/>
  <c r="BH771" i="2"/>
  <c r="BG771" i="2"/>
  <c r="BF771" i="2"/>
  <c r="T771" i="2"/>
  <c r="R771" i="2"/>
  <c r="P771" i="2"/>
  <c r="BK771" i="2"/>
  <c r="J771" i="2"/>
  <c r="BE771" i="2"/>
  <c r="BI770" i="2"/>
  <c r="BH770" i="2"/>
  <c r="BG770" i="2"/>
  <c r="BF770" i="2"/>
  <c r="T770" i="2"/>
  <c r="R770" i="2"/>
  <c r="P770" i="2"/>
  <c r="BK770" i="2"/>
  <c r="J770" i="2"/>
  <c r="BE770" i="2"/>
  <c r="BI769" i="2"/>
  <c r="BH769" i="2"/>
  <c r="BG769" i="2"/>
  <c r="BF769" i="2"/>
  <c r="T769" i="2"/>
  <c r="R769" i="2"/>
  <c r="P769" i="2"/>
  <c r="BK769" i="2"/>
  <c r="J769" i="2"/>
  <c r="BE769" i="2"/>
  <c r="BI768" i="2"/>
  <c r="BH768" i="2"/>
  <c r="BG768" i="2"/>
  <c r="BF768" i="2"/>
  <c r="T768" i="2"/>
  <c r="R768" i="2"/>
  <c r="P768" i="2"/>
  <c r="BK768" i="2"/>
  <c r="J768" i="2"/>
  <c r="BE768" i="2"/>
  <c r="BI767" i="2"/>
  <c r="BH767" i="2"/>
  <c r="BG767" i="2"/>
  <c r="BF767" i="2"/>
  <c r="T767" i="2"/>
  <c r="R767" i="2"/>
  <c r="P767" i="2"/>
  <c r="BK767" i="2"/>
  <c r="J767" i="2"/>
  <c r="BE767" i="2"/>
  <c r="BI766" i="2"/>
  <c r="BH766" i="2"/>
  <c r="BG766" i="2"/>
  <c r="BF766" i="2"/>
  <c r="T766" i="2"/>
  <c r="R766" i="2"/>
  <c r="P766" i="2"/>
  <c r="BK766" i="2"/>
  <c r="J766" i="2"/>
  <c r="BE766" i="2"/>
  <c r="BI765" i="2"/>
  <c r="BH765" i="2"/>
  <c r="BG765" i="2"/>
  <c r="BF765" i="2"/>
  <c r="T765" i="2"/>
  <c r="R765" i="2"/>
  <c r="P765" i="2"/>
  <c r="BK765" i="2"/>
  <c r="J765" i="2"/>
  <c r="BE765" i="2"/>
  <c r="BI764" i="2"/>
  <c r="BH764" i="2"/>
  <c r="BG764" i="2"/>
  <c r="BF764" i="2"/>
  <c r="T764" i="2"/>
  <c r="R764" i="2"/>
  <c r="P764" i="2"/>
  <c r="BK764" i="2"/>
  <c r="J764" i="2"/>
  <c r="BE764" i="2"/>
  <c r="BI763" i="2"/>
  <c r="BH763" i="2"/>
  <c r="BG763" i="2"/>
  <c r="BF763" i="2"/>
  <c r="T763" i="2"/>
  <c r="R763" i="2"/>
  <c r="P763" i="2"/>
  <c r="BK763" i="2"/>
  <c r="J763" i="2"/>
  <c r="BE763" i="2"/>
  <c r="BI762" i="2"/>
  <c r="BH762" i="2"/>
  <c r="BG762" i="2"/>
  <c r="BF762" i="2"/>
  <c r="T762" i="2"/>
  <c r="R762" i="2"/>
  <c r="P762" i="2"/>
  <c r="BK762" i="2"/>
  <c r="J762" i="2"/>
  <c r="BE762" i="2"/>
  <c r="BI761" i="2"/>
  <c r="BH761" i="2"/>
  <c r="BG761" i="2"/>
  <c r="BF761" i="2"/>
  <c r="T761" i="2"/>
  <c r="R761" i="2"/>
  <c r="P761" i="2"/>
  <c r="BK761" i="2"/>
  <c r="J761" i="2"/>
  <c r="BE761" i="2"/>
  <c r="BI760" i="2"/>
  <c r="BH760" i="2"/>
  <c r="BG760" i="2"/>
  <c r="BF760" i="2"/>
  <c r="T760" i="2"/>
  <c r="R760" i="2"/>
  <c r="P760" i="2"/>
  <c r="BK760" i="2"/>
  <c r="J760" i="2"/>
  <c r="BE760" i="2"/>
  <c r="BI759" i="2"/>
  <c r="BH759" i="2"/>
  <c r="BG759" i="2"/>
  <c r="BF759" i="2"/>
  <c r="T759" i="2"/>
  <c r="R759" i="2"/>
  <c r="P759" i="2"/>
  <c r="BK759" i="2"/>
  <c r="J759" i="2"/>
  <c r="BE759" i="2"/>
  <c r="BI758" i="2"/>
  <c r="BH758" i="2"/>
  <c r="BG758" i="2"/>
  <c r="BF758" i="2"/>
  <c r="T758" i="2"/>
  <c r="R758" i="2"/>
  <c r="P758" i="2"/>
  <c r="BK758" i="2"/>
  <c r="J758" i="2"/>
  <c r="BE758" i="2"/>
  <c r="BI757" i="2"/>
  <c r="BH757" i="2"/>
  <c r="BG757" i="2"/>
  <c r="BF757" i="2"/>
  <c r="T757" i="2"/>
  <c r="R757" i="2"/>
  <c r="P757" i="2"/>
  <c r="BK757" i="2"/>
  <c r="J757" i="2"/>
  <c r="BE757" i="2"/>
  <c r="BI756" i="2"/>
  <c r="BH756" i="2"/>
  <c r="BG756" i="2"/>
  <c r="BF756" i="2"/>
  <c r="T756" i="2"/>
  <c r="R756" i="2"/>
  <c r="P756" i="2"/>
  <c r="BK756" i="2"/>
  <c r="J756" i="2"/>
  <c r="BE756" i="2"/>
  <c r="BI754" i="2"/>
  <c r="BH754" i="2"/>
  <c r="BG754" i="2"/>
  <c r="BF754" i="2"/>
  <c r="T754" i="2"/>
  <c r="R754" i="2"/>
  <c r="P754" i="2"/>
  <c r="BK754" i="2"/>
  <c r="J754" i="2"/>
  <c r="BE754" i="2"/>
  <c r="BI753" i="2"/>
  <c r="BH753" i="2"/>
  <c r="BG753" i="2"/>
  <c r="BF753" i="2"/>
  <c r="T753" i="2"/>
  <c r="R753" i="2"/>
  <c r="P753" i="2"/>
  <c r="BK753" i="2"/>
  <c r="J753" i="2"/>
  <c r="BE753" i="2"/>
  <c r="BI752" i="2"/>
  <c r="BH752" i="2"/>
  <c r="BG752" i="2"/>
  <c r="BF752" i="2"/>
  <c r="T752" i="2"/>
  <c r="R752" i="2"/>
  <c r="P752" i="2"/>
  <c r="BK752" i="2"/>
  <c r="J752" i="2"/>
  <c r="BE752" i="2"/>
  <c r="BI751" i="2"/>
  <c r="BH751" i="2"/>
  <c r="BG751" i="2"/>
  <c r="BF751" i="2"/>
  <c r="T751" i="2"/>
  <c r="R751" i="2"/>
  <c r="P751" i="2"/>
  <c r="BK751" i="2"/>
  <c r="J751" i="2"/>
  <c r="BE751" i="2"/>
  <c r="BI750" i="2"/>
  <c r="BH750" i="2"/>
  <c r="BG750" i="2"/>
  <c r="BF750" i="2"/>
  <c r="T750" i="2"/>
  <c r="R750" i="2"/>
  <c r="P750" i="2"/>
  <c r="BK750" i="2"/>
  <c r="J750" i="2"/>
  <c r="BE750" i="2"/>
  <c r="BI749" i="2"/>
  <c r="BH749" i="2"/>
  <c r="BG749" i="2"/>
  <c r="BF749" i="2"/>
  <c r="T749" i="2"/>
  <c r="R749" i="2"/>
  <c r="P749" i="2"/>
  <c r="BK749" i="2"/>
  <c r="J749" i="2"/>
  <c r="BE749" i="2"/>
  <c r="BI748" i="2"/>
  <c r="BH748" i="2"/>
  <c r="BG748" i="2"/>
  <c r="BF748" i="2"/>
  <c r="T748" i="2"/>
  <c r="R748" i="2"/>
  <c r="P748" i="2"/>
  <c r="BK748" i="2"/>
  <c r="J748" i="2"/>
  <c r="BE748" i="2"/>
  <c r="BI747" i="2"/>
  <c r="BH747" i="2"/>
  <c r="BG747" i="2"/>
  <c r="BF747" i="2"/>
  <c r="T747" i="2"/>
  <c r="R747" i="2"/>
  <c r="P747" i="2"/>
  <c r="BK747" i="2"/>
  <c r="J747" i="2"/>
  <c r="BE747" i="2"/>
  <c r="BI746" i="2"/>
  <c r="BH746" i="2"/>
  <c r="BG746" i="2"/>
  <c r="BF746" i="2"/>
  <c r="T746" i="2"/>
  <c r="R746" i="2"/>
  <c r="P746" i="2"/>
  <c r="BK746" i="2"/>
  <c r="J746" i="2"/>
  <c r="BE746" i="2"/>
  <c r="BI745" i="2"/>
  <c r="BH745" i="2"/>
  <c r="BG745" i="2"/>
  <c r="BF745" i="2"/>
  <c r="T745" i="2"/>
  <c r="R745" i="2"/>
  <c r="P745" i="2"/>
  <c r="BK745" i="2"/>
  <c r="J745" i="2"/>
  <c r="BE745" i="2"/>
  <c r="BI744" i="2"/>
  <c r="BH744" i="2"/>
  <c r="BG744" i="2"/>
  <c r="BF744" i="2"/>
  <c r="T744" i="2"/>
  <c r="R744" i="2"/>
  <c r="P744" i="2"/>
  <c r="BK744" i="2"/>
  <c r="J744" i="2"/>
  <c r="BE744" i="2"/>
  <c r="BI743" i="2"/>
  <c r="BH743" i="2"/>
  <c r="BG743" i="2"/>
  <c r="BF743" i="2"/>
  <c r="T743" i="2"/>
  <c r="R743" i="2"/>
  <c r="P743" i="2"/>
  <c r="BK743" i="2"/>
  <c r="J743" i="2"/>
  <c r="BE743" i="2"/>
  <c r="BI742" i="2"/>
  <c r="BH742" i="2"/>
  <c r="BG742" i="2"/>
  <c r="BF742" i="2"/>
  <c r="T742" i="2"/>
  <c r="R742" i="2"/>
  <c r="P742" i="2"/>
  <c r="BK742" i="2"/>
  <c r="J742" i="2"/>
  <c r="BE742" i="2"/>
  <c r="BI741" i="2"/>
  <c r="BH741" i="2"/>
  <c r="BG741" i="2"/>
  <c r="BF741" i="2"/>
  <c r="T741" i="2"/>
  <c r="R741" i="2"/>
  <c r="P741" i="2"/>
  <c r="BK741" i="2"/>
  <c r="J741" i="2"/>
  <c r="BE741" i="2"/>
  <c r="BI740" i="2"/>
  <c r="BH740" i="2"/>
  <c r="BG740" i="2"/>
  <c r="BF740" i="2"/>
  <c r="T740" i="2"/>
  <c r="R740" i="2"/>
  <c r="P740" i="2"/>
  <c r="BK740" i="2"/>
  <c r="J740" i="2"/>
  <c r="BE740" i="2"/>
  <c r="BI739" i="2"/>
  <c r="BH739" i="2"/>
  <c r="BG739" i="2"/>
  <c r="BF739" i="2"/>
  <c r="T739" i="2"/>
  <c r="R739" i="2"/>
  <c r="P739" i="2"/>
  <c r="BK739" i="2"/>
  <c r="J739" i="2"/>
  <c r="BE739" i="2"/>
  <c r="BI738" i="2"/>
  <c r="BH738" i="2"/>
  <c r="BG738" i="2"/>
  <c r="BF738" i="2"/>
  <c r="T738" i="2"/>
  <c r="R738" i="2"/>
  <c r="P738" i="2"/>
  <c r="BK738" i="2"/>
  <c r="J738" i="2"/>
  <c r="BE738" i="2"/>
  <c r="BI737" i="2"/>
  <c r="BH737" i="2"/>
  <c r="BG737" i="2"/>
  <c r="BF737" i="2"/>
  <c r="T737" i="2"/>
  <c r="R737" i="2"/>
  <c r="P737" i="2"/>
  <c r="BK737" i="2"/>
  <c r="J737" i="2"/>
  <c r="BE737" i="2"/>
  <c r="BI736" i="2"/>
  <c r="BH736" i="2"/>
  <c r="BG736" i="2"/>
  <c r="BF736" i="2"/>
  <c r="T736" i="2"/>
  <c r="R736" i="2"/>
  <c r="P736" i="2"/>
  <c r="BK736" i="2"/>
  <c r="J736" i="2"/>
  <c r="BE736" i="2"/>
  <c r="BI735" i="2"/>
  <c r="BH735" i="2"/>
  <c r="BG735" i="2"/>
  <c r="BF735" i="2"/>
  <c r="T735" i="2"/>
  <c r="R735" i="2"/>
  <c r="P735" i="2"/>
  <c r="BK735" i="2"/>
  <c r="J735" i="2"/>
  <c r="BE735" i="2"/>
  <c r="BI734" i="2"/>
  <c r="BH734" i="2"/>
  <c r="BG734" i="2"/>
  <c r="BF734" i="2"/>
  <c r="T734" i="2"/>
  <c r="R734" i="2"/>
  <c r="P734" i="2"/>
  <c r="BK734" i="2"/>
  <c r="J734" i="2"/>
  <c r="BE734" i="2"/>
  <c r="BI733" i="2"/>
  <c r="BH733" i="2"/>
  <c r="BG733" i="2"/>
  <c r="BF733" i="2"/>
  <c r="T733" i="2"/>
  <c r="R733" i="2"/>
  <c r="P733" i="2"/>
  <c r="BK733" i="2"/>
  <c r="J733" i="2"/>
  <c r="BE733" i="2"/>
  <c r="BI732" i="2"/>
  <c r="BH732" i="2"/>
  <c r="BG732" i="2"/>
  <c r="BF732" i="2"/>
  <c r="T732" i="2"/>
  <c r="R732" i="2"/>
  <c r="P732" i="2"/>
  <c r="BK732" i="2"/>
  <c r="J732" i="2"/>
  <c r="BE732" i="2"/>
  <c r="BI731" i="2"/>
  <c r="BH731" i="2"/>
  <c r="BG731" i="2"/>
  <c r="BF731" i="2"/>
  <c r="T731" i="2"/>
  <c r="R731" i="2"/>
  <c r="P731" i="2"/>
  <c r="BK731" i="2"/>
  <c r="J731" i="2"/>
  <c r="BE731" i="2"/>
  <c r="BI730" i="2"/>
  <c r="BH730" i="2"/>
  <c r="BG730" i="2"/>
  <c r="BF730" i="2"/>
  <c r="T730" i="2"/>
  <c r="R730" i="2"/>
  <c r="P730" i="2"/>
  <c r="BK730" i="2"/>
  <c r="J730" i="2"/>
  <c r="BE730" i="2"/>
  <c r="BI729" i="2"/>
  <c r="BH729" i="2"/>
  <c r="BG729" i="2"/>
  <c r="BF729" i="2"/>
  <c r="T729" i="2"/>
  <c r="R729" i="2"/>
  <c r="P729" i="2"/>
  <c r="BK729" i="2"/>
  <c r="J729" i="2"/>
  <c r="BE729" i="2"/>
  <c r="BI728" i="2"/>
  <c r="BH728" i="2"/>
  <c r="BG728" i="2"/>
  <c r="BF728" i="2"/>
  <c r="T728" i="2"/>
  <c r="R728" i="2"/>
  <c r="P728" i="2"/>
  <c r="BK728" i="2"/>
  <c r="J728" i="2"/>
  <c r="BE728" i="2"/>
  <c r="BI727" i="2"/>
  <c r="BH727" i="2"/>
  <c r="BG727" i="2"/>
  <c r="BF727" i="2"/>
  <c r="T727" i="2"/>
  <c r="R727" i="2"/>
  <c r="P727" i="2"/>
  <c r="BK727" i="2"/>
  <c r="J727" i="2"/>
  <c r="BE727" i="2"/>
  <c r="BI726" i="2"/>
  <c r="BH726" i="2"/>
  <c r="BG726" i="2"/>
  <c r="BF726" i="2"/>
  <c r="T726" i="2"/>
  <c r="R726" i="2"/>
  <c r="P726" i="2"/>
  <c r="BK726" i="2"/>
  <c r="J726" i="2"/>
  <c r="BE726" i="2"/>
  <c r="BI725" i="2"/>
  <c r="BH725" i="2"/>
  <c r="BG725" i="2"/>
  <c r="BF725" i="2"/>
  <c r="T725" i="2"/>
  <c r="R725" i="2"/>
  <c r="P725" i="2"/>
  <c r="BK725" i="2"/>
  <c r="J725" i="2"/>
  <c r="BE725" i="2"/>
  <c r="BI724" i="2"/>
  <c r="BH724" i="2"/>
  <c r="BG724" i="2"/>
  <c r="BF724" i="2"/>
  <c r="T724" i="2"/>
  <c r="R724" i="2"/>
  <c r="P724" i="2"/>
  <c r="BK724" i="2"/>
  <c r="J724" i="2"/>
  <c r="BE724" i="2"/>
  <c r="BI723" i="2"/>
  <c r="BH723" i="2"/>
  <c r="BG723" i="2"/>
  <c r="BF723" i="2"/>
  <c r="T723" i="2"/>
  <c r="R723" i="2"/>
  <c r="P723" i="2"/>
  <c r="BK723" i="2"/>
  <c r="J723" i="2"/>
  <c r="BE723" i="2"/>
  <c r="BI722" i="2"/>
  <c r="BH722" i="2"/>
  <c r="BG722" i="2"/>
  <c r="BF722" i="2"/>
  <c r="T722" i="2"/>
  <c r="R722" i="2"/>
  <c r="P722" i="2"/>
  <c r="BK722" i="2"/>
  <c r="J722" i="2"/>
  <c r="BE722" i="2"/>
  <c r="BI721" i="2"/>
  <c r="BH721" i="2"/>
  <c r="BG721" i="2"/>
  <c r="BF721" i="2"/>
  <c r="T721" i="2"/>
  <c r="R721" i="2"/>
  <c r="P721" i="2"/>
  <c r="BK721" i="2"/>
  <c r="J721" i="2"/>
  <c r="BE721" i="2"/>
  <c r="BI720" i="2"/>
  <c r="BH720" i="2"/>
  <c r="BG720" i="2"/>
  <c r="BF720" i="2"/>
  <c r="T720" i="2"/>
  <c r="R720" i="2"/>
  <c r="P720" i="2"/>
  <c r="BK720" i="2"/>
  <c r="J720" i="2"/>
  <c r="BE720" i="2"/>
  <c r="BI719" i="2"/>
  <c r="BH719" i="2"/>
  <c r="BG719" i="2"/>
  <c r="BF719" i="2"/>
  <c r="T719" i="2"/>
  <c r="R719" i="2"/>
  <c r="P719" i="2"/>
  <c r="BK719" i="2"/>
  <c r="J719" i="2"/>
  <c r="BE719" i="2"/>
  <c r="BI718" i="2"/>
  <c r="BH718" i="2"/>
  <c r="BG718" i="2"/>
  <c r="BF718" i="2"/>
  <c r="T718" i="2"/>
  <c r="R718" i="2"/>
  <c r="P718" i="2"/>
  <c r="BK718" i="2"/>
  <c r="J718" i="2"/>
  <c r="BE718" i="2"/>
  <c r="BI717" i="2"/>
  <c r="BH717" i="2"/>
  <c r="BG717" i="2"/>
  <c r="BF717" i="2"/>
  <c r="T717" i="2"/>
  <c r="R717" i="2"/>
  <c r="P717" i="2"/>
  <c r="BK717" i="2"/>
  <c r="J717" i="2"/>
  <c r="BE717" i="2"/>
  <c r="BI716" i="2"/>
  <c r="BH716" i="2"/>
  <c r="BG716" i="2"/>
  <c r="BF716" i="2"/>
  <c r="T716" i="2"/>
  <c r="R716" i="2"/>
  <c r="P716" i="2"/>
  <c r="BK716" i="2"/>
  <c r="J716" i="2"/>
  <c r="BE716" i="2"/>
  <c r="BI715" i="2"/>
  <c r="BH715" i="2"/>
  <c r="BG715" i="2"/>
  <c r="BF715" i="2"/>
  <c r="T715" i="2"/>
  <c r="R715" i="2"/>
  <c r="P715" i="2"/>
  <c r="BK715" i="2"/>
  <c r="J715" i="2"/>
  <c r="BE715" i="2"/>
  <c r="BI714" i="2"/>
  <c r="BH714" i="2"/>
  <c r="BG714" i="2"/>
  <c r="BF714" i="2"/>
  <c r="T714" i="2"/>
  <c r="R714" i="2"/>
  <c r="P714" i="2"/>
  <c r="BK714" i="2"/>
  <c r="J714" i="2"/>
  <c r="BE714" i="2"/>
  <c r="BI713" i="2"/>
  <c r="BH713" i="2"/>
  <c r="BG713" i="2"/>
  <c r="BF713" i="2"/>
  <c r="T713" i="2"/>
  <c r="R713" i="2"/>
  <c r="P713" i="2"/>
  <c r="BK713" i="2"/>
  <c r="J713" i="2"/>
  <c r="BE713" i="2"/>
  <c r="BI712" i="2"/>
  <c r="BH712" i="2"/>
  <c r="BG712" i="2"/>
  <c r="BF712" i="2"/>
  <c r="T712" i="2"/>
  <c r="R712" i="2"/>
  <c r="P712" i="2"/>
  <c r="BK712" i="2"/>
  <c r="J712" i="2"/>
  <c r="BE712" i="2"/>
  <c r="BI711" i="2"/>
  <c r="BH711" i="2"/>
  <c r="BG711" i="2"/>
  <c r="BF711" i="2"/>
  <c r="T711" i="2"/>
  <c r="R711" i="2"/>
  <c r="P711" i="2"/>
  <c r="BK711" i="2"/>
  <c r="J711" i="2"/>
  <c r="BE711" i="2"/>
  <c r="BI710" i="2"/>
  <c r="BH710" i="2"/>
  <c r="BG710" i="2"/>
  <c r="BF710" i="2"/>
  <c r="T710" i="2"/>
  <c r="R710" i="2"/>
  <c r="P710" i="2"/>
  <c r="BK710" i="2"/>
  <c r="J710" i="2"/>
  <c r="BE710" i="2"/>
  <c r="BI709" i="2"/>
  <c r="BH709" i="2"/>
  <c r="BG709" i="2"/>
  <c r="BF709" i="2"/>
  <c r="T709" i="2"/>
  <c r="R709" i="2"/>
  <c r="P709" i="2"/>
  <c r="BK709" i="2"/>
  <c r="J709" i="2"/>
  <c r="BE709" i="2"/>
  <c r="BI707" i="2"/>
  <c r="BH707" i="2"/>
  <c r="BG707" i="2"/>
  <c r="BF707" i="2"/>
  <c r="T707" i="2"/>
  <c r="R707" i="2"/>
  <c r="P707" i="2"/>
  <c r="BK707" i="2"/>
  <c r="J707" i="2"/>
  <c r="BE707" i="2"/>
  <c r="BI705" i="2"/>
  <c r="BH705" i="2"/>
  <c r="BG705" i="2"/>
  <c r="BF705" i="2"/>
  <c r="T705" i="2"/>
  <c r="R705" i="2"/>
  <c r="P705" i="2"/>
  <c r="BK705" i="2"/>
  <c r="J705" i="2"/>
  <c r="BE705" i="2"/>
  <c r="BI703" i="2"/>
  <c r="BH703" i="2"/>
  <c r="BG703" i="2"/>
  <c r="BF703" i="2"/>
  <c r="T703" i="2"/>
  <c r="R703" i="2"/>
  <c r="P703" i="2"/>
  <c r="BK703" i="2"/>
  <c r="J703" i="2"/>
  <c r="BE703" i="2"/>
  <c r="BI701" i="2"/>
  <c r="BH701" i="2"/>
  <c r="BG701" i="2"/>
  <c r="BF701" i="2"/>
  <c r="T701" i="2"/>
  <c r="R701" i="2"/>
  <c r="P701" i="2"/>
  <c r="BK701" i="2"/>
  <c r="J701" i="2"/>
  <c r="BE701" i="2"/>
  <c r="BI700" i="2"/>
  <c r="BH700" i="2"/>
  <c r="BG700" i="2"/>
  <c r="BF700" i="2"/>
  <c r="T700" i="2"/>
  <c r="R700" i="2"/>
  <c r="P700" i="2"/>
  <c r="BK700" i="2"/>
  <c r="J700" i="2"/>
  <c r="BE700" i="2"/>
  <c r="BI699" i="2"/>
  <c r="BH699" i="2"/>
  <c r="BG699" i="2"/>
  <c r="BF699" i="2"/>
  <c r="T699" i="2"/>
  <c r="R699" i="2"/>
  <c r="P699" i="2"/>
  <c r="BK699" i="2"/>
  <c r="J699" i="2"/>
  <c r="BE699" i="2"/>
  <c r="BI698" i="2"/>
  <c r="BH698" i="2"/>
  <c r="BG698" i="2"/>
  <c r="BF698" i="2"/>
  <c r="T698" i="2"/>
  <c r="R698" i="2"/>
  <c r="P698" i="2"/>
  <c r="BK698" i="2"/>
  <c r="J698" i="2"/>
  <c r="BE698" i="2"/>
  <c r="BI697" i="2"/>
  <c r="BH697" i="2"/>
  <c r="BG697" i="2"/>
  <c r="BF697" i="2"/>
  <c r="T697" i="2"/>
  <c r="R697" i="2"/>
  <c r="P697" i="2"/>
  <c r="BK697" i="2"/>
  <c r="J697" i="2"/>
  <c r="BE697" i="2"/>
  <c r="BI696" i="2"/>
  <c r="BH696" i="2"/>
  <c r="BG696" i="2"/>
  <c r="BF696" i="2"/>
  <c r="T696" i="2"/>
  <c r="R696" i="2"/>
  <c r="P696" i="2"/>
  <c r="BK696" i="2"/>
  <c r="J696" i="2"/>
  <c r="BE696" i="2"/>
  <c r="BI695" i="2"/>
  <c r="BH695" i="2"/>
  <c r="BG695" i="2"/>
  <c r="BF695" i="2"/>
  <c r="T695" i="2"/>
  <c r="R695" i="2"/>
  <c r="P695" i="2"/>
  <c r="BK695" i="2"/>
  <c r="J695" i="2"/>
  <c r="BE695" i="2"/>
  <c r="BI694" i="2"/>
  <c r="BH694" i="2"/>
  <c r="BG694" i="2"/>
  <c r="BF694" i="2"/>
  <c r="T694" i="2"/>
  <c r="R694" i="2"/>
  <c r="P694" i="2"/>
  <c r="BK694" i="2"/>
  <c r="J694" i="2"/>
  <c r="BE694" i="2"/>
  <c r="BI693" i="2"/>
  <c r="BH693" i="2"/>
  <c r="BG693" i="2"/>
  <c r="BF693" i="2"/>
  <c r="T693" i="2"/>
  <c r="R693" i="2"/>
  <c r="P693" i="2"/>
  <c r="BK693" i="2"/>
  <c r="J693" i="2"/>
  <c r="BE693" i="2"/>
  <c r="BI692" i="2"/>
  <c r="BH692" i="2"/>
  <c r="BG692" i="2"/>
  <c r="BF692" i="2"/>
  <c r="T692" i="2"/>
  <c r="R692" i="2"/>
  <c r="P692" i="2"/>
  <c r="BK692" i="2"/>
  <c r="J692" i="2"/>
  <c r="BE692" i="2"/>
  <c r="BI691" i="2"/>
  <c r="BH691" i="2"/>
  <c r="BG691" i="2"/>
  <c r="BF691" i="2"/>
  <c r="T691" i="2"/>
  <c r="R691" i="2"/>
  <c r="P691" i="2"/>
  <c r="BK691" i="2"/>
  <c r="J691" i="2"/>
  <c r="BE691" i="2"/>
  <c r="BI690" i="2"/>
  <c r="BH690" i="2"/>
  <c r="BG690" i="2"/>
  <c r="BF690" i="2"/>
  <c r="T690" i="2"/>
  <c r="R690" i="2"/>
  <c r="P690" i="2"/>
  <c r="BK690" i="2"/>
  <c r="J690" i="2"/>
  <c r="BE690" i="2"/>
  <c r="BI689" i="2"/>
  <c r="BH689" i="2"/>
  <c r="BG689" i="2"/>
  <c r="BF689" i="2"/>
  <c r="T689" i="2"/>
  <c r="R689" i="2"/>
  <c r="P689" i="2"/>
  <c r="BK689" i="2"/>
  <c r="J689" i="2"/>
  <c r="BE689" i="2"/>
  <c r="BI688" i="2"/>
  <c r="BH688" i="2"/>
  <c r="BG688" i="2"/>
  <c r="BF688" i="2"/>
  <c r="T688" i="2"/>
  <c r="R688" i="2"/>
  <c r="P688" i="2"/>
  <c r="BK688" i="2"/>
  <c r="J688" i="2"/>
  <c r="BE688" i="2"/>
  <c r="BI687" i="2"/>
  <c r="BH687" i="2"/>
  <c r="BG687" i="2"/>
  <c r="BF687" i="2"/>
  <c r="T687" i="2"/>
  <c r="R687" i="2"/>
  <c r="P687" i="2"/>
  <c r="BK687" i="2"/>
  <c r="J687" i="2"/>
  <c r="BE687" i="2"/>
  <c r="BI686" i="2"/>
  <c r="BH686" i="2"/>
  <c r="BG686" i="2"/>
  <c r="BF686" i="2"/>
  <c r="T686" i="2"/>
  <c r="R686" i="2"/>
  <c r="P686" i="2"/>
  <c r="BK686" i="2"/>
  <c r="J686" i="2"/>
  <c r="BE686" i="2"/>
  <c r="BI685" i="2"/>
  <c r="BH685" i="2"/>
  <c r="BG685" i="2"/>
  <c r="BF685" i="2"/>
  <c r="T685" i="2"/>
  <c r="R685" i="2"/>
  <c r="P685" i="2"/>
  <c r="BK685" i="2"/>
  <c r="J685" i="2"/>
  <c r="BE685" i="2"/>
  <c r="BI684" i="2"/>
  <c r="BH684" i="2"/>
  <c r="BG684" i="2"/>
  <c r="BF684" i="2"/>
  <c r="T684" i="2"/>
  <c r="R684" i="2"/>
  <c r="P684" i="2"/>
  <c r="BK684" i="2"/>
  <c r="J684" i="2"/>
  <c r="BE684" i="2"/>
  <c r="BI683" i="2"/>
  <c r="BH683" i="2"/>
  <c r="BG683" i="2"/>
  <c r="BF683" i="2"/>
  <c r="T683" i="2"/>
  <c r="R683" i="2"/>
  <c r="P683" i="2"/>
  <c r="BK683" i="2"/>
  <c r="J683" i="2"/>
  <c r="BE683" i="2"/>
  <c r="BI682" i="2"/>
  <c r="BH682" i="2"/>
  <c r="BG682" i="2"/>
  <c r="BF682" i="2"/>
  <c r="T682" i="2"/>
  <c r="R682" i="2"/>
  <c r="P682" i="2"/>
  <c r="BK682" i="2"/>
  <c r="J682" i="2"/>
  <c r="BE682" i="2"/>
  <c r="BI681" i="2"/>
  <c r="BH681" i="2"/>
  <c r="BG681" i="2"/>
  <c r="BF681" i="2"/>
  <c r="T681" i="2"/>
  <c r="R681" i="2"/>
  <c r="P681" i="2"/>
  <c r="BK681" i="2"/>
  <c r="J681" i="2"/>
  <c r="BE681" i="2"/>
  <c r="BI680" i="2"/>
  <c r="BH680" i="2"/>
  <c r="BG680" i="2"/>
  <c r="BF680" i="2"/>
  <c r="T680" i="2"/>
  <c r="R680" i="2"/>
  <c r="P680" i="2"/>
  <c r="BK680" i="2"/>
  <c r="J680" i="2"/>
  <c r="BE680" i="2"/>
  <c r="BI679" i="2"/>
  <c r="BH679" i="2"/>
  <c r="BG679" i="2"/>
  <c r="BF679" i="2"/>
  <c r="T679" i="2"/>
  <c r="R679" i="2"/>
  <c r="P679" i="2"/>
  <c r="BK679" i="2"/>
  <c r="J679" i="2"/>
  <c r="BE679" i="2"/>
  <c r="BI678" i="2"/>
  <c r="BH678" i="2"/>
  <c r="BG678" i="2"/>
  <c r="BF678" i="2"/>
  <c r="T678" i="2"/>
  <c r="R678" i="2"/>
  <c r="P678" i="2"/>
  <c r="BK678" i="2"/>
  <c r="J678" i="2"/>
  <c r="BE678" i="2"/>
  <c r="BI677" i="2"/>
  <c r="BH677" i="2"/>
  <c r="BG677" i="2"/>
  <c r="BF677" i="2"/>
  <c r="T677" i="2"/>
  <c r="R677" i="2"/>
  <c r="P677" i="2"/>
  <c r="BK677" i="2"/>
  <c r="J677" i="2"/>
  <c r="BE677" i="2"/>
  <c r="BI676" i="2"/>
  <c r="BH676" i="2"/>
  <c r="BG676" i="2"/>
  <c r="BF676" i="2"/>
  <c r="T676" i="2"/>
  <c r="R676" i="2"/>
  <c r="P676" i="2"/>
  <c r="BK676" i="2"/>
  <c r="J676" i="2"/>
  <c r="BE676" i="2"/>
  <c r="BI675" i="2"/>
  <c r="BH675" i="2"/>
  <c r="BG675" i="2"/>
  <c r="BF675" i="2"/>
  <c r="T675" i="2"/>
  <c r="R675" i="2"/>
  <c r="P675" i="2"/>
  <c r="BK675" i="2"/>
  <c r="J675" i="2"/>
  <c r="BE675" i="2"/>
  <c r="BI674" i="2"/>
  <c r="BH674" i="2"/>
  <c r="BG674" i="2"/>
  <c r="BF674" i="2"/>
  <c r="T674" i="2"/>
  <c r="R674" i="2"/>
  <c r="P674" i="2"/>
  <c r="BK674" i="2"/>
  <c r="J674" i="2"/>
  <c r="BE674" i="2"/>
  <c r="BI673" i="2"/>
  <c r="BH673" i="2"/>
  <c r="BG673" i="2"/>
  <c r="BF673" i="2"/>
  <c r="T673" i="2"/>
  <c r="R673" i="2"/>
  <c r="P673" i="2"/>
  <c r="BK673" i="2"/>
  <c r="J673" i="2"/>
  <c r="BE673" i="2"/>
  <c r="BI672" i="2"/>
  <c r="BH672" i="2"/>
  <c r="BG672" i="2"/>
  <c r="BF672" i="2"/>
  <c r="T672" i="2"/>
  <c r="R672" i="2"/>
  <c r="P672" i="2"/>
  <c r="BK672" i="2"/>
  <c r="J672" i="2"/>
  <c r="BE672" i="2"/>
  <c r="BI671" i="2"/>
  <c r="BH671" i="2"/>
  <c r="BG671" i="2"/>
  <c r="BF671" i="2"/>
  <c r="T671" i="2"/>
  <c r="R671" i="2"/>
  <c r="P671" i="2"/>
  <c r="BK671" i="2"/>
  <c r="J671" i="2"/>
  <c r="BE671" i="2"/>
  <c r="BI670" i="2"/>
  <c r="BH670" i="2"/>
  <c r="BG670" i="2"/>
  <c r="BF670" i="2"/>
  <c r="T670" i="2"/>
  <c r="R670" i="2"/>
  <c r="P670" i="2"/>
  <c r="BK670" i="2"/>
  <c r="J670" i="2"/>
  <c r="BE670" i="2"/>
  <c r="BI669" i="2"/>
  <c r="BH669" i="2"/>
  <c r="BG669" i="2"/>
  <c r="BF669" i="2"/>
  <c r="T669" i="2"/>
  <c r="R669" i="2"/>
  <c r="P669" i="2"/>
  <c r="BK669" i="2"/>
  <c r="J669" i="2"/>
  <c r="BE669" i="2"/>
  <c r="BI668" i="2"/>
  <c r="BH668" i="2"/>
  <c r="BG668" i="2"/>
  <c r="BF668" i="2"/>
  <c r="T668" i="2"/>
  <c r="R668" i="2"/>
  <c r="P668" i="2"/>
  <c r="BK668" i="2"/>
  <c r="J668" i="2"/>
  <c r="BE668" i="2"/>
  <c r="BI667" i="2"/>
  <c r="BH667" i="2"/>
  <c r="BG667" i="2"/>
  <c r="BF667" i="2"/>
  <c r="T667" i="2"/>
  <c r="R667" i="2"/>
  <c r="P667" i="2"/>
  <c r="BK667" i="2"/>
  <c r="J667" i="2"/>
  <c r="BE667" i="2"/>
  <c r="BI666" i="2"/>
  <c r="BH666" i="2"/>
  <c r="BG666" i="2"/>
  <c r="BF666" i="2"/>
  <c r="T666" i="2"/>
  <c r="R666" i="2"/>
  <c r="P666" i="2"/>
  <c r="BK666" i="2"/>
  <c r="J666" i="2"/>
  <c r="BE666" i="2"/>
  <c r="BI665" i="2"/>
  <c r="BH665" i="2"/>
  <c r="BG665" i="2"/>
  <c r="BF665" i="2"/>
  <c r="T665" i="2"/>
  <c r="R665" i="2"/>
  <c r="P665" i="2"/>
  <c r="BK665" i="2"/>
  <c r="J665" i="2"/>
  <c r="BE665" i="2"/>
  <c r="BI664" i="2"/>
  <c r="BH664" i="2"/>
  <c r="BG664" i="2"/>
  <c r="BF664" i="2"/>
  <c r="T664" i="2"/>
  <c r="R664" i="2"/>
  <c r="P664" i="2"/>
  <c r="BK664" i="2"/>
  <c r="J664" i="2"/>
  <c r="BE664" i="2"/>
  <c r="BI663" i="2"/>
  <c r="BH663" i="2"/>
  <c r="BG663" i="2"/>
  <c r="BF663" i="2"/>
  <c r="T663" i="2"/>
  <c r="R663" i="2"/>
  <c r="P663" i="2"/>
  <c r="BK663" i="2"/>
  <c r="J663" i="2"/>
  <c r="BE663" i="2"/>
  <c r="BI662" i="2"/>
  <c r="BH662" i="2"/>
  <c r="BG662" i="2"/>
  <c r="BF662" i="2"/>
  <c r="T662" i="2"/>
  <c r="R662" i="2"/>
  <c r="P662" i="2"/>
  <c r="BK662" i="2"/>
  <c r="J662" i="2"/>
  <c r="BE662" i="2"/>
  <c r="BI661" i="2"/>
  <c r="BH661" i="2"/>
  <c r="BG661" i="2"/>
  <c r="BF661" i="2"/>
  <c r="T661" i="2"/>
  <c r="R661" i="2"/>
  <c r="P661" i="2"/>
  <c r="BK661" i="2"/>
  <c r="J661" i="2"/>
  <c r="BE661" i="2"/>
  <c r="BI660" i="2"/>
  <c r="BH660" i="2"/>
  <c r="BG660" i="2"/>
  <c r="BF660" i="2"/>
  <c r="T660" i="2"/>
  <c r="R660" i="2"/>
  <c r="P660" i="2"/>
  <c r="BK660" i="2"/>
  <c r="J660" i="2"/>
  <c r="BE660" i="2"/>
  <c r="BI659" i="2"/>
  <c r="BH659" i="2"/>
  <c r="BG659" i="2"/>
  <c r="BF659" i="2"/>
  <c r="T659" i="2"/>
  <c r="R659" i="2"/>
  <c r="P659" i="2"/>
  <c r="BK659" i="2"/>
  <c r="J659" i="2"/>
  <c r="BE659" i="2"/>
  <c r="BI658" i="2"/>
  <c r="BH658" i="2"/>
  <c r="BG658" i="2"/>
  <c r="BF658" i="2"/>
  <c r="T658" i="2"/>
  <c r="R658" i="2"/>
  <c r="P658" i="2"/>
  <c r="BK658" i="2"/>
  <c r="J658" i="2"/>
  <c r="BE658" i="2"/>
  <c r="BI657" i="2"/>
  <c r="BH657" i="2"/>
  <c r="BG657" i="2"/>
  <c r="BF657" i="2"/>
  <c r="T657" i="2"/>
  <c r="R657" i="2"/>
  <c r="P657" i="2"/>
  <c r="BK657" i="2"/>
  <c r="J657" i="2"/>
  <c r="BE657" i="2"/>
  <c r="BI656" i="2"/>
  <c r="BH656" i="2"/>
  <c r="BG656" i="2"/>
  <c r="BF656" i="2"/>
  <c r="T656" i="2"/>
  <c r="R656" i="2"/>
  <c r="P656" i="2"/>
  <c r="BK656" i="2"/>
  <c r="J656" i="2"/>
  <c r="BE656" i="2"/>
  <c r="BI655" i="2"/>
  <c r="BH655" i="2"/>
  <c r="BG655" i="2"/>
  <c r="BF655" i="2"/>
  <c r="T655" i="2"/>
  <c r="R655" i="2"/>
  <c r="P655" i="2"/>
  <c r="BK655" i="2"/>
  <c r="J655" i="2"/>
  <c r="BE655" i="2"/>
  <c r="BI654" i="2"/>
  <c r="BH654" i="2"/>
  <c r="BG654" i="2"/>
  <c r="BF654" i="2"/>
  <c r="T654" i="2"/>
  <c r="R654" i="2"/>
  <c r="P654" i="2"/>
  <c r="BK654" i="2"/>
  <c r="J654" i="2"/>
  <c r="BE654" i="2"/>
  <c r="BI653" i="2"/>
  <c r="BH653" i="2"/>
  <c r="BG653" i="2"/>
  <c r="BF653" i="2"/>
  <c r="T653" i="2"/>
  <c r="R653" i="2"/>
  <c r="P653" i="2"/>
  <c r="BK653" i="2"/>
  <c r="J653" i="2"/>
  <c r="BE653" i="2"/>
  <c r="BI652" i="2"/>
  <c r="BH652" i="2"/>
  <c r="BG652" i="2"/>
  <c r="BF652" i="2"/>
  <c r="T652" i="2"/>
  <c r="R652" i="2"/>
  <c r="P652" i="2"/>
  <c r="BK652" i="2"/>
  <c r="J652" i="2"/>
  <c r="BE652" i="2"/>
  <c r="BI651" i="2"/>
  <c r="BH651" i="2"/>
  <c r="BG651" i="2"/>
  <c r="BF651" i="2"/>
  <c r="T651" i="2"/>
  <c r="R651" i="2"/>
  <c r="P651" i="2"/>
  <c r="BK651" i="2"/>
  <c r="J651" i="2"/>
  <c r="BE651" i="2"/>
  <c r="BI650" i="2"/>
  <c r="BH650" i="2"/>
  <c r="BG650" i="2"/>
  <c r="BF650" i="2"/>
  <c r="T650" i="2"/>
  <c r="R650" i="2"/>
  <c r="P650" i="2"/>
  <c r="BK650" i="2"/>
  <c r="J650" i="2"/>
  <c r="BE650" i="2"/>
  <c r="BI648" i="2"/>
  <c r="BH648" i="2"/>
  <c r="BG648" i="2"/>
  <c r="BF648" i="2"/>
  <c r="T648" i="2"/>
  <c r="R648" i="2"/>
  <c r="P648" i="2"/>
  <c r="BK648" i="2"/>
  <c r="J648" i="2"/>
  <c r="BE648" i="2"/>
  <c r="BI646" i="2"/>
  <c r="BH646" i="2"/>
  <c r="BG646" i="2"/>
  <c r="BF646" i="2"/>
  <c r="T646" i="2"/>
  <c r="R646" i="2"/>
  <c r="P646" i="2"/>
  <c r="BK646" i="2"/>
  <c r="J646" i="2"/>
  <c r="BE646" i="2"/>
  <c r="BI645" i="2"/>
  <c r="BH645" i="2"/>
  <c r="BG645" i="2"/>
  <c r="BF645" i="2"/>
  <c r="T645" i="2"/>
  <c r="R645" i="2"/>
  <c r="P645" i="2"/>
  <c r="BK645" i="2"/>
  <c r="J645" i="2"/>
  <c r="BE645" i="2"/>
  <c r="BI644" i="2"/>
  <c r="BH644" i="2"/>
  <c r="BG644" i="2"/>
  <c r="BF644" i="2"/>
  <c r="T644" i="2"/>
  <c r="R644" i="2"/>
  <c r="P644" i="2"/>
  <c r="BK644" i="2"/>
  <c r="J644" i="2"/>
  <c r="BE644" i="2"/>
  <c r="BI643" i="2"/>
  <c r="BH643" i="2"/>
  <c r="BG643" i="2"/>
  <c r="BF643" i="2"/>
  <c r="T643" i="2"/>
  <c r="R643" i="2"/>
  <c r="P643" i="2"/>
  <c r="BK643" i="2"/>
  <c r="J643" i="2"/>
  <c r="BE643" i="2"/>
  <c r="BI642" i="2"/>
  <c r="BH642" i="2"/>
  <c r="BG642" i="2"/>
  <c r="BF642" i="2"/>
  <c r="T642" i="2"/>
  <c r="R642" i="2"/>
  <c r="P642" i="2"/>
  <c r="BK642" i="2"/>
  <c r="J642" i="2"/>
  <c r="BE642" i="2"/>
  <c r="BI641" i="2"/>
  <c r="BH641" i="2"/>
  <c r="BG641" i="2"/>
  <c r="BF641" i="2"/>
  <c r="T641" i="2"/>
  <c r="R641" i="2"/>
  <c r="P641" i="2"/>
  <c r="BK641" i="2"/>
  <c r="J641" i="2"/>
  <c r="BE641" i="2"/>
  <c r="BI640" i="2"/>
  <c r="BH640" i="2"/>
  <c r="BG640" i="2"/>
  <c r="BF640" i="2"/>
  <c r="T640" i="2"/>
  <c r="R640" i="2"/>
  <c r="P640" i="2"/>
  <c r="BK640" i="2"/>
  <c r="J640" i="2"/>
  <c r="BE640" i="2"/>
  <c r="BI639" i="2"/>
  <c r="BH639" i="2"/>
  <c r="BG639" i="2"/>
  <c r="BF639" i="2"/>
  <c r="T639" i="2"/>
  <c r="R639" i="2"/>
  <c r="P639" i="2"/>
  <c r="BK639" i="2"/>
  <c r="J639" i="2"/>
  <c r="BE639" i="2"/>
  <c r="BI638" i="2"/>
  <c r="BH638" i="2"/>
  <c r="BG638" i="2"/>
  <c r="BF638" i="2"/>
  <c r="T638" i="2"/>
  <c r="R638" i="2"/>
  <c r="P638" i="2"/>
  <c r="BK638" i="2"/>
  <c r="J638" i="2"/>
  <c r="BE638" i="2"/>
  <c r="BI637" i="2"/>
  <c r="BH637" i="2"/>
  <c r="BG637" i="2"/>
  <c r="BF637" i="2"/>
  <c r="T637" i="2"/>
  <c r="R637" i="2"/>
  <c r="P637" i="2"/>
  <c r="BK637" i="2"/>
  <c r="J637" i="2"/>
  <c r="BE637" i="2"/>
  <c r="BI636" i="2"/>
  <c r="BH636" i="2"/>
  <c r="BG636" i="2"/>
  <c r="BF636" i="2"/>
  <c r="T636" i="2"/>
  <c r="R636" i="2"/>
  <c r="P636" i="2"/>
  <c r="BK636" i="2"/>
  <c r="J636" i="2"/>
  <c r="BE636" i="2"/>
  <c r="BI635" i="2"/>
  <c r="BH635" i="2"/>
  <c r="BG635" i="2"/>
  <c r="BF635" i="2"/>
  <c r="T635" i="2"/>
  <c r="R635" i="2"/>
  <c r="P635" i="2"/>
  <c r="BK635" i="2"/>
  <c r="J635" i="2"/>
  <c r="BE635" i="2"/>
  <c r="BI634" i="2"/>
  <c r="BH634" i="2"/>
  <c r="BG634" i="2"/>
  <c r="BF634" i="2"/>
  <c r="T634" i="2"/>
  <c r="R634" i="2"/>
  <c r="P634" i="2"/>
  <c r="BK634" i="2"/>
  <c r="J634" i="2"/>
  <c r="BE634" i="2"/>
  <c r="BI633" i="2"/>
  <c r="BH633" i="2"/>
  <c r="BG633" i="2"/>
  <c r="BF633" i="2"/>
  <c r="T633" i="2"/>
  <c r="R633" i="2"/>
  <c r="P633" i="2"/>
  <c r="BK633" i="2"/>
  <c r="J633" i="2"/>
  <c r="BE633" i="2"/>
  <c r="BI632" i="2"/>
  <c r="BH632" i="2"/>
  <c r="BG632" i="2"/>
  <c r="BF632" i="2"/>
  <c r="T632" i="2"/>
  <c r="R632" i="2"/>
  <c r="P632" i="2"/>
  <c r="BK632" i="2"/>
  <c r="J632" i="2"/>
  <c r="BE632" i="2"/>
  <c r="BI631" i="2"/>
  <c r="BH631" i="2"/>
  <c r="BG631" i="2"/>
  <c r="BF631" i="2"/>
  <c r="T631" i="2"/>
  <c r="R631" i="2"/>
  <c r="P631" i="2"/>
  <c r="BK631" i="2"/>
  <c r="J631" i="2"/>
  <c r="BE631" i="2"/>
  <c r="BI630" i="2"/>
  <c r="BH630" i="2"/>
  <c r="BG630" i="2"/>
  <c r="BF630" i="2"/>
  <c r="T630" i="2"/>
  <c r="R630" i="2"/>
  <c r="P630" i="2"/>
  <c r="BK630" i="2"/>
  <c r="J630" i="2"/>
  <c r="BE630" i="2"/>
  <c r="BI629" i="2"/>
  <c r="BH629" i="2"/>
  <c r="BG629" i="2"/>
  <c r="BF629" i="2"/>
  <c r="T629" i="2"/>
  <c r="R629" i="2"/>
  <c r="P629" i="2"/>
  <c r="BK629" i="2"/>
  <c r="J629" i="2"/>
  <c r="BE629" i="2"/>
  <c r="BI628" i="2"/>
  <c r="BH628" i="2"/>
  <c r="BG628" i="2"/>
  <c r="BF628" i="2"/>
  <c r="T628" i="2"/>
  <c r="R628" i="2"/>
  <c r="P628" i="2"/>
  <c r="BK628" i="2"/>
  <c r="J628" i="2"/>
  <c r="BE628" i="2"/>
  <c r="BI627" i="2"/>
  <c r="BH627" i="2"/>
  <c r="BG627" i="2"/>
  <c r="BF627" i="2"/>
  <c r="T627" i="2"/>
  <c r="R627" i="2"/>
  <c r="P627" i="2"/>
  <c r="BK627" i="2"/>
  <c r="J627" i="2"/>
  <c r="BE627" i="2"/>
  <c r="BI626" i="2"/>
  <c r="BH626" i="2"/>
  <c r="BG626" i="2"/>
  <c r="BF626" i="2"/>
  <c r="T626" i="2"/>
  <c r="R626" i="2"/>
  <c r="P626" i="2"/>
  <c r="BK626" i="2"/>
  <c r="J626" i="2"/>
  <c r="BE626" i="2"/>
  <c r="BI625" i="2"/>
  <c r="BH625" i="2"/>
  <c r="BG625" i="2"/>
  <c r="BF625" i="2"/>
  <c r="T625" i="2"/>
  <c r="R625" i="2"/>
  <c r="P625" i="2"/>
  <c r="BK625" i="2"/>
  <c r="J625" i="2"/>
  <c r="BE625" i="2"/>
  <c r="BI624" i="2"/>
  <c r="BH624" i="2"/>
  <c r="BG624" i="2"/>
  <c r="BF624" i="2"/>
  <c r="T624" i="2"/>
  <c r="R624" i="2"/>
  <c r="P624" i="2"/>
  <c r="BK624" i="2"/>
  <c r="J624" i="2"/>
  <c r="BE624" i="2"/>
  <c r="BI623" i="2"/>
  <c r="BH623" i="2"/>
  <c r="BG623" i="2"/>
  <c r="BF623" i="2"/>
  <c r="T623" i="2"/>
  <c r="R623" i="2"/>
  <c r="P623" i="2"/>
  <c r="BK623" i="2"/>
  <c r="J623" i="2"/>
  <c r="BE623" i="2"/>
  <c r="BI622" i="2"/>
  <c r="BH622" i="2"/>
  <c r="BG622" i="2"/>
  <c r="BF622" i="2"/>
  <c r="T622" i="2"/>
  <c r="R622" i="2"/>
  <c r="P622" i="2"/>
  <c r="BK622" i="2"/>
  <c r="J622" i="2"/>
  <c r="BE622" i="2"/>
  <c r="BI621" i="2"/>
  <c r="BH621" i="2"/>
  <c r="BG621" i="2"/>
  <c r="BF621" i="2"/>
  <c r="T621" i="2"/>
  <c r="R621" i="2"/>
  <c r="P621" i="2"/>
  <c r="BK621" i="2"/>
  <c r="J621" i="2"/>
  <c r="BE621" i="2"/>
  <c r="BI620" i="2"/>
  <c r="BH620" i="2"/>
  <c r="BG620" i="2"/>
  <c r="BF620" i="2"/>
  <c r="T620" i="2"/>
  <c r="R620" i="2"/>
  <c r="P620" i="2"/>
  <c r="BK620" i="2"/>
  <c r="J620" i="2"/>
  <c r="BE620" i="2"/>
  <c r="BI619" i="2"/>
  <c r="BH619" i="2"/>
  <c r="BG619" i="2"/>
  <c r="BF619" i="2"/>
  <c r="T619" i="2"/>
  <c r="R619" i="2"/>
  <c r="P619" i="2"/>
  <c r="BK619" i="2"/>
  <c r="J619" i="2"/>
  <c r="BE619" i="2"/>
  <c r="BI618" i="2"/>
  <c r="BH618" i="2"/>
  <c r="BG618" i="2"/>
  <c r="BF618" i="2"/>
  <c r="T618" i="2"/>
  <c r="R618" i="2"/>
  <c r="P618" i="2"/>
  <c r="BK618" i="2"/>
  <c r="J618" i="2"/>
  <c r="BE618" i="2"/>
  <c r="BI617" i="2"/>
  <c r="BH617" i="2"/>
  <c r="BG617" i="2"/>
  <c r="BF617" i="2"/>
  <c r="T617" i="2"/>
  <c r="R617" i="2"/>
  <c r="P617" i="2"/>
  <c r="BK617" i="2"/>
  <c r="J617" i="2"/>
  <c r="BE617" i="2"/>
  <c r="BI616" i="2"/>
  <c r="BH616" i="2"/>
  <c r="BG616" i="2"/>
  <c r="BF616" i="2"/>
  <c r="T616" i="2"/>
  <c r="R616" i="2"/>
  <c r="P616" i="2"/>
  <c r="BK616" i="2"/>
  <c r="J616" i="2"/>
  <c r="BE616" i="2"/>
  <c r="BI615" i="2"/>
  <c r="BH615" i="2"/>
  <c r="BG615" i="2"/>
  <c r="BF615" i="2"/>
  <c r="T615" i="2"/>
  <c r="R615" i="2"/>
  <c r="P615" i="2"/>
  <c r="BK615" i="2"/>
  <c r="J615" i="2"/>
  <c r="BE615" i="2"/>
  <c r="BI614" i="2"/>
  <c r="BH614" i="2"/>
  <c r="BG614" i="2"/>
  <c r="BF614" i="2"/>
  <c r="T614" i="2"/>
  <c r="R614" i="2"/>
  <c r="P614" i="2"/>
  <c r="BK614" i="2"/>
  <c r="J614" i="2"/>
  <c r="BE614" i="2"/>
  <c r="BI613" i="2"/>
  <c r="BH613" i="2"/>
  <c r="BG613" i="2"/>
  <c r="BF613" i="2"/>
  <c r="T613" i="2"/>
  <c r="R613" i="2"/>
  <c r="P613" i="2"/>
  <c r="BK613" i="2"/>
  <c r="J613" i="2"/>
  <c r="BE613" i="2"/>
  <c r="BI612" i="2"/>
  <c r="BH612" i="2"/>
  <c r="BG612" i="2"/>
  <c r="BF612" i="2"/>
  <c r="T612" i="2"/>
  <c r="R612" i="2"/>
  <c r="P612" i="2"/>
  <c r="BK612" i="2"/>
  <c r="J612" i="2"/>
  <c r="BE612" i="2"/>
  <c r="BI611" i="2"/>
  <c r="BH611" i="2"/>
  <c r="BG611" i="2"/>
  <c r="BF611" i="2"/>
  <c r="T611" i="2"/>
  <c r="R611" i="2"/>
  <c r="P611" i="2"/>
  <c r="BK611" i="2"/>
  <c r="J611" i="2"/>
  <c r="BE611" i="2"/>
  <c r="BI610" i="2"/>
  <c r="BH610" i="2"/>
  <c r="BG610" i="2"/>
  <c r="BF610" i="2"/>
  <c r="T610" i="2"/>
  <c r="R610" i="2"/>
  <c r="P610" i="2"/>
  <c r="BK610" i="2"/>
  <c r="J610" i="2"/>
  <c r="BE610" i="2"/>
  <c r="BI609" i="2"/>
  <c r="BH609" i="2"/>
  <c r="BG609" i="2"/>
  <c r="BF609" i="2"/>
  <c r="T609" i="2"/>
  <c r="R609" i="2"/>
  <c r="P609" i="2"/>
  <c r="BK609" i="2"/>
  <c r="J609" i="2"/>
  <c r="BE609" i="2"/>
  <c r="BI608" i="2"/>
  <c r="BH608" i="2"/>
  <c r="BG608" i="2"/>
  <c r="BF608" i="2"/>
  <c r="T608" i="2"/>
  <c r="R608" i="2"/>
  <c r="P608" i="2"/>
  <c r="BK608" i="2"/>
  <c r="J608" i="2"/>
  <c r="BE608" i="2"/>
  <c r="BI607" i="2"/>
  <c r="BH607" i="2"/>
  <c r="BG607" i="2"/>
  <c r="BF607" i="2"/>
  <c r="T607" i="2"/>
  <c r="R607" i="2"/>
  <c r="P607" i="2"/>
  <c r="BK607" i="2"/>
  <c r="J607" i="2"/>
  <c r="BE607" i="2"/>
  <c r="BI606" i="2"/>
  <c r="BH606" i="2"/>
  <c r="BG606" i="2"/>
  <c r="BF606" i="2"/>
  <c r="T606" i="2"/>
  <c r="R606" i="2"/>
  <c r="P606" i="2"/>
  <c r="BK606" i="2"/>
  <c r="J606" i="2"/>
  <c r="BE606" i="2"/>
  <c r="BI605" i="2"/>
  <c r="BH605" i="2"/>
  <c r="BG605" i="2"/>
  <c r="BF605" i="2"/>
  <c r="T605" i="2"/>
  <c r="R605" i="2"/>
  <c r="P605" i="2"/>
  <c r="BK605" i="2"/>
  <c r="J605" i="2"/>
  <c r="BE605" i="2"/>
  <c r="BI604" i="2"/>
  <c r="BH604" i="2"/>
  <c r="BG604" i="2"/>
  <c r="BF604" i="2"/>
  <c r="T604" i="2"/>
  <c r="R604" i="2"/>
  <c r="P604" i="2"/>
  <c r="BK604" i="2"/>
  <c r="J604" i="2"/>
  <c r="BE604" i="2"/>
  <c r="BI603" i="2"/>
  <c r="BH603" i="2"/>
  <c r="BG603" i="2"/>
  <c r="BF603" i="2"/>
  <c r="T603" i="2"/>
  <c r="R603" i="2"/>
  <c r="P603" i="2"/>
  <c r="BK603" i="2"/>
  <c r="J603" i="2"/>
  <c r="BE603" i="2"/>
  <c r="BI602" i="2"/>
  <c r="BH602" i="2"/>
  <c r="BG602" i="2"/>
  <c r="BF602" i="2"/>
  <c r="T602" i="2"/>
  <c r="R602" i="2"/>
  <c r="P602" i="2"/>
  <c r="BK602" i="2"/>
  <c r="J602" i="2"/>
  <c r="BE602" i="2"/>
  <c r="BI601" i="2"/>
  <c r="BH601" i="2"/>
  <c r="BG601" i="2"/>
  <c r="BF601" i="2"/>
  <c r="T601" i="2"/>
  <c r="R601" i="2"/>
  <c r="P601" i="2"/>
  <c r="BK601" i="2"/>
  <c r="J601" i="2"/>
  <c r="BE601" i="2"/>
  <c r="BI600" i="2"/>
  <c r="BH600" i="2"/>
  <c r="BG600" i="2"/>
  <c r="BF600" i="2"/>
  <c r="T600" i="2"/>
  <c r="R600" i="2"/>
  <c r="P600" i="2"/>
  <c r="BK600" i="2"/>
  <c r="J600" i="2"/>
  <c r="BE600" i="2"/>
  <c r="BI599" i="2"/>
  <c r="BH599" i="2"/>
  <c r="BG599" i="2"/>
  <c r="BF599" i="2"/>
  <c r="T599" i="2"/>
  <c r="R599" i="2"/>
  <c r="P599" i="2"/>
  <c r="BK599" i="2"/>
  <c r="J599" i="2"/>
  <c r="BE599" i="2"/>
  <c r="BI598" i="2"/>
  <c r="BH598" i="2"/>
  <c r="BG598" i="2"/>
  <c r="BF598" i="2"/>
  <c r="T598" i="2"/>
  <c r="R598" i="2"/>
  <c r="P598" i="2"/>
  <c r="BK598" i="2"/>
  <c r="J598" i="2"/>
  <c r="BE598" i="2"/>
  <c r="BI597" i="2"/>
  <c r="BH597" i="2"/>
  <c r="BG597" i="2"/>
  <c r="BF597" i="2"/>
  <c r="T597" i="2"/>
  <c r="R597" i="2"/>
  <c r="P597" i="2"/>
  <c r="BK597" i="2"/>
  <c r="J597" i="2"/>
  <c r="BE597" i="2"/>
  <c r="BI596" i="2"/>
  <c r="BH596" i="2"/>
  <c r="BG596" i="2"/>
  <c r="BF596" i="2"/>
  <c r="T596" i="2"/>
  <c r="R596" i="2"/>
  <c r="P596" i="2"/>
  <c r="BK596" i="2"/>
  <c r="J596" i="2"/>
  <c r="BE596" i="2"/>
  <c r="BI595" i="2"/>
  <c r="BH595" i="2"/>
  <c r="BG595" i="2"/>
  <c r="BF595" i="2"/>
  <c r="T595" i="2"/>
  <c r="R595" i="2"/>
  <c r="P595" i="2"/>
  <c r="BK595" i="2"/>
  <c r="J595" i="2"/>
  <c r="BE595" i="2"/>
  <c r="BI594" i="2"/>
  <c r="BH594" i="2"/>
  <c r="BG594" i="2"/>
  <c r="BF594" i="2"/>
  <c r="T594" i="2"/>
  <c r="R594" i="2"/>
  <c r="P594" i="2"/>
  <c r="BK594" i="2"/>
  <c r="J594" i="2"/>
  <c r="BE594" i="2"/>
  <c r="BI593" i="2"/>
  <c r="BH593" i="2"/>
  <c r="BG593" i="2"/>
  <c r="BF593" i="2"/>
  <c r="T593" i="2"/>
  <c r="R593" i="2"/>
  <c r="P593" i="2"/>
  <c r="BK593" i="2"/>
  <c r="J593" i="2"/>
  <c r="BE593" i="2"/>
  <c r="BI592" i="2"/>
  <c r="BH592" i="2"/>
  <c r="BG592" i="2"/>
  <c r="BF592" i="2"/>
  <c r="T592" i="2"/>
  <c r="R592" i="2"/>
  <c r="P592" i="2"/>
  <c r="BK592" i="2"/>
  <c r="J592" i="2"/>
  <c r="BE592" i="2"/>
  <c r="BI591" i="2"/>
  <c r="BH591" i="2"/>
  <c r="BG591" i="2"/>
  <c r="BF591" i="2"/>
  <c r="T591" i="2"/>
  <c r="R591" i="2"/>
  <c r="P591" i="2"/>
  <c r="BK591" i="2"/>
  <c r="J591" i="2"/>
  <c r="BE591" i="2"/>
  <c r="BI590" i="2"/>
  <c r="BH590" i="2"/>
  <c r="BG590" i="2"/>
  <c r="BF590" i="2"/>
  <c r="T590" i="2"/>
  <c r="R590" i="2"/>
  <c r="P590" i="2"/>
  <c r="BK590" i="2"/>
  <c r="J590" i="2"/>
  <c r="BE590" i="2"/>
  <c r="BI589" i="2"/>
  <c r="BH589" i="2"/>
  <c r="BG589" i="2"/>
  <c r="BF589" i="2"/>
  <c r="T589" i="2"/>
  <c r="R589" i="2"/>
  <c r="P589" i="2"/>
  <c r="BK589" i="2"/>
  <c r="J589" i="2"/>
  <c r="BE589" i="2"/>
  <c r="BI588" i="2"/>
  <c r="BH588" i="2"/>
  <c r="BG588" i="2"/>
  <c r="BF588" i="2"/>
  <c r="T588" i="2"/>
  <c r="R588" i="2"/>
  <c r="P588" i="2"/>
  <c r="BK588" i="2"/>
  <c r="J588" i="2"/>
  <c r="BE588" i="2"/>
  <c r="BI587" i="2"/>
  <c r="BH587" i="2"/>
  <c r="BG587" i="2"/>
  <c r="BF587" i="2"/>
  <c r="T587" i="2"/>
  <c r="R587" i="2"/>
  <c r="P587" i="2"/>
  <c r="BK587" i="2"/>
  <c r="J587" i="2"/>
  <c r="BE587" i="2"/>
  <c r="BI586" i="2"/>
  <c r="BH586" i="2"/>
  <c r="BG586" i="2"/>
  <c r="BF586" i="2"/>
  <c r="T586" i="2"/>
  <c r="R586" i="2"/>
  <c r="P586" i="2"/>
  <c r="BK586" i="2"/>
  <c r="J586" i="2"/>
  <c r="BE586" i="2"/>
  <c r="BI585" i="2"/>
  <c r="BH585" i="2"/>
  <c r="BG585" i="2"/>
  <c r="BF585" i="2"/>
  <c r="T585" i="2"/>
  <c r="R585" i="2"/>
  <c r="P585" i="2"/>
  <c r="BK585" i="2"/>
  <c r="J585" i="2"/>
  <c r="BE585" i="2"/>
  <c r="BI584" i="2"/>
  <c r="BH584" i="2"/>
  <c r="BG584" i="2"/>
  <c r="BF584" i="2"/>
  <c r="T584" i="2"/>
  <c r="R584" i="2"/>
  <c r="P584" i="2"/>
  <c r="BK584" i="2"/>
  <c r="J584" i="2"/>
  <c r="BE584" i="2"/>
  <c r="BI583" i="2"/>
  <c r="BH583" i="2"/>
  <c r="BG583" i="2"/>
  <c r="BF583" i="2"/>
  <c r="T583" i="2"/>
  <c r="R583" i="2"/>
  <c r="P583" i="2"/>
  <c r="BK583" i="2"/>
  <c r="J583" i="2"/>
  <c r="BE583" i="2"/>
  <c r="BI582" i="2"/>
  <c r="BH582" i="2"/>
  <c r="BG582" i="2"/>
  <c r="BF582" i="2"/>
  <c r="T582" i="2"/>
  <c r="R582" i="2"/>
  <c r="P582" i="2"/>
  <c r="BK582" i="2"/>
  <c r="J582" i="2"/>
  <c r="BE582" i="2"/>
  <c r="BI581" i="2"/>
  <c r="BH581" i="2"/>
  <c r="BG581" i="2"/>
  <c r="BF581" i="2"/>
  <c r="T581" i="2"/>
  <c r="R581" i="2"/>
  <c r="P581" i="2"/>
  <c r="BK581" i="2"/>
  <c r="J581" i="2"/>
  <c r="BE581" i="2"/>
  <c r="BI580" i="2"/>
  <c r="BH580" i="2"/>
  <c r="BG580" i="2"/>
  <c r="BF580" i="2"/>
  <c r="T580" i="2"/>
  <c r="R580" i="2"/>
  <c r="P580" i="2"/>
  <c r="BK580" i="2"/>
  <c r="J580" i="2"/>
  <c r="BE580" i="2"/>
  <c r="BI579" i="2"/>
  <c r="BH579" i="2"/>
  <c r="BG579" i="2"/>
  <c r="BF579" i="2"/>
  <c r="T579" i="2"/>
  <c r="R579" i="2"/>
  <c r="P579" i="2"/>
  <c r="BK579" i="2"/>
  <c r="J579" i="2"/>
  <c r="BE579" i="2"/>
  <c r="BI578" i="2"/>
  <c r="BH578" i="2"/>
  <c r="BG578" i="2"/>
  <c r="BF578" i="2"/>
  <c r="T578" i="2"/>
  <c r="R578" i="2"/>
  <c r="P578" i="2"/>
  <c r="BK578" i="2"/>
  <c r="J578" i="2"/>
  <c r="BE578" i="2"/>
  <c r="BI576" i="2"/>
  <c r="BH576" i="2"/>
  <c r="BG576" i="2"/>
  <c r="BF576" i="2"/>
  <c r="T576" i="2"/>
  <c r="R576" i="2"/>
  <c r="P576" i="2"/>
  <c r="BK576" i="2"/>
  <c r="J576" i="2"/>
  <c r="BE576" i="2"/>
  <c r="BI575" i="2"/>
  <c r="BH575" i="2"/>
  <c r="BG575" i="2"/>
  <c r="BF575" i="2"/>
  <c r="T575" i="2"/>
  <c r="R575" i="2"/>
  <c r="P575" i="2"/>
  <c r="BK575" i="2"/>
  <c r="J575" i="2"/>
  <c r="BE575" i="2"/>
  <c r="BI574" i="2"/>
  <c r="BH574" i="2"/>
  <c r="BG574" i="2"/>
  <c r="BF574" i="2"/>
  <c r="T574" i="2"/>
  <c r="R574" i="2"/>
  <c r="P574" i="2"/>
  <c r="BK574" i="2"/>
  <c r="J574" i="2"/>
  <c r="BE574" i="2"/>
  <c r="BI573" i="2"/>
  <c r="BH573" i="2"/>
  <c r="BG573" i="2"/>
  <c r="BF573" i="2"/>
  <c r="T573" i="2"/>
  <c r="R573" i="2"/>
  <c r="P573" i="2"/>
  <c r="BK573" i="2"/>
  <c r="J573" i="2"/>
  <c r="BE573" i="2"/>
  <c r="BI572" i="2"/>
  <c r="BH572" i="2"/>
  <c r="BG572" i="2"/>
  <c r="BF572" i="2"/>
  <c r="T572" i="2"/>
  <c r="R572" i="2"/>
  <c r="P572" i="2"/>
  <c r="BK572" i="2"/>
  <c r="J572" i="2"/>
  <c r="BE572" i="2"/>
  <c r="BI571" i="2"/>
  <c r="BH571" i="2"/>
  <c r="BG571" i="2"/>
  <c r="BF571" i="2"/>
  <c r="T571" i="2"/>
  <c r="R571" i="2"/>
  <c r="P571" i="2"/>
  <c r="BK571" i="2"/>
  <c r="J571" i="2"/>
  <c r="BE571" i="2"/>
  <c r="BI570" i="2"/>
  <c r="BH570" i="2"/>
  <c r="BG570" i="2"/>
  <c r="BF570" i="2"/>
  <c r="T570" i="2"/>
  <c r="R570" i="2"/>
  <c r="P570" i="2"/>
  <c r="BK570" i="2"/>
  <c r="J570" i="2"/>
  <c r="BE570" i="2"/>
  <c r="BI569" i="2"/>
  <c r="BH569" i="2"/>
  <c r="BG569" i="2"/>
  <c r="BF569" i="2"/>
  <c r="T569" i="2"/>
  <c r="R569" i="2"/>
  <c r="P569" i="2"/>
  <c r="BK569" i="2"/>
  <c r="J569" i="2"/>
  <c r="BE569" i="2"/>
  <c r="BI568" i="2"/>
  <c r="BH568" i="2"/>
  <c r="BG568" i="2"/>
  <c r="BF568" i="2"/>
  <c r="T568" i="2"/>
  <c r="R568" i="2"/>
  <c r="P568" i="2"/>
  <c r="BK568" i="2"/>
  <c r="J568" i="2"/>
  <c r="BE568" i="2"/>
  <c r="BI567" i="2"/>
  <c r="BH567" i="2"/>
  <c r="BG567" i="2"/>
  <c r="BF567" i="2"/>
  <c r="T567" i="2"/>
  <c r="R567" i="2"/>
  <c r="P567" i="2"/>
  <c r="BK567" i="2"/>
  <c r="J567" i="2"/>
  <c r="BE567" i="2"/>
  <c r="BI566" i="2"/>
  <c r="BH566" i="2"/>
  <c r="BG566" i="2"/>
  <c r="BF566" i="2"/>
  <c r="T566" i="2"/>
  <c r="R566" i="2"/>
  <c r="P566" i="2"/>
  <c r="BK566" i="2"/>
  <c r="J566" i="2"/>
  <c r="BE566" i="2"/>
  <c r="BI565" i="2"/>
  <c r="BH565" i="2"/>
  <c r="BG565" i="2"/>
  <c r="BF565" i="2"/>
  <c r="T565" i="2"/>
  <c r="R565" i="2"/>
  <c r="P565" i="2"/>
  <c r="BK565" i="2"/>
  <c r="J565" i="2"/>
  <c r="BE565" i="2"/>
  <c r="BI564" i="2"/>
  <c r="BH564" i="2"/>
  <c r="BG564" i="2"/>
  <c r="BF564" i="2"/>
  <c r="T564" i="2"/>
  <c r="R564" i="2"/>
  <c r="P564" i="2"/>
  <c r="BK564" i="2"/>
  <c r="J564" i="2"/>
  <c r="BE564" i="2"/>
  <c r="BI563" i="2"/>
  <c r="BH563" i="2"/>
  <c r="BG563" i="2"/>
  <c r="BF563" i="2"/>
  <c r="T563" i="2"/>
  <c r="R563" i="2"/>
  <c r="P563" i="2"/>
  <c r="BK563" i="2"/>
  <c r="J563" i="2"/>
  <c r="BE563" i="2"/>
  <c r="BI562" i="2"/>
  <c r="BH562" i="2"/>
  <c r="BG562" i="2"/>
  <c r="BF562" i="2"/>
  <c r="T562" i="2"/>
  <c r="R562" i="2"/>
  <c r="P562" i="2"/>
  <c r="BK562" i="2"/>
  <c r="J562" i="2"/>
  <c r="BE562" i="2"/>
  <c r="BI561" i="2"/>
  <c r="BH561" i="2"/>
  <c r="BG561" i="2"/>
  <c r="BF561" i="2"/>
  <c r="T561" i="2"/>
  <c r="R561" i="2"/>
  <c r="P561" i="2"/>
  <c r="BK561" i="2"/>
  <c r="J561" i="2"/>
  <c r="BE561" i="2"/>
  <c r="BI560" i="2"/>
  <c r="BH560" i="2"/>
  <c r="BG560" i="2"/>
  <c r="BF560" i="2"/>
  <c r="T560" i="2"/>
  <c r="R560" i="2"/>
  <c r="P560" i="2"/>
  <c r="BK560" i="2"/>
  <c r="J560" i="2"/>
  <c r="BE560" i="2"/>
  <c r="BI559" i="2"/>
  <c r="BH559" i="2"/>
  <c r="BG559" i="2"/>
  <c r="BF559" i="2"/>
  <c r="T559" i="2"/>
  <c r="R559" i="2"/>
  <c r="P559" i="2"/>
  <c r="BK559" i="2"/>
  <c r="J559" i="2"/>
  <c r="BE559" i="2"/>
  <c r="BI558" i="2"/>
  <c r="BH558" i="2"/>
  <c r="BG558" i="2"/>
  <c r="BF558" i="2"/>
  <c r="T558" i="2"/>
  <c r="R558" i="2"/>
  <c r="P558" i="2"/>
  <c r="BK558" i="2"/>
  <c r="J558" i="2"/>
  <c r="BE558" i="2"/>
  <c r="BI557" i="2"/>
  <c r="BH557" i="2"/>
  <c r="BG557" i="2"/>
  <c r="BF557" i="2"/>
  <c r="T557" i="2"/>
  <c r="R557" i="2"/>
  <c r="P557" i="2"/>
  <c r="BK557" i="2"/>
  <c r="J557" i="2"/>
  <c r="BE557" i="2"/>
  <c r="BI556" i="2"/>
  <c r="BH556" i="2"/>
  <c r="BG556" i="2"/>
  <c r="BF556" i="2"/>
  <c r="T556" i="2"/>
  <c r="R556" i="2"/>
  <c r="P556" i="2"/>
  <c r="BK556" i="2"/>
  <c r="J556" i="2"/>
  <c r="BE556" i="2"/>
  <c r="BI555" i="2"/>
  <c r="BH555" i="2"/>
  <c r="BG555" i="2"/>
  <c r="BF555" i="2"/>
  <c r="T555" i="2"/>
  <c r="R555" i="2"/>
  <c r="P555" i="2"/>
  <c r="BK555" i="2"/>
  <c r="J555" i="2"/>
  <c r="BE555" i="2"/>
  <c r="BI553" i="2"/>
  <c r="BH553" i="2"/>
  <c r="BG553" i="2"/>
  <c r="BF553" i="2"/>
  <c r="T553" i="2"/>
  <c r="R553" i="2"/>
  <c r="P553" i="2"/>
  <c r="BK553" i="2"/>
  <c r="J553" i="2"/>
  <c r="BE553" i="2"/>
  <c r="BI552" i="2"/>
  <c r="BH552" i="2"/>
  <c r="BG552" i="2"/>
  <c r="BF552" i="2"/>
  <c r="T552" i="2"/>
  <c r="R552" i="2"/>
  <c r="P552" i="2"/>
  <c r="BK552" i="2"/>
  <c r="J552" i="2"/>
  <c r="BE552" i="2"/>
  <c r="BI550" i="2"/>
  <c r="BH550" i="2"/>
  <c r="BG550" i="2"/>
  <c r="BF550" i="2"/>
  <c r="T550" i="2"/>
  <c r="R550" i="2"/>
  <c r="P550" i="2"/>
  <c r="BK550" i="2"/>
  <c r="J550" i="2"/>
  <c r="BE550" i="2"/>
  <c r="BI549" i="2"/>
  <c r="BH549" i="2"/>
  <c r="BG549" i="2"/>
  <c r="BF549" i="2"/>
  <c r="T549" i="2"/>
  <c r="R549" i="2"/>
  <c r="P549" i="2"/>
  <c r="BK549" i="2"/>
  <c r="J549" i="2"/>
  <c r="BE549" i="2"/>
  <c r="BI548" i="2"/>
  <c r="BH548" i="2"/>
  <c r="BG548" i="2"/>
  <c r="BF548" i="2"/>
  <c r="T548" i="2"/>
  <c r="R548" i="2"/>
  <c r="P548" i="2"/>
  <c r="BK548" i="2"/>
  <c r="J548" i="2"/>
  <c r="BE548" i="2"/>
  <c r="BI547" i="2"/>
  <c r="BH547" i="2"/>
  <c r="BG547" i="2"/>
  <c r="BF547" i="2"/>
  <c r="T547" i="2"/>
  <c r="R547" i="2"/>
  <c r="P547" i="2"/>
  <c r="BK547" i="2"/>
  <c r="J547" i="2"/>
  <c r="BE547" i="2"/>
  <c r="BI546" i="2"/>
  <c r="BH546" i="2"/>
  <c r="BG546" i="2"/>
  <c r="BF546" i="2"/>
  <c r="T546" i="2"/>
  <c r="R546" i="2"/>
  <c r="P546" i="2"/>
  <c r="BK546" i="2"/>
  <c r="J546" i="2"/>
  <c r="BE546" i="2"/>
  <c r="BI545" i="2"/>
  <c r="BH545" i="2"/>
  <c r="BG545" i="2"/>
  <c r="BF545" i="2"/>
  <c r="T545" i="2"/>
  <c r="R545" i="2"/>
  <c r="P545" i="2"/>
  <c r="BK545" i="2"/>
  <c r="J545" i="2"/>
  <c r="BE545" i="2"/>
  <c r="BI543" i="2"/>
  <c r="BH543" i="2"/>
  <c r="BG543" i="2"/>
  <c r="BF543" i="2"/>
  <c r="T543" i="2"/>
  <c r="R543" i="2"/>
  <c r="P543" i="2"/>
  <c r="BK543" i="2"/>
  <c r="J543" i="2"/>
  <c r="BE543" i="2"/>
  <c r="BI542" i="2"/>
  <c r="BH542" i="2"/>
  <c r="BG542" i="2"/>
  <c r="BF542" i="2"/>
  <c r="T542" i="2"/>
  <c r="R542" i="2"/>
  <c r="P542" i="2"/>
  <c r="BK542" i="2"/>
  <c r="J542" i="2"/>
  <c r="BE542" i="2"/>
  <c r="BI541" i="2"/>
  <c r="BH541" i="2"/>
  <c r="BG541" i="2"/>
  <c r="BF541" i="2"/>
  <c r="T541" i="2"/>
  <c r="R541" i="2"/>
  <c r="P541" i="2"/>
  <c r="BK541" i="2"/>
  <c r="J541" i="2"/>
  <c r="BE541" i="2"/>
  <c r="BI540" i="2"/>
  <c r="BH540" i="2"/>
  <c r="BG540" i="2"/>
  <c r="BF540" i="2"/>
  <c r="T540" i="2"/>
  <c r="R540" i="2"/>
  <c r="P540" i="2"/>
  <c r="BK540" i="2"/>
  <c r="J540" i="2"/>
  <c r="BE540" i="2"/>
  <c r="BI539" i="2"/>
  <c r="BH539" i="2"/>
  <c r="BG539" i="2"/>
  <c r="BF539" i="2"/>
  <c r="T539" i="2"/>
  <c r="R539" i="2"/>
  <c r="P539" i="2"/>
  <c r="BK539" i="2"/>
  <c r="J539" i="2"/>
  <c r="BE539" i="2"/>
  <c r="BI538" i="2"/>
  <c r="BH538" i="2"/>
  <c r="BG538" i="2"/>
  <c r="BF538" i="2"/>
  <c r="T538" i="2"/>
  <c r="R538" i="2"/>
  <c r="P538" i="2"/>
  <c r="BK538" i="2"/>
  <c r="J538" i="2"/>
  <c r="BE538" i="2"/>
  <c r="BI537" i="2"/>
  <c r="BH537" i="2"/>
  <c r="BG537" i="2"/>
  <c r="BF537" i="2"/>
  <c r="T537" i="2"/>
  <c r="R537" i="2"/>
  <c r="P537" i="2"/>
  <c r="BK537" i="2"/>
  <c r="J537" i="2"/>
  <c r="BE537" i="2"/>
  <c r="BI536" i="2"/>
  <c r="BH536" i="2"/>
  <c r="BG536" i="2"/>
  <c r="BF536" i="2"/>
  <c r="T536" i="2"/>
  <c r="R536" i="2"/>
  <c r="P536" i="2"/>
  <c r="BK536" i="2"/>
  <c r="J536" i="2"/>
  <c r="BE536" i="2"/>
  <c r="BI535" i="2"/>
  <c r="BH535" i="2"/>
  <c r="BG535" i="2"/>
  <c r="BF535" i="2"/>
  <c r="T535" i="2"/>
  <c r="R535" i="2"/>
  <c r="P535" i="2"/>
  <c r="BK535" i="2"/>
  <c r="J535" i="2"/>
  <c r="BE535" i="2"/>
  <c r="BI534" i="2"/>
  <c r="BH534" i="2"/>
  <c r="BG534" i="2"/>
  <c r="BF534" i="2"/>
  <c r="T534" i="2"/>
  <c r="R534" i="2"/>
  <c r="P534" i="2"/>
  <c r="BK534" i="2"/>
  <c r="J534" i="2"/>
  <c r="BE534" i="2"/>
  <c r="BI533" i="2"/>
  <c r="BH533" i="2"/>
  <c r="BG533" i="2"/>
  <c r="BF533" i="2"/>
  <c r="T533" i="2"/>
  <c r="R533" i="2"/>
  <c r="P533" i="2"/>
  <c r="BK533" i="2"/>
  <c r="J533" i="2"/>
  <c r="BE533" i="2"/>
  <c r="BI532" i="2"/>
  <c r="BH532" i="2"/>
  <c r="BG532" i="2"/>
  <c r="BF532" i="2"/>
  <c r="T532" i="2"/>
  <c r="R532" i="2"/>
  <c r="P532" i="2"/>
  <c r="BK532" i="2"/>
  <c r="J532" i="2"/>
  <c r="BE532" i="2"/>
  <c r="BI531" i="2"/>
  <c r="BH531" i="2"/>
  <c r="BG531" i="2"/>
  <c r="BF531" i="2"/>
  <c r="T531" i="2"/>
  <c r="R531" i="2"/>
  <c r="P531" i="2"/>
  <c r="BK531" i="2"/>
  <c r="J531" i="2"/>
  <c r="BE531" i="2"/>
  <c r="BI530" i="2"/>
  <c r="BH530" i="2"/>
  <c r="BG530" i="2"/>
  <c r="BF530" i="2"/>
  <c r="T530" i="2"/>
  <c r="R530" i="2"/>
  <c r="P530" i="2"/>
  <c r="BK530" i="2"/>
  <c r="J530" i="2"/>
  <c r="BE530" i="2"/>
  <c r="BI529" i="2"/>
  <c r="BH529" i="2"/>
  <c r="BG529" i="2"/>
  <c r="BF529" i="2"/>
  <c r="T529" i="2"/>
  <c r="R529" i="2"/>
  <c r="P529" i="2"/>
  <c r="BK529" i="2"/>
  <c r="J529" i="2"/>
  <c r="BE529" i="2"/>
  <c r="BI528" i="2"/>
  <c r="BH528" i="2"/>
  <c r="BG528" i="2"/>
  <c r="BF528" i="2"/>
  <c r="T528" i="2"/>
  <c r="R528" i="2"/>
  <c r="P528" i="2"/>
  <c r="BK528" i="2"/>
  <c r="J528" i="2"/>
  <c r="BE528" i="2"/>
  <c r="BI527" i="2"/>
  <c r="BH527" i="2"/>
  <c r="BG527" i="2"/>
  <c r="BF527" i="2"/>
  <c r="T527" i="2"/>
  <c r="R527" i="2"/>
  <c r="P527" i="2"/>
  <c r="BK527" i="2"/>
  <c r="J527" i="2"/>
  <c r="BE527" i="2"/>
  <c r="BI526" i="2"/>
  <c r="BH526" i="2"/>
  <c r="BG526" i="2"/>
  <c r="BF526" i="2"/>
  <c r="T526" i="2"/>
  <c r="R526" i="2"/>
  <c r="P526" i="2"/>
  <c r="BK526" i="2"/>
  <c r="J526" i="2"/>
  <c r="BE526" i="2"/>
  <c r="BI525" i="2"/>
  <c r="BH525" i="2"/>
  <c r="BG525" i="2"/>
  <c r="BF525" i="2"/>
  <c r="T525" i="2"/>
  <c r="R525" i="2"/>
  <c r="P525" i="2"/>
  <c r="BK525" i="2"/>
  <c r="J525" i="2"/>
  <c r="BE525" i="2"/>
  <c r="BI524" i="2"/>
  <c r="BH524" i="2"/>
  <c r="BG524" i="2"/>
  <c r="BF524" i="2"/>
  <c r="T524" i="2"/>
  <c r="R524" i="2"/>
  <c r="P524" i="2"/>
  <c r="BK524" i="2"/>
  <c r="J524" i="2"/>
  <c r="BE524" i="2"/>
  <c r="BI523" i="2"/>
  <c r="BH523" i="2"/>
  <c r="BG523" i="2"/>
  <c r="BF523" i="2"/>
  <c r="T523" i="2"/>
  <c r="R523" i="2"/>
  <c r="P523" i="2"/>
  <c r="BK523" i="2"/>
  <c r="J523" i="2"/>
  <c r="BE523" i="2"/>
  <c r="BI522" i="2"/>
  <c r="BH522" i="2"/>
  <c r="BG522" i="2"/>
  <c r="BF522" i="2"/>
  <c r="T522" i="2"/>
  <c r="R522" i="2"/>
  <c r="P522" i="2"/>
  <c r="BK522" i="2"/>
  <c r="J522" i="2"/>
  <c r="BE522" i="2"/>
  <c r="BI521" i="2"/>
  <c r="BH521" i="2"/>
  <c r="BG521" i="2"/>
  <c r="BF521" i="2"/>
  <c r="T521" i="2"/>
  <c r="R521" i="2"/>
  <c r="P521" i="2"/>
  <c r="BK521" i="2"/>
  <c r="J521" i="2"/>
  <c r="BE521" i="2"/>
  <c r="BI520" i="2"/>
  <c r="BH520" i="2"/>
  <c r="BG520" i="2"/>
  <c r="BF520" i="2"/>
  <c r="T520" i="2"/>
  <c r="R520" i="2"/>
  <c r="P520" i="2"/>
  <c r="BK520" i="2"/>
  <c r="J520" i="2"/>
  <c r="BE520" i="2"/>
  <c r="BI519" i="2"/>
  <c r="BH519" i="2"/>
  <c r="BG519" i="2"/>
  <c r="BF519" i="2"/>
  <c r="T519" i="2"/>
  <c r="R519" i="2"/>
  <c r="P519" i="2"/>
  <c r="BK519" i="2"/>
  <c r="J519" i="2"/>
  <c r="BE519" i="2"/>
  <c r="BI518" i="2"/>
  <c r="BH518" i="2"/>
  <c r="BG518" i="2"/>
  <c r="BF518" i="2"/>
  <c r="T518" i="2"/>
  <c r="R518" i="2"/>
  <c r="P518" i="2"/>
  <c r="BK518" i="2"/>
  <c r="J518" i="2"/>
  <c r="BE518" i="2"/>
  <c r="BI517" i="2"/>
  <c r="BH517" i="2"/>
  <c r="BG517" i="2"/>
  <c r="BF517" i="2"/>
  <c r="T517" i="2"/>
  <c r="R517" i="2"/>
  <c r="P517" i="2"/>
  <c r="BK517" i="2"/>
  <c r="J517" i="2"/>
  <c r="BE517" i="2"/>
  <c r="BI516" i="2"/>
  <c r="BH516" i="2"/>
  <c r="BG516" i="2"/>
  <c r="BF516" i="2"/>
  <c r="T516" i="2"/>
  <c r="R516" i="2"/>
  <c r="P516" i="2"/>
  <c r="BK516" i="2"/>
  <c r="J516" i="2"/>
  <c r="BE516" i="2"/>
  <c r="BI515" i="2"/>
  <c r="BH515" i="2"/>
  <c r="BG515" i="2"/>
  <c r="BF515" i="2"/>
  <c r="T515" i="2"/>
  <c r="R515" i="2"/>
  <c r="P515" i="2"/>
  <c r="BK515" i="2"/>
  <c r="J515" i="2"/>
  <c r="BE515" i="2"/>
  <c r="BI514" i="2"/>
  <c r="BH514" i="2"/>
  <c r="BG514" i="2"/>
  <c r="BF514" i="2"/>
  <c r="T514" i="2"/>
  <c r="R514" i="2"/>
  <c r="P514" i="2"/>
  <c r="BK514" i="2"/>
  <c r="J514" i="2"/>
  <c r="BE514" i="2"/>
  <c r="BI513" i="2"/>
  <c r="BH513" i="2"/>
  <c r="BG513" i="2"/>
  <c r="BF513" i="2"/>
  <c r="T513" i="2"/>
  <c r="R513" i="2"/>
  <c r="P513" i="2"/>
  <c r="BK513" i="2"/>
  <c r="J513" i="2"/>
  <c r="BE513" i="2"/>
  <c r="BI512" i="2"/>
  <c r="BH512" i="2"/>
  <c r="BG512" i="2"/>
  <c r="BF512" i="2"/>
  <c r="T512" i="2"/>
  <c r="R512" i="2"/>
  <c r="P512" i="2"/>
  <c r="BK512" i="2"/>
  <c r="J512" i="2"/>
  <c r="BE512" i="2"/>
  <c r="BI511" i="2"/>
  <c r="BH511" i="2"/>
  <c r="BG511" i="2"/>
  <c r="BF511" i="2"/>
  <c r="T511" i="2"/>
  <c r="R511" i="2"/>
  <c r="P511" i="2"/>
  <c r="BK511" i="2"/>
  <c r="J511" i="2"/>
  <c r="BE511" i="2"/>
  <c r="BI510" i="2"/>
  <c r="BH510" i="2"/>
  <c r="BG510" i="2"/>
  <c r="BF510" i="2"/>
  <c r="T510" i="2"/>
  <c r="R510" i="2"/>
  <c r="P510" i="2"/>
  <c r="BK510" i="2"/>
  <c r="J510" i="2"/>
  <c r="BE510" i="2"/>
  <c r="BI509" i="2"/>
  <c r="BH509" i="2"/>
  <c r="BG509" i="2"/>
  <c r="BF509" i="2"/>
  <c r="T509" i="2"/>
  <c r="R509" i="2"/>
  <c r="P509" i="2"/>
  <c r="BK509" i="2"/>
  <c r="J509" i="2"/>
  <c r="BE509" i="2"/>
  <c r="BI508" i="2"/>
  <c r="BH508" i="2"/>
  <c r="BG508" i="2"/>
  <c r="BF508" i="2"/>
  <c r="T508" i="2"/>
  <c r="R508" i="2"/>
  <c r="P508" i="2"/>
  <c r="BK508" i="2"/>
  <c r="J508" i="2"/>
  <c r="BE508" i="2"/>
  <c r="BI507" i="2"/>
  <c r="BH507" i="2"/>
  <c r="BG507" i="2"/>
  <c r="BF507" i="2"/>
  <c r="T507" i="2"/>
  <c r="R507" i="2"/>
  <c r="P507" i="2"/>
  <c r="BK507" i="2"/>
  <c r="J507" i="2"/>
  <c r="BE507" i="2"/>
  <c r="BI506" i="2"/>
  <c r="BH506" i="2"/>
  <c r="BG506" i="2"/>
  <c r="BF506" i="2"/>
  <c r="T506" i="2"/>
  <c r="R506" i="2"/>
  <c r="P506" i="2"/>
  <c r="BK506" i="2"/>
  <c r="J506" i="2"/>
  <c r="BE506" i="2"/>
  <c r="BI505" i="2"/>
  <c r="BH505" i="2"/>
  <c r="BG505" i="2"/>
  <c r="BF505" i="2"/>
  <c r="T505" i="2"/>
  <c r="R505" i="2"/>
  <c r="P505" i="2"/>
  <c r="BK505" i="2"/>
  <c r="J505" i="2"/>
  <c r="BE505" i="2"/>
  <c r="BI504" i="2"/>
  <c r="BH504" i="2"/>
  <c r="BG504" i="2"/>
  <c r="BF504" i="2"/>
  <c r="T504" i="2"/>
  <c r="R504" i="2"/>
  <c r="P504" i="2"/>
  <c r="BK504" i="2"/>
  <c r="J504" i="2"/>
  <c r="BE504" i="2"/>
  <c r="BI503" i="2"/>
  <c r="BH503" i="2"/>
  <c r="BG503" i="2"/>
  <c r="BF503" i="2"/>
  <c r="T503" i="2"/>
  <c r="R503" i="2"/>
  <c r="P503" i="2"/>
  <c r="BK503" i="2"/>
  <c r="J503" i="2"/>
  <c r="BE503" i="2"/>
  <c r="BI502" i="2"/>
  <c r="BH502" i="2"/>
  <c r="BG502" i="2"/>
  <c r="BF502" i="2"/>
  <c r="T502" i="2"/>
  <c r="R502" i="2"/>
  <c r="P502" i="2"/>
  <c r="BK502" i="2"/>
  <c r="J502" i="2"/>
  <c r="BE502" i="2"/>
  <c r="BI501" i="2"/>
  <c r="BH501" i="2"/>
  <c r="BG501" i="2"/>
  <c r="BF501" i="2"/>
  <c r="T501" i="2"/>
  <c r="R501" i="2"/>
  <c r="P501" i="2"/>
  <c r="BK501" i="2"/>
  <c r="J501" i="2"/>
  <c r="BE501" i="2"/>
  <c r="BI500" i="2"/>
  <c r="BH500" i="2"/>
  <c r="BG500" i="2"/>
  <c r="BF500" i="2"/>
  <c r="T500" i="2"/>
  <c r="R500" i="2"/>
  <c r="P500" i="2"/>
  <c r="BK500" i="2"/>
  <c r="J500" i="2"/>
  <c r="BE500" i="2"/>
  <c r="BI499" i="2"/>
  <c r="BH499" i="2"/>
  <c r="BG499" i="2"/>
  <c r="BF499" i="2"/>
  <c r="T499" i="2"/>
  <c r="R499" i="2"/>
  <c r="P499" i="2"/>
  <c r="BK499" i="2"/>
  <c r="J499" i="2"/>
  <c r="BE499" i="2"/>
  <c r="BI498" i="2"/>
  <c r="BH498" i="2"/>
  <c r="BG498" i="2"/>
  <c r="BF498" i="2"/>
  <c r="T498" i="2"/>
  <c r="R498" i="2"/>
  <c r="P498" i="2"/>
  <c r="BK498" i="2"/>
  <c r="J498" i="2"/>
  <c r="BE498" i="2"/>
  <c r="BI497" i="2"/>
  <c r="BH497" i="2"/>
  <c r="BG497" i="2"/>
  <c r="BF497" i="2"/>
  <c r="T497" i="2"/>
  <c r="R497" i="2"/>
  <c r="P497" i="2"/>
  <c r="BK497" i="2"/>
  <c r="J497" i="2"/>
  <c r="BE497" i="2"/>
  <c r="BI496" i="2"/>
  <c r="BH496" i="2"/>
  <c r="BG496" i="2"/>
  <c r="BF496" i="2"/>
  <c r="T496" i="2"/>
  <c r="R496" i="2"/>
  <c r="P496" i="2"/>
  <c r="BK496" i="2"/>
  <c r="J496" i="2"/>
  <c r="BE496" i="2"/>
  <c r="BI495" i="2"/>
  <c r="BH495" i="2"/>
  <c r="BG495" i="2"/>
  <c r="BF495" i="2"/>
  <c r="T495" i="2"/>
  <c r="R495" i="2"/>
  <c r="P495" i="2"/>
  <c r="BK495" i="2"/>
  <c r="J495" i="2"/>
  <c r="BE495" i="2"/>
  <c r="BI494" i="2"/>
  <c r="BH494" i="2"/>
  <c r="BG494" i="2"/>
  <c r="BF494" i="2"/>
  <c r="T494" i="2"/>
  <c r="R494" i="2"/>
  <c r="P494" i="2"/>
  <c r="BK494" i="2"/>
  <c r="J494" i="2"/>
  <c r="BE494" i="2"/>
  <c r="BI493" i="2"/>
  <c r="BH493" i="2"/>
  <c r="BG493" i="2"/>
  <c r="BF493" i="2"/>
  <c r="T493" i="2"/>
  <c r="R493" i="2"/>
  <c r="P493" i="2"/>
  <c r="BK493" i="2"/>
  <c r="J493" i="2"/>
  <c r="BE493" i="2"/>
  <c r="BI492" i="2"/>
  <c r="BH492" i="2"/>
  <c r="BG492" i="2"/>
  <c r="BF492" i="2"/>
  <c r="T492" i="2"/>
  <c r="R492" i="2"/>
  <c r="P492" i="2"/>
  <c r="BK492" i="2"/>
  <c r="J492" i="2"/>
  <c r="BE492" i="2"/>
  <c r="BI491" i="2"/>
  <c r="BH491" i="2"/>
  <c r="BG491" i="2"/>
  <c r="BF491" i="2"/>
  <c r="T491" i="2"/>
  <c r="R491" i="2"/>
  <c r="P491" i="2"/>
  <c r="BK491" i="2"/>
  <c r="J491" i="2"/>
  <c r="BE491" i="2"/>
  <c r="BI490" i="2"/>
  <c r="BH490" i="2"/>
  <c r="BG490" i="2"/>
  <c r="BF490" i="2"/>
  <c r="T490" i="2"/>
  <c r="R490" i="2"/>
  <c r="P490" i="2"/>
  <c r="BK490" i="2"/>
  <c r="J490" i="2"/>
  <c r="BE490" i="2"/>
  <c r="BI489" i="2"/>
  <c r="BH489" i="2"/>
  <c r="BG489" i="2"/>
  <c r="BF489" i="2"/>
  <c r="T489" i="2"/>
  <c r="R489" i="2"/>
  <c r="P489" i="2"/>
  <c r="BK489" i="2"/>
  <c r="J489" i="2"/>
  <c r="BE489" i="2"/>
  <c r="BI488" i="2"/>
  <c r="BH488" i="2"/>
  <c r="BG488" i="2"/>
  <c r="BF488" i="2"/>
  <c r="T488" i="2"/>
  <c r="R488" i="2"/>
  <c r="P488" i="2"/>
  <c r="BK488" i="2"/>
  <c r="J488" i="2"/>
  <c r="BE488" i="2"/>
  <c r="BI487" i="2"/>
  <c r="BH487" i="2"/>
  <c r="BG487" i="2"/>
  <c r="BF487" i="2"/>
  <c r="T487" i="2"/>
  <c r="R487" i="2"/>
  <c r="P487" i="2"/>
  <c r="BK487" i="2"/>
  <c r="J487" i="2"/>
  <c r="BE487" i="2"/>
  <c r="BI486" i="2"/>
  <c r="BH486" i="2"/>
  <c r="BG486" i="2"/>
  <c r="BF486" i="2"/>
  <c r="T486" i="2"/>
  <c r="R486" i="2"/>
  <c r="P486" i="2"/>
  <c r="BK486" i="2"/>
  <c r="J486" i="2"/>
  <c r="BE486" i="2"/>
  <c r="BI485" i="2"/>
  <c r="BH485" i="2"/>
  <c r="BG485" i="2"/>
  <c r="BF485" i="2"/>
  <c r="T485" i="2"/>
  <c r="R485" i="2"/>
  <c r="P485" i="2"/>
  <c r="BK485" i="2"/>
  <c r="J485" i="2"/>
  <c r="BE485" i="2"/>
  <c r="BI484" i="2"/>
  <c r="BH484" i="2"/>
  <c r="BG484" i="2"/>
  <c r="BF484" i="2"/>
  <c r="T484" i="2"/>
  <c r="R484" i="2"/>
  <c r="P484" i="2"/>
  <c r="BK484" i="2"/>
  <c r="J484" i="2"/>
  <c r="BE484" i="2"/>
  <c r="BI483" i="2"/>
  <c r="BH483" i="2"/>
  <c r="BG483" i="2"/>
  <c r="BF483" i="2"/>
  <c r="T483" i="2"/>
  <c r="R483" i="2"/>
  <c r="P483" i="2"/>
  <c r="BK483" i="2"/>
  <c r="J483" i="2"/>
  <c r="BE483" i="2"/>
  <c r="BI482" i="2"/>
  <c r="BH482" i="2"/>
  <c r="BG482" i="2"/>
  <c r="BF482" i="2"/>
  <c r="T482" i="2"/>
  <c r="R482" i="2"/>
  <c r="P482" i="2"/>
  <c r="BK482" i="2"/>
  <c r="J482" i="2"/>
  <c r="BE482" i="2"/>
  <c r="BI481" i="2"/>
  <c r="BH481" i="2"/>
  <c r="BG481" i="2"/>
  <c r="BF481" i="2"/>
  <c r="T481" i="2"/>
  <c r="R481" i="2"/>
  <c r="P481" i="2"/>
  <c r="BK481" i="2"/>
  <c r="J481" i="2"/>
  <c r="BE481" i="2"/>
  <c r="BI480" i="2"/>
  <c r="BH480" i="2"/>
  <c r="BG480" i="2"/>
  <c r="BF480" i="2"/>
  <c r="T480" i="2"/>
  <c r="R480" i="2"/>
  <c r="P480" i="2"/>
  <c r="BK480" i="2"/>
  <c r="J480" i="2"/>
  <c r="BE480" i="2"/>
  <c r="BI479" i="2"/>
  <c r="BH479" i="2"/>
  <c r="BG479" i="2"/>
  <c r="BF479" i="2"/>
  <c r="T479" i="2"/>
  <c r="R479" i="2"/>
  <c r="P479" i="2"/>
  <c r="BK479" i="2"/>
  <c r="J479" i="2"/>
  <c r="BE479" i="2"/>
  <c r="BI478" i="2"/>
  <c r="BH478" i="2"/>
  <c r="BG478" i="2"/>
  <c r="BF478" i="2"/>
  <c r="T478" i="2"/>
  <c r="R478" i="2"/>
  <c r="P478" i="2"/>
  <c r="BK478" i="2"/>
  <c r="J478" i="2"/>
  <c r="BE478" i="2"/>
  <c r="BI477" i="2"/>
  <c r="BH477" i="2"/>
  <c r="BG477" i="2"/>
  <c r="BF477" i="2"/>
  <c r="T477" i="2"/>
  <c r="R477" i="2"/>
  <c r="P477" i="2"/>
  <c r="BK477" i="2"/>
  <c r="J477" i="2"/>
  <c r="BE477" i="2"/>
  <c r="BI476" i="2"/>
  <c r="BH476" i="2"/>
  <c r="BG476" i="2"/>
  <c r="BF476" i="2"/>
  <c r="T476" i="2"/>
  <c r="R476" i="2"/>
  <c r="P476" i="2"/>
  <c r="BK476" i="2"/>
  <c r="J476" i="2"/>
  <c r="BE476" i="2"/>
  <c r="BI475" i="2"/>
  <c r="BH475" i="2"/>
  <c r="BG475" i="2"/>
  <c r="BF475" i="2"/>
  <c r="T475" i="2"/>
  <c r="R475" i="2"/>
  <c r="P475" i="2"/>
  <c r="BK475" i="2"/>
  <c r="J475" i="2"/>
  <c r="BE475" i="2"/>
  <c r="BI474" i="2"/>
  <c r="BH474" i="2"/>
  <c r="BG474" i="2"/>
  <c r="BF474" i="2"/>
  <c r="T474" i="2"/>
  <c r="R474" i="2"/>
  <c r="P474" i="2"/>
  <c r="BK474" i="2"/>
  <c r="J474" i="2"/>
  <c r="BE474" i="2"/>
  <c r="BI473" i="2"/>
  <c r="BH473" i="2"/>
  <c r="BG473" i="2"/>
  <c r="BF473" i="2"/>
  <c r="T473" i="2"/>
  <c r="R473" i="2"/>
  <c r="P473" i="2"/>
  <c r="BK473" i="2"/>
  <c r="J473" i="2"/>
  <c r="BE473" i="2"/>
  <c r="BI472" i="2"/>
  <c r="BH472" i="2"/>
  <c r="BG472" i="2"/>
  <c r="BF472" i="2"/>
  <c r="T472" i="2"/>
  <c r="R472" i="2"/>
  <c r="P472" i="2"/>
  <c r="BK472" i="2"/>
  <c r="J472" i="2"/>
  <c r="BE472" i="2"/>
  <c r="BI471" i="2"/>
  <c r="BH471" i="2"/>
  <c r="BG471" i="2"/>
  <c r="BF471" i="2"/>
  <c r="T471" i="2"/>
  <c r="R471" i="2"/>
  <c r="P471" i="2"/>
  <c r="BK471" i="2"/>
  <c r="J471" i="2"/>
  <c r="BE471" i="2"/>
  <c r="BI470" i="2"/>
  <c r="BH470" i="2"/>
  <c r="BG470" i="2"/>
  <c r="BF470" i="2"/>
  <c r="T470" i="2"/>
  <c r="R470" i="2"/>
  <c r="P470" i="2"/>
  <c r="BK470" i="2"/>
  <c r="J470" i="2"/>
  <c r="BE470" i="2"/>
  <c r="BI469" i="2"/>
  <c r="BH469" i="2"/>
  <c r="BG469" i="2"/>
  <c r="BF469" i="2"/>
  <c r="T469" i="2"/>
  <c r="R469" i="2"/>
  <c r="P469" i="2"/>
  <c r="BK469" i="2"/>
  <c r="J469" i="2"/>
  <c r="BE469" i="2"/>
  <c r="BI468" i="2"/>
  <c r="BH468" i="2"/>
  <c r="BG468" i="2"/>
  <c r="BF468" i="2"/>
  <c r="T468" i="2"/>
  <c r="R468" i="2"/>
  <c r="P468" i="2"/>
  <c r="BK468" i="2"/>
  <c r="J468" i="2"/>
  <c r="BE468" i="2"/>
  <c r="BI467" i="2"/>
  <c r="BH467" i="2"/>
  <c r="BG467" i="2"/>
  <c r="BF467" i="2"/>
  <c r="T467" i="2"/>
  <c r="R467" i="2"/>
  <c r="P467" i="2"/>
  <c r="BK467" i="2"/>
  <c r="J467" i="2"/>
  <c r="BE467" i="2"/>
  <c r="BI466" i="2"/>
  <c r="BH466" i="2"/>
  <c r="BG466" i="2"/>
  <c r="BF466" i="2"/>
  <c r="T466" i="2"/>
  <c r="R466" i="2"/>
  <c r="P466" i="2"/>
  <c r="BK466" i="2"/>
  <c r="J466" i="2"/>
  <c r="BE466" i="2"/>
  <c r="BI465" i="2"/>
  <c r="BH465" i="2"/>
  <c r="BG465" i="2"/>
  <c r="BF465" i="2"/>
  <c r="T465" i="2"/>
  <c r="R465" i="2"/>
  <c r="P465" i="2"/>
  <c r="BK465" i="2"/>
  <c r="J465" i="2"/>
  <c r="BE465" i="2"/>
  <c r="BI464" i="2"/>
  <c r="BH464" i="2"/>
  <c r="BG464" i="2"/>
  <c r="BF464" i="2"/>
  <c r="T464" i="2"/>
  <c r="R464" i="2"/>
  <c r="P464" i="2"/>
  <c r="BK464" i="2"/>
  <c r="J464" i="2"/>
  <c r="BE464" i="2"/>
  <c r="BI463" i="2"/>
  <c r="BH463" i="2"/>
  <c r="BG463" i="2"/>
  <c r="BF463" i="2"/>
  <c r="T463" i="2"/>
  <c r="R463" i="2"/>
  <c r="P463" i="2"/>
  <c r="BK463" i="2"/>
  <c r="J463" i="2"/>
  <c r="BE463" i="2"/>
  <c r="BI462" i="2"/>
  <c r="BH462" i="2"/>
  <c r="BG462" i="2"/>
  <c r="BF462" i="2"/>
  <c r="T462" i="2"/>
  <c r="R462" i="2"/>
  <c r="P462" i="2"/>
  <c r="BK462" i="2"/>
  <c r="J462" i="2"/>
  <c r="BE462" i="2"/>
  <c r="BI461" i="2"/>
  <c r="BH461" i="2"/>
  <c r="BG461" i="2"/>
  <c r="BF461" i="2"/>
  <c r="T461" i="2"/>
  <c r="R461" i="2"/>
  <c r="P461" i="2"/>
  <c r="BK461" i="2"/>
  <c r="J461" i="2"/>
  <c r="BE461" i="2"/>
  <c r="BI460" i="2"/>
  <c r="BH460" i="2"/>
  <c r="BG460" i="2"/>
  <c r="BF460" i="2"/>
  <c r="T460" i="2"/>
  <c r="R460" i="2"/>
  <c r="P460" i="2"/>
  <c r="BK460" i="2"/>
  <c r="J460" i="2"/>
  <c r="BE460" i="2"/>
  <c r="BI459" i="2"/>
  <c r="BH459" i="2"/>
  <c r="BG459" i="2"/>
  <c r="BF459" i="2"/>
  <c r="T459" i="2"/>
  <c r="R459" i="2"/>
  <c r="P459" i="2"/>
  <c r="BK459" i="2"/>
  <c r="J459" i="2"/>
  <c r="BE459" i="2"/>
  <c r="BI458" i="2"/>
  <c r="BH458" i="2"/>
  <c r="BG458" i="2"/>
  <c r="BF458" i="2"/>
  <c r="T458" i="2"/>
  <c r="R458" i="2"/>
  <c r="P458" i="2"/>
  <c r="BK458" i="2"/>
  <c r="J458" i="2"/>
  <c r="BE458" i="2"/>
  <c r="BI457" i="2"/>
  <c r="BH457" i="2"/>
  <c r="BG457" i="2"/>
  <c r="BF457" i="2"/>
  <c r="T457" i="2"/>
  <c r="R457" i="2"/>
  <c r="P457" i="2"/>
  <c r="BK457" i="2"/>
  <c r="J457" i="2"/>
  <c r="BE457" i="2"/>
  <c r="BI456" i="2"/>
  <c r="BH456" i="2"/>
  <c r="BG456" i="2"/>
  <c r="BF456" i="2"/>
  <c r="T456" i="2"/>
  <c r="R456" i="2"/>
  <c r="P456" i="2"/>
  <c r="BK456" i="2"/>
  <c r="J456" i="2"/>
  <c r="BE456" i="2"/>
  <c r="BI455" i="2"/>
  <c r="BH455" i="2"/>
  <c r="BG455" i="2"/>
  <c r="BF455" i="2"/>
  <c r="T455" i="2"/>
  <c r="R455" i="2"/>
  <c r="P455" i="2"/>
  <c r="BK455" i="2"/>
  <c r="J455" i="2"/>
  <c r="BE455" i="2"/>
  <c r="BI454" i="2"/>
  <c r="BH454" i="2"/>
  <c r="BG454" i="2"/>
  <c r="BF454" i="2"/>
  <c r="T454" i="2"/>
  <c r="R454" i="2"/>
  <c r="P454" i="2"/>
  <c r="BK454" i="2"/>
  <c r="J454" i="2"/>
  <c r="BE454" i="2"/>
  <c r="BI453" i="2"/>
  <c r="BH453" i="2"/>
  <c r="BG453" i="2"/>
  <c r="BF453" i="2"/>
  <c r="T453" i="2"/>
  <c r="R453" i="2"/>
  <c r="P453" i="2"/>
  <c r="BK453" i="2"/>
  <c r="J453" i="2"/>
  <c r="BE453" i="2"/>
  <c r="BI452" i="2"/>
  <c r="BH452" i="2"/>
  <c r="BG452" i="2"/>
  <c r="BF452" i="2"/>
  <c r="T452" i="2"/>
  <c r="R452" i="2"/>
  <c r="P452" i="2"/>
  <c r="BK452" i="2"/>
  <c r="J452" i="2"/>
  <c r="BE452" i="2"/>
  <c r="BI451" i="2"/>
  <c r="BH451" i="2"/>
  <c r="BG451" i="2"/>
  <c r="BF451" i="2"/>
  <c r="T451" i="2"/>
  <c r="R451" i="2"/>
  <c r="P451" i="2"/>
  <c r="BK451" i="2"/>
  <c r="J451" i="2"/>
  <c r="BE451" i="2"/>
  <c r="BI450" i="2"/>
  <c r="BH450" i="2"/>
  <c r="BG450" i="2"/>
  <c r="BF450" i="2"/>
  <c r="T450" i="2"/>
  <c r="R450" i="2"/>
  <c r="P450" i="2"/>
  <c r="BK450" i="2"/>
  <c r="J450" i="2"/>
  <c r="BE450" i="2"/>
  <c r="BI449" i="2"/>
  <c r="BH449" i="2"/>
  <c r="BG449" i="2"/>
  <c r="BF449" i="2"/>
  <c r="T449" i="2"/>
  <c r="R449" i="2"/>
  <c r="P449" i="2"/>
  <c r="BK449" i="2"/>
  <c r="J449" i="2"/>
  <c r="BE449" i="2"/>
  <c r="BI448" i="2"/>
  <c r="BH448" i="2"/>
  <c r="BG448" i="2"/>
  <c r="BF448" i="2"/>
  <c r="T448" i="2"/>
  <c r="R448" i="2"/>
  <c r="P448" i="2"/>
  <c r="BK448" i="2"/>
  <c r="J448" i="2"/>
  <c r="BE448" i="2"/>
  <c r="BI447" i="2"/>
  <c r="BH447" i="2"/>
  <c r="BG447" i="2"/>
  <c r="BF447" i="2"/>
  <c r="T447" i="2"/>
  <c r="R447" i="2"/>
  <c r="P447" i="2"/>
  <c r="BK447" i="2"/>
  <c r="J447" i="2"/>
  <c r="BE447" i="2"/>
  <c r="BI446" i="2"/>
  <c r="BH446" i="2"/>
  <c r="BG446" i="2"/>
  <c r="BF446" i="2"/>
  <c r="T446" i="2"/>
  <c r="R446" i="2"/>
  <c r="P446" i="2"/>
  <c r="BK446" i="2"/>
  <c r="J446" i="2"/>
  <c r="BE446" i="2"/>
  <c r="BI445" i="2"/>
  <c r="BH445" i="2"/>
  <c r="BG445" i="2"/>
  <c r="BF445" i="2"/>
  <c r="T445" i="2"/>
  <c r="R445" i="2"/>
  <c r="P445" i="2"/>
  <c r="BK445" i="2"/>
  <c r="J445" i="2"/>
  <c r="BE445" i="2"/>
  <c r="BI444" i="2"/>
  <c r="BH444" i="2"/>
  <c r="BG444" i="2"/>
  <c r="BF444" i="2"/>
  <c r="T444" i="2"/>
  <c r="R444" i="2"/>
  <c r="P444" i="2"/>
  <c r="BK444" i="2"/>
  <c r="J444" i="2"/>
  <c r="BE444" i="2"/>
  <c r="BI443" i="2"/>
  <c r="BH443" i="2"/>
  <c r="BG443" i="2"/>
  <c r="BF443" i="2"/>
  <c r="T443" i="2"/>
  <c r="R443" i="2"/>
  <c r="P443" i="2"/>
  <c r="BK443" i="2"/>
  <c r="J443" i="2"/>
  <c r="BE443" i="2"/>
  <c r="BI442" i="2"/>
  <c r="BH442" i="2"/>
  <c r="BG442" i="2"/>
  <c r="BF442" i="2"/>
  <c r="T442" i="2"/>
  <c r="R442" i="2"/>
  <c r="P442" i="2"/>
  <c r="BK442" i="2"/>
  <c r="J442" i="2"/>
  <c r="BE442" i="2"/>
  <c r="BI441" i="2"/>
  <c r="BH441" i="2"/>
  <c r="BG441" i="2"/>
  <c r="BF441" i="2"/>
  <c r="T441" i="2"/>
  <c r="R441" i="2"/>
  <c r="P441" i="2"/>
  <c r="BK441" i="2"/>
  <c r="J441" i="2"/>
  <c r="BE441" i="2"/>
  <c r="BI440" i="2"/>
  <c r="BH440" i="2"/>
  <c r="BG440" i="2"/>
  <c r="BF440" i="2"/>
  <c r="T440" i="2"/>
  <c r="R440" i="2"/>
  <c r="P440" i="2"/>
  <c r="BK440" i="2"/>
  <c r="J440" i="2"/>
  <c r="BE440" i="2"/>
  <c r="BI439" i="2"/>
  <c r="BH439" i="2"/>
  <c r="BG439" i="2"/>
  <c r="BF439" i="2"/>
  <c r="T439" i="2"/>
  <c r="R439" i="2"/>
  <c r="P439" i="2"/>
  <c r="BK439" i="2"/>
  <c r="J439" i="2"/>
  <c r="BE439" i="2"/>
  <c r="BI438" i="2"/>
  <c r="BH438" i="2"/>
  <c r="BG438" i="2"/>
  <c r="BF438" i="2"/>
  <c r="T438" i="2"/>
  <c r="R438" i="2"/>
  <c r="P438" i="2"/>
  <c r="BK438" i="2"/>
  <c r="J438" i="2"/>
  <c r="BE438" i="2"/>
  <c r="BI437" i="2"/>
  <c r="BH437" i="2"/>
  <c r="BG437" i="2"/>
  <c r="BF437" i="2"/>
  <c r="T437" i="2"/>
  <c r="R437" i="2"/>
  <c r="P437" i="2"/>
  <c r="BK437" i="2"/>
  <c r="J437" i="2"/>
  <c r="BE437" i="2"/>
  <c r="BI436" i="2"/>
  <c r="BH436" i="2"/>
  <c r="BG436" i="2"/>
  <c r="BF436" i="2"/>
  <c r="T436" i="2"/>
  <c r="R436" i="2"/>
  <c r="P436" i="2"/>
  <c r="BK436" i="2"/>
  <c r="J436" i="2"/>
  <c r="BE436" i="2"/>
  <c r="BI435" i="2"/>
  <c r="BH435" i="2"/>
  <c r="BG435" i="2"/>
  <c r="BF435" i="2"/>
  <c r="T435" i="2"/>
  <c r="R435" i="2"/>
  <c r="P435" i="2"/>
  <c r="BK435" i="2"/>
  <c r="J435" i="2"/>
  <c r="BE435" i="2"/>
  <c r="BI434" i="2"/>
  <c r="BH434" i="2"/>
  <c r="BG434" i="2"/>
  <c r="BF434" i="2"/>
  <c r="T434" i="2"/>
  <c r="R434" i="2"/>
  <c r="P434" i="2"/>
  <c r="BK434" i="2"/>
  <c r="J434" i="2"/>
  <c r="BE434" i="2"/>
  <c r="BI433" i="2"/>
  <c r="BH433" i="2"/>
  <c r="BG433" i="2"/>
  <c r="BF433" i="2"/>
  <c r="T433" i="2"/>
  <c r="R433" i="2"/>
  <c r="P433" i="2"/>
  <c r="BK433" i="2"/>
  <c r="J433" i="2"/>
  <c r="BE433" i="2"/>
  <c r="BI432" i="2"/>
  <c r="BH432" i="2"/>
  <c r="BG432" i="2"/>
  <c r="BF432" i="2"/>
  <c r="T432" i="2"/>
  <c r="R432" i="2"/>
  <c r="P432" i="2"/>
  <c r="BK432" i="2"/>
  <c r="J432" i="2"/>
  <c r="BE432" i="2"/>
  <c r="BI431" i="2"/>
  <c r="BH431" i="2"/>
  <c r="BG431" i="2"/>
  <c r="BF431" i="2"/>
  <c r="T431" i="2"/>
  <c r="R431" i="2"/>
  <c r="P431" i="2"/>
  <c r="BK431" i="2"/>
  <c r="J431" i="2"/>
  <c r="BE431" i="2"/>
  <c r="BI430" i="2"/>
  <c r="BH430" i="2"/>
  <c r="BG430" i="2"/>
  <c r="BF430" i="2"/>
  <c r="T430" i="2"/>
  <c r="R430" i="2"/>
  <c r="P430" i="2"/>
  <c r="BK430" i="2"/>
  <c r="J430" i="2"/>
  <c r="BE430" i="2"/>
  <c r="BI429" i="2"/>
  <c r="BH429" i="2"/>
  <c r="BG429" i="2"/>
  <c r="BF429" i="2"/>
  <c r="T429" i="2"/>
  <c r="R429" i="2"/>
  <c r="P429" i="2"/>
  <c r="BK429" i="2"/>
  <c r="J429" i="2"/>
  <c r="BE429" i="2"/>
  <c r="BI428" i="2"/>
  <c r="BH428" i="2"/>
  <c r="BG428" i="2"/>
  <c r="BF428" i="2"/>
  <c r="T428" i="2"/>
  <c r="R428" i="2"/>
  <c r="P428" i="2"/>
  <c r="BK428" i="2"/>
  <c r="J428" i="2"/>
  <c r="BE428" i="2"/>
  <c r="BI427" i="2"/>
  <c r="BH427" i="2"/>
  <c r="BG427" i="2"/>
  <c r="BF427" i="2"/>
  <c r="T427" i="2"/>
  <c r="R427" i="2"/>
  <c r="P427" i="2"/>
  <c r="BK427" i="2"/>
  <c r="J427" i="2"/>
  <c r="BE427" i="2"/>
  <c r="BI426" i="2"/>
  <c r="BH426" i="2"/>
  <c r="BG426" i="2"/>
  <c r="BF426" i="2"/>
  <c r="T426" i="2"/>
  <c r="R426" i="2"/>
  <c r="P426" i="2"/>
  <c r="BK426" i="2"/>
  <c r="J426" i="2"/>
  <c r="BE426" i="2"/>
  <c r="BI425" i="2"/>
  <c r="BH425" i="2"/>
  <c r="BG425" i="2"/>
  <c r="BF425" i="2"/>
  <c r="T425" i="2"/>
  <c r="R425" i="2"/>
  <c r="P425" i="2"/>
  <c r="BK425" i="2"/>
  <c r="J425" i="2"/>
  <c r="BE425" i="2"/>
  <c r="BI424" i="2"/>
  <c r="BH424" i="2"/>
  <c r="BG424" i="2"/>
  <c r="BF424" i="2"/>
  <c r="T424" i="2"/>
  <c r="R424" i="2"/>
  <c r="P424" i="2"/>
  <c r="BK424" i="2"/>
  <c r="J424" i="2"/>
  <c r="BE424" i="2"/>
  <c r="BI423" i="2"/>
  <c r="BH423" i="2"/>
  <c r="BG423" i="2"/>
  <c r="BF423" i="2"/>
  <c r="T423" i="2"/>
  <c r="R423" i="2"/>
  <c r="P423" i="2"/>
  <c r="BK423" i="2"/>
  <c r="J423" i="2"/>
  <c r="BE423" i="2"/>
  <c r="BI422" i="2"/>
  <c r="BH422" i="2"/>
  <c r="BG422" i="2"/>
  <c r="BF422" i="2"/>
  <c r="T422" i="2"/>
  <c r="R422" i="2"/>
  <c r="P422" i="2"/>
  <c r="BK422" i="2"/>
  <c r="J422" i="2"/>
  <c r="BE422" i="2"/>
  <c r="BI421" i="2"/>
  <c r="BH421" i="2"/>
  <c r="BG421" i="2"/>
  <c r="BF421" i="2"/>
  <c r="T421" i="2"/>
  <c r="R421" i="2"/>
  <c r="P421" i="2"/>
  <c r="BK421" i="2"/>
  <c r="J421" i="2"/>
  <c r="BE421" i="2"/>
  <c r="BI420" i="2"/>
  <c r="BH420" i="2"/>
  <c r="BG420" i="2"/>
  <c r="BF420" i="2"/>
  <c r="T420" i="2"/>
  <c r="R420" i="2"/>
  <c r="P420" i="2"/>
  <c r="BK420" i="2"/>
  <c r="J420" i="2"/>
  <c r="BE420" i="2"/>
  <c r="BI419" i="2"/>
  <c r="BH419" i="2"/>
  <c r="BG419" i="2"/>
  <c r="BF419" i="2"/>
  <c r="T419" i="2"/>
  <c r="R419" i="2"/>
  <c r="P419" i="2"/>
  <c r="BK419" i="2"/>
  <c r="J419" i="2"/>
  <c r="BE419" i="2"/>
  <c r="BI418" i="2"/>
  <c r="BH418" i="2"/>
  <c r="BG418" i="2"/>
  <c r="BF418" i="2"/>
  <c r="T418" i="2"/>
  <c r="R418" i="2"/>
  <c r="P418" i="2"/>
  <c r="BK418" i="2"/>
  <c r="J418" i="2"/>
  <c r="BE418" i="2"/>
  <c r="BI417" i="2"/>
  <c r="BH417" i="2"/>
  <c r="BG417" i="2"/>
  <c r="BF417" i="2"/>
  <c r="T417" i="2"/>
  <c r="R417" i="2"/>
  <c r="P417" i="2"/>
  <c r="BK417" i="2"/>
  <c r="J417" i="2"/>
  <c r="BE417" i="2"/>
  <c r="BI416" i="2"/>
  <c r="BH416" i="2"/>
  <c r="BG416" i="2"/>
  <c r="BF416" i="2"/>
  <c r="T416" i="2"/>
  <c r="R416" i="2"/>
  <c r="P416" i="2"/>
  <c r="BK416" i="2"/>
  <c r="J416" i="2"/>
  <c r="BE416" i="2"/>
  <c r="BI415" i="2"/>
  <c r="BH415" i="2"/>
  <c r="BG415" i="2"/>
  <c r="BF415" i="2"/>
  <c r="T415" i="2"/>
  <c r="R415" i="2"/>
  <c r="P415" i="2"/>
  <c r="BK415" i="2"/>
  <c r="J415" i="2"/>
  <c r="BE415" i="2"/>
  <c r="BI414" i="2"/>
  <c r="BH414" i="2"/>
  <c r="BG414" i="2"/>
  <c r="BF414" i="2"/>
  <c r="T414" i="2"/>
  <c r="R414" i="2"/>
  <c r="P414" i="2"/>
  <c r="BK414" i="2"/>
  <c r="J414" i="2"/>
  <c r="BE414" i="2"/>
  <c r="BI413" i="2"/>
  <c r="BH413" i="2"/>
  <c r="BG413" i="2"/>
  <c r="BF413" i="2"/>
  <c r="T413" i="2"/>
  <c r="R413" i="2"/>
  <c r="P413" i="2"/>
  <c r="BK413" i="2"/>
  <c r="J413" i="2"/>
  <c r="BE413" i="2"/>
  <c r="BI412" i="2"/>
  <c r="BH412" i="2"/>
  <c r="BG412" i="2"/>
  <c r="BF412" i="2"/>
  <c r="T412" i="2"/>
  <c r="R412" i="2"/>
  <c r="P412" i="2"/>
  <c r="BK412" i="2"/>
  <c r="J412" i="2"/>
  <c r="BE412" i="2"/>
  <c r="BI411" i="2"/>
  <c r="BH411" i="2"/>
  <c r="BG411" i="2"/>
  <c r="BF411" i="2"/>
  <c r="T411" i="2"/>
  <c r="R411" i="2"/>
  <c r="P411" i="2"/>
  <c r="BK411" i="2"/>
  <c r="J411" i="2"/>
  <c r="BE411" i="2"/>
  <c r="BI410" i="2"/>
  <c r="BH410" i="2"/>
  <c r="BG410" i="2"/>
  <c r="BF410" i="2"/>
  <c r="T410" i="2"/>
  <c r="R410" i="2"/>
  <c r="P410" i="2"/>
  <c r="BK410" i="2"/>
  <c r="J410" i="2"/>
  <c r="BE410" i="2"/>
  <c r="BI409" i="2"/>
  <c r="BH409" i="2"/>
  <c r="BG409" i="2"/>
  <c r="BF409" i="2"/>
  <c r="T409" i="2"/>
  <c r="R409" i="2"/>
  <c r="P409" i="2"/>
  <c r="BK409" i="2"/>
  <c r="J409" i="2"/>
  <c r="BE409" i="2"/>
  <c r="BI408" i="2"/>
  <c r="BH408" i="2"/>
  <c r="BG408" i="2"/>
  <c r="BF408" i="2"/>
  <c r="T408" i="2"/>
  <c r="R408" i="2"/>
  <c r="P408" i="2"/>
  <c r="BK408" i="2"/>
  <c r="J408" i="2"/>
  <c r="BE408" i="2"/>
  <c r="BI407" i="2"/>
  <c r="BH407" i="2"/>
  <c r="BG407" i="2"/>
  <c r="BF407" i="2"/>
  <c r="T407" i="2"/>
  <c r="R407" i="2"/>
  <c r="P407" i="2"/>
  <c r="BK407" i="2"/>
  <c r="J407" i="2"/>
  <c r="BE407" i="2"/>
  <c r="BI406" i="2"/>
  <c r="BH406" i="2"/>
  <c r="BG406" i="2"/>
  <c r="BF406" i="2"/>
  <c r="T406" i="2"/>
  <c r="R406" i="2"/>
  <c r="P406" i="2"/>
  <c r="BK406" i="2"/>
  <c r="J406" i="2"/>
  <c r="BE406" i="2"/>
  <c r="BI405" i="2"/>
  <c r="BH405" i="2"/>
  <c r="BG405" i="2"/>
  <c r="BF405" i="2"/>
  <c r="T405" i="2"/>
  <c r="R405" i="2"/>
  <c r="P405" i="2"/>
  <c r="BK405" i="2"/>
  <c r="J405" i="2"/>
  <c r="BE405" i="2"/>
  <c r="BI404" i="2"/>
  <c r="BH404" i="2"/>
  <c r="BG404" i="2"/>
  <c r="BF404" i="2"/>
  <c r="T404" i="2"/>
  <c r="R404" i="2"/>
  <c r="P404" i="2"/>
  <c r="BK404" i="2"/>
  <c r="J404" i="2"/>
  <c r="BE404" i="2"/>
  <c r="BI403" i="2"/>
  <c r="BH403" i="2"/>
  <c r="BG403" i="2"/>
  <c r="BF403" i="2"/>
  <c r="T403" i="2"/>
  <c r="R403" i="2"/>
  <c r="P403" i="2"/>
  <c r="BK403" i="2"/>
  <c r="J403" i="2"/>
  <c r="BE403" i="2"/>
  <c r="BI402" i="2"/>
  <c r="BH402" i="2"/>
  <c r="BG402" i="2"/>
  <c r="BF402" i="2"/>
  <c r="T402" i="2"/>
  <c r="R402" i="2"/>
  <c r="P402" i="2"/>
  <c r="BK402" i="2"/>
  <c r="J402" i="2"/>
  <c r="BE402" i="2"/>
  <c r="BI401" i="2"/>
  <c r="BH401" i="2"/>
  <c r="BG401" i="2"/>
  <c r="BF401" i="2"/>
  <c r="T401" i="2"/>
  <c r="R401" i="2"/>
  <c r="P401" i="2"/>
  <c r="BK401" i="2"/>
  <c r="J401" i="2"/>
  <c r="BE401" i="2"/>
  <c r="BI400" i="2"/>
  <c r="BH400" i="2"/>
  <c r="BG400" i="2"/>
  <c r="BF400" i="2"/>
  <c r="T400" i="2"/>
  <c r="R400" i="2"/>
  <c r="P400" i="2"/>
  <c r="BK400" i="2"/>
  <c r="J400" i="2"/>
  <c r="BE400" i="2"/>
  <c r="BI399" i="2"/>
  <c r="BH399" i="2"/>
  <c r="BG399" i="2"/>
  <c r="BF399" i="2"/>
  <c r="T399" i="2"/>
  <c r="R399" i="2"/>
  <c r="P399" i="2"/>
  <c r="BK399" i="2"/>
  <c r="J399" i="2"/>
  <c r="BE399" i="2"/>
  <c r="BI398" i="2"/>
  <c r="BH398" i="2"/>
  <c r="BG398" i="2"/>
  <c r="BF398" i="2"/>
  <c r="T398" i="2"/>
  <c r="R398" i="2"/>
  <c r="P398" i="2"/>
  <c r="BK398" i="2"/>
  <c r="J398" i="2"/>
  <c r="BE398" i="2"/>
  <c r="BI397" i="2"/>
  <c r="BH397" i="2"/>
  <c r="BG397" i="2"/>
  <c r="BF397" i="2"/>
  <c r="T397" i="2"/>
  <c r="R397" i="2"/>
  <c r="P397" i="2"/>
  <c r="BK397" i="2"/>
  <c r="J397" i="2"/>
  <c r="BE397" i="2"/>
  <c r="BI396" i="2"/>
  <c r="BH396" i="2"/>
  <c r="BG396" i="2"/>
  <c r="BF396" i="2"/>
  <c r="T396" i="2"/>
  <c r="R396" i="2"/>
  <c r="P396" i="2"/>
  <c r="BK396" i="2"/>
  <c r="J396" i="2"/>
  <c r="BE396" i="2"/>
  <c r="BI395" i="2"/>
  <c r="BH395" i="2"/>
  <c r="BG395" i="2"/>
  <c r="BF395" i="2"/>
  <c r="T395" i="2"/>
  <c r="R395" i="2"/>
  <c r="P395" i="2"/>
  <c r="BK395" i="2"/>
  <c r="J395" i="2"/>
  <c r="BE395" i="2"/>
  <c r="BI394" i="2"/>
  <c r="BH394" i="2"/>
  <c r="BG394" i="2"/>
  <c r="BF394" i="2"/>
  <c r="T394" i="2"/>
  <c r="R394" i="2"/>
  <c r="P394" i="2"/>
  <c r="BK394" i="2"/>
  <c r="J394" i="2"/>
  <c r="BE394" i="2"/>
  <c r="BI393" i="2"/>
  <c r="BH393" i="2"/>
  <c r="BG393" i="2"/>
  <c r="BF393" i="2"/>
  <c r="T393" i="2"/>
  <c r="R393" i="2"/>
  <c r="P393" i="2"/>
  <c r="BK393" i="2"/>
  <c r="J393" i="2"/>
  <c r="BE393" i="2"/>
  <c r="BI392" i="2"/>
  <c r="BH392" i="2"/>
  <c r="BG392" i="2"/>
  <c r="BF392" i="2"/>
  <c r="T392" i="2"/>
  <c r="R392" i="2"/>
  <c r="P392" i="2"/>
  <c r="BK392" i="2"/>
  <c r="J392" i="2"/>
  <c r="BE392" i="2"/>
  <c r="BI391" i="2"/>
  <c r="BH391" i="2"/>
  <c r="BG391" i="2"/>
  <c r="BF391" i="2"/>
  <c r="T391" i="2"/>
  <c r="R391" i="2"/>
  <c r="P391" i="2"/>
  <c r="BK391" i="2"/>
  <c r="J391" i="2"/>
  <c r="BE391" i="2"/>
  <c r="BI390" i="2"/>
  <c r="BH390" i="2"/>
  <c r="BG390" i="2"/>
  <c r="BF390" i="2"/>
  <c r="T390" i="2"/>
  <c r="R390" i="2"/>
  <c r="P390" i="2"/>
  <c r="BK390" i="2"/>
  <c r="J390" i="2"/>
  <c r="BE390" i="2"/>
  <c r="BI389" i="2"/>
  <c r="BH389" i="2"/>
  <c r="BG389" i="2"/>
  <c r="BF389" i="2"/>
  <c r="T389" i="2"/>
  <c r="R389" i="2"/>
  <c r="P389" i="2"/>
  <c r="BK389" i="2"/>
  <c r="J389" i="2"/>
  <c r="BE389" i="2"/>
  <c r="BI388" i="2"/>
  <c r="BH388" i="2"/>
  <c r="BG388" i="2"/>
  <c r="BF388" i="2"/>
  <c r="T388" i="2"/>
  <c r="R388" i="2"/>
  <c r="P388" i="2"/>
  <c r="BK388" i="2"/>
  <c r="J388" i="2"/>
  <c r="BE388" i="2"/>
  <c r="BI387" i="2"/>
  <c r="BH387" i="2"/>
  <c r="BG387" i="2"/>
  <c r="BF387" i="2"/>
  <c r="T387" i="2"/>
  <c r="R387" i="2"/>
  <c r="P387" i="2"/>
  <c r="BK387" i="2"/>
  <c r="J387" i="2"/>
  <c r="BE387" i="2"/>
  <c r="BI386" i="2"/>
  <c r="BH386" i="2"/>
  <c r="BG386" i="2"/>
  <c r="BF386" i="2"/>
  <c r="T386" i="2"/>
  <c r="R386" i="2"/>
  <c r="P386" i="2"/>
  <c r="BK386" i="2"/>
  <c r="J386" i="2"/>
  <c r="BE386" i="2"/>
  <c r="BI385" i="2"/>
  <c r="BH385" i="2"/>
  <c r="BG385" i="2"/>
  <c r="BF385" i="2"/>
  <c r="T385" i="2"/>
  <c r="R385" i="2"/>
  <c r="P385" i="2"/>
  <c r="BK385" i="2"/>
  <c r="J385" i="2"/>
  <c r="BE385" i="2"/>
  <c r="BI384" i="2"/>
  <c r="BH384" i="2"/>
  <c r="BG384" i="2"/>
  <c r="BF384" i="2"/>
  <c r="T384" i="2"/>
  <c r="R384" i="2"/>
  <c r="P384" i="2"/>
  <c r="BK384" i="2"/>
  <c r="J384" i="2"/>
  <c r="BE384" i="2"/>
  <c r="BI383" i="2"/>
  <c r="BH383" i="2"/>
  <c r="BG383" i="2"/>
  <c r="BF383" i="2"/>
  <c r="T383" i="2"/>
  <c r="R383" i="2"/>
  <c r="P383" i="2"/>
  <c r="BK383" i="2"/>
  <c r="J383" i="2"/>
  <c r="BE383" i="2"/>
  <c r="BI382" i="2"/>
  <c r="BH382" i="2"/>
  <c r="BG382" i="2"/>
  <c r="BF382" i="2"/>
  <c r="T382" i="2"/>
  <c r="R382" i="2"/>
  <c r="P382" i="2"/>
  <c r="BK382" i="2"/>
  <c r="J382" i="2"/>
  <c r="BE382" i="2"/>
  <c r="BI381" i="2"/>
  <c r="BH381" i="2"/>
  <c r="BG381" i="2"/>
  <c r="BF381" i="2"/>
  <c r="T381" i="2"/>
  <c r="R381" i="2"/>
  <c r="P381" i="2"/>
  <c r="BK381" i="2"/>
  <c r="J381" i="2"/>
  <c r="BE381" i="2"/>
  <c r="BI380" i="2"/>
  <c r="BH380" i="2"/>
  <c r="BG380" i="2"/>
  <c r="BF380" i="2"/>
  <c r="T380" i="2"/>
  <c r="R380" i="2"/>
  <c r="P380" i="2"/>
  <c r="BK380" i="2"/>
  <c r="J380" i="2"/>
  <c r="BE380" i="2"/>
  <c r="BI379" i="2"/>
  <c r="BH379" i="2"/>
  <c r="BG379" i="2"/>
  <c r="BF379" i="2"/>
  <c r="T379" i="2"/>
  <c r="R379" i="2"/>
  <c r="P379" i="2"/>
  <c r="BK379" i="2"/>
  <c r="J379" i="2"/>
  <c r="BE379" i="2"/>
  <c r="BI378" i="2"/>
  <c r="BH378" i="2"/>
  <c r="BG378" i="2"/>
  <c r="BF378" i="2"/>
  <c r="T378" i="2"/>
  <c r="R378" i="2"/>
  <c r="P378" i="2"/>
  <c r="BK378" i="2"/>
  <c r="J378" i="2"/>
  <c r="BE378" i="2"/>
  <c r="BI377" i="2"/>
  <c r="BH377" i="2"/>
  <c r="BG377" i="2"/>
  <c r="BF377" i="2"/>
  <c r="T377" i="2"/>
  <c r="R377" i="2"/>
  <c r="P377" i="2"/>
  <c r="BK377" i="2"/>
  <c r="J377" i="2"/>
  <c r="BE377" i="2"/>
  <c r="BI376" i="2"/>
  <c r="BH376" i="2"/>
  <c r="BG376" i="2"/>
  <c r="BF376" i="2"/>
  <c r="T376" i="2"/>
  <c r="R376" i="2"/>
  <c r="P376" i="2"/>
  <c r="BK376" i="2"/>
  <c r="J376" i="2"/>
  <c r="BE376" i="2"/>
  <c r="BI375" i="2"/>
  <c r="BH375" i="2"/>
  <c r="BG375" i="2"/>
  <c r="BF375" i="2"/>
  <c r="T375" i="2"/>
  <c r="R375" i="2"/>
  <c r="P375" i="2"/>
  <c r="BK375" i="2"/>
  <c r="J375" i="2"/>
  <c r="BE375" i="2"/>
  <c r="BI374" i="2"/>
  <c r="BH374" i="2"/>
  <c r="BG374" i="2"/>
  <c r="BF374" i="2"/>
  <c r="T374" i="2"/>
  <c r="R374" i="2"/>
  <c r="P374" i="2"/>
  <c r="BK374" i="2"/>
  <c r="J374" i="2"/>
  <c r="BE374" i="2"/>
  <c r="BI373" i="2"/>
  <c r="BH373" i="2"/>
  <c r="BG373" i="2"/>
  <c r="BF373" i="2"/>
  <c r="T373" i="2"/>
  <c r="R373" i="2"/>
  <c r="P373" i="2"/>
  <c r="BK373" i="2"/>
  <c r="J373" i="2"/>
  <c r="BE373" i="2"/>
  <c r="BI372" i="2"/>
  <c r="BH372" i="2"/>
  <c r="BG372" i="2"/>
  <c r="BF372" i="2"/>
  <c r="T372" i="2"/>
  <c r="R372" i="2"/>
  <c r="P372" i="2"/>
  <c r="BK372" i="2"/>
  <c r="J372" i="2"/>
  <c r="BE372" i="2"/>
  <c r="BI371" i="2"/>
  <c r="BH371" i="2"/>
  <c r="BG371" i="2"/>
  <c r="BF371" i="2"/>
  <c r="T371" i="2"/>
  <c r="R371" i="2"/>
  <c r="P371" i="2"/>
  <c r="BK371" i="2"/>
  <c r="J371" i="2"/>
  <c r="BE371" i="2"/>
  <c r="BI370" i="2"/>
  <c r="BH370" i="2"/>
  <c r="BG370" i="2"/>
  <c r="BF370" i="2"/>
  <c r="T370" i="2"/>
  <c r="R370" i="2"/>
  <c r="P370" i="2"/>
  <c r="BK370" i="2"/>
  <c r="J370" i="2"/>
  <c r="BE370" i="2"/>
  <c r="BI369" i="2"/>
  <c r="BH369" i="2"/>
  <c r="BG369" i="2"/>
  <c r="BF369" i="2"/>
  <c r="T369" i="2"/>
  <c r="R369" i="2"/>
  <c r="P369" i="2"/>
  <c r="BK369" i="2"/>
  <c r="J369" i="2"/>
  <c r="BE369" i="2"/>
  <c r="BI368" i="2"/>
  <c r="BH368" i="2"/>
  <c r="BG368" i="2"/>
  <c r="BF368" i="2"/>
  <c r="T368" i="2"/>
  <c r="R368" i="2"/>
  <c r="P368" i="2"/>
  <c r="BK368" i="2"/>
  <c r="J368" i="2"/>
  <c r="BE368" i="2"/>
  <c r="BI367" i="2"/>
  <c r="BH367" i="2"/>
  <c r="BG367" i="2"/>
  <c r="BF367" i="2"/>
  <c r="T367" i="2"/>
  <c r="R367" i="2"/>
  <c r="P367" i="2"/>
  <c r="BK367" i="2"/>
  <c r="J367" i="2"/>
  <c r="BE367" i="2"/>
  <c r="BI366" i="2"/>
  <c r="BH366" i="2"/>
  <c r="BG366" i="2"/>
  <c r="BF366" i="2"/>
  <c r="T366" i="2"/>
  <c r="R366" i="2"/>
  <c r="P366" i="2"/>
  <c r="BK366" i="2"/>
  <c r="J366" i="2"/>
  <c r="BE366" i="2"/>
  <c r="BI365" i="2"/>
  <c r="BH365" i="2"/>
  <c r="BG365" i="2"/>
  <c r="BF365" i="2"/>
  <c r="T365" i="2"/>
  <c r="R365" i="2"/>
  <c r="P365" i="2"/>
  <c r="BK365" i="2"/>
  <c r="J365" i="2"/>
  <c r="BE365" i="2"/>
  <c r="BI364" i="2"/>
  <c r="BH364" i="2"/>
  <c r="BG364" i="2"/>
  <c r="BF364" i="2"/>
  <c r="T364" i="2"/>
  <c r="R364" i="2"/>
  <c r="P364" i="2"/>
  <c r="BK364" i="2"/>
  <c r="J364" i="2"/>
  <c r="BE364" i="2"/>
  <c r="BI363" i="2"/>
  <c r="BH363" i="2"/>
  <c r="BG363" i="2"/>
  <c r="BF363" i="2"/>
  <c r="T363" i="2"/>
  <c r="R363" i="2"/>
  <c r="P363" i="2"/>
  <c r="BK363" i="2"/>
  <c r="J363" i="2"/>
  <c r="BE363" i="2"/>
  <c r="BI362" i="2"/>
  <c r="BH362" i="2"/>
  <c r="BG362" i="2"/>
  <c r="BF362" i="2"/>
  <c r="T362" i="2"/>
  <c r="R362" i="2"/>
  <c r="P362" i="2"/>
  <c r="BK362" i="2"/>
  <c r="J362" i="2"/>
  <c r="BE362" i="2"/>
  <c r="BI361" i="2"/>
  <c r="BH361" i="2"/>
  <c r="BG361" i="2"/>
  <c r="BF361" i="2"/>
  <c r="T361" i="2"/>
  <c r="R361" i="2"/>
  <c r="P361" i="2"/>
  <c r="BK361" i="2"/>
  <c r="J361" i="2"/>
  <c r="BE361" i="2"/>
  <c r="BI360" i="2"/>
  <c r="BH360" i="2"/>
  <c r="BG360" i="2"/>
  <c r="BF360" i="2"/>
  <c r="T360" i="2"/>
  <c r="R360" i="2"/>
  <c r="P360" i="2"/>
  <c r="BK360" i="2"/>
  <c r="J360" i="2"/>
  <c r="BE360" i="2"/>
  <c r="BI359" i="2"/>
  <c r="BH359" i="2"/>
  <c r="BG359" i="2"/>
  <c r="BF359" i="2"/>
  <c r="T359" i="2"/>
  <c r="R359" i="2"/>
  <c r="P359" i="2"/>
  <c r="BK359" i="2"/>
  <c r="J359" i="2"/>
  <c r="BE359" i="2"/>
  <c r="BI358" i="2"/>
  <c r="BH358" i="2"/>
  <c r="BG358" i="2"/>
  <c r="BF358" i="2"/>
  <c r="T358" i="2"/>
  <c r="R358" i="2"/>
  <c r="P358" i="2"/>
  <c r="BK358" i="2"/>
  <c r="J358" i="2"/>
  <c r="BE358" i="2"/>
  <c r="BI357" i="2"/>
  <c r="BH357" i="2"/>
  <c r="BG357" i="2"/>
  <c r="BF357" i="2"/>
  <c r="T357" i="2"/>
  <c r="R357" i="2"/>
  <c r="P357" i="2"/>
  <c r="BK357" i="2"/>
  <c r="J357" i="2"/>
  <c r="BE357" i="2"/>
  <c r="BI356" i="2"/>
  <c r="BH356" i="2"/>
  <c r="BG356" i="2"/>
  <c r="BF356" i="2"/>
  <c r="T356" i="2"/>
  <c r="R356" i="2"/>
  <c r="P356" i="2"/>
  <c r="BK356" i="2"/>
  <c r="J356" i="2"/>
  <c r="BE356" i="2"/>
  <c r="BI355" i="2"/>
  <c r="BH355" i="2"/>
  <c r="BG355" i="2"/>
  <c r="BF355" i="2"/>
  <c r="T355" i="2"/>
  <c r="R355" i="2"/>
  <c r="P355" i="2"/>
  <c r="BK355" i="2"/>
  <c r="J355" i="2"/>
  <c r="BE355" i="2"/>
  <c r="BI354" i="2"/>
  <c r="BH354" i="2"/>
  <c r="BG354" i="2"/>
  <c r="BF354" i="2"/>
  <c r="T354" i="2"/>
  <c r="R354" i="2"/>
  <c r="P354" i="2"/>
  <c r="BK354" i="2"/>
  <c r="J354" i="2"/>
  <c r="BE354" i="2"/>
  <c r="BI353" i="2"/>
  <c r="BH353" i="2"/>
  <c r="BG353" i="2"/>
  <c r="BF353" i="2"/>
  <c r="T353" i="2"/>
  <c r="R353" i="2"/>
  <c r="P353" i="2"/>
  <c r="BK353" i="2"/>
  <c r="J353" i="2"/>
  <c r="BE353" i="2"/>
  <c r="BI352" i="2"/>
  <c r="BH352" i="2"/>
  <c r="BG352" i="2"/>
  <c r="BF352" i="2"/>
  <c r="T352" i="2"/>
  <c r="R352" i="2"/>
  <c r="P352" i="2"/>
  <c r="BK352" i="2"/>
  <c r="J352" i="2"/>
  <c r="BE352" i="2"/>
  <c r="BI351" i="2"/>
  <c r="BH351" i="2"/>
  <c r="BG351" i="2"/>
  <c r="BF351" i="2"/>
  <c r="T351" i="2"/>
  <c r="R351" i="2"/>
  <c r="P351" i="2"/>
  <c r="BK351" i="2"/>
  <c r="J351" i="2"/>
  <c r="BE351" i="2"/>
  <c r="BI350" i="2"/>
  <c r="BH350" i="2"/>
  <c r="BG350" i="2"/>
  <c r="BF350" i="2"/>
  <c r="T350" i="2"/>
  <c r="R350" i="2"/>
  <c r="P350" i="2"/>
  <c r="BK350" i="2"/>
  <c r="J350" i="2"/>
  <c r="BE350" i="2"/>
  <c r="BI349" i="2"/>
  <c r="BH349" i="2"/>
  <c r="BG349" i="2"/>
  <c r="BF349" i="2"/>
  <c r="T349" i="2"/>
  <c r="R349" i="2"/>
  <c r="P349" i="2"/>
  <c r="BK349" i="2"/>
  <c r="J349" i="2"/>
  <c r="BE349" i="2"/>
  <c r="BI348" i="2"/>
  <c r="BH348" i="2"/>
  <c r="BG348" i="2"/>
  <c r="BF348" i="2"/>
  <c r="T348" i="2"/>
  <c r="R348" i="2"/>
  <c r="P348" i="2"/>
  <c r="BK348" i="2"/>
  <c r="J348" i="2"/>
  <c r="BE348" i="2"/>
  <c r="BI347" i="2"/>
  <c r="BH347" i="2"/>
  <c r="BG347" i="2"/>
  <c r="BF347" i="2"/>
  <c r="T347" i="2"/>
  <c r="R347" i="2"/>
  <c r="P347" i="2"/>
  <c r="BK347" i="2"/>
  <c r="J347" i="2"/>
  <c r="BE347" i="2"/>
  <c r="BI346" i="2"/>
  <c r="BH346" i="2"/>
  <c r="BG346" i="2"/>
  <c r="BF346" i="2"/>
  <c r="T346" i="2"/>
  <c r="R346" i="2"/>
  <c r="P346" i="2"/>
  <c r="BK346" i="2"/>
  <c r="J346" i="2"/>
  <c r="BE346" i="2"/>
  <c r="BI345" i="2"/>
  <c r="BH345" i="2"/>
  <c r="BG345" i="2"/>
  <c r="BF345" i="2"/>
  <c r="T345" i="2"/>
  <c r="R345" i="2"/>
  <c r="P345" i="2"/>
  <c r="BK345" i="2"/>
  <c r="J345" i="2"/>
  <c r="BE345" i="2"/>
  <c r="BI344" i="2"/>
  <c r="BH344" i="2"/>
  <c r="BG344" i="2"/>
  <c r="BF344" i="2"/>
  <c r="T344" i="2"/>
  <c r="R344" i="2"/>
  <c r="P344" i="2"/>
  <c r="BK344" i="2"/>
  <c r="J344" i="2"/>
  <c r="BE344" i="2"/>
  <c r="BI343" i="2"/>
  <c r="BH343" i="2"/>
  <c r="BG343" i="2"/>
  <c r="BF343" i="2"/>
  <c r="T343" i="2"/>
  <c r="R343" i="2"/>
  <c r="P343" i="2"/>
  <c r="BK343" i="2"/>
  <c r="J343" i="2"/>
  <c r="BE343" i="2"/>
  <c r="BI342" i="2"/>
  <c r="BH342" i="2"/>
  <c r="BG342" i="2"/>
  <c r="BF342" i="2"/>
  <c r="T342" i="2"/>
  <c r="R342" i="2"/>
  <c r="P342" i="2"/>
  <c r="BK342" i="2"/>
  <c r="J342" i="2"/>
  <c r="BE342" i="2"/>
  <c r="BI341" i="2"/>
  <c r="BH341" i="2"/>
  <c r="BG341" i="2"/>
  <c r="BF341" i="2"/>
  <c r="T341" i="2"/>
  <c r="R341" i="2"/>
  <c r="P341" i="2"/>
  <c r="BK341" i="2"/>
  <c r="J341" i="2"/>
  <c r="BE341" i="2"/>
  <c r="BI340" i="2"/>
  <c r="BH340" i="2"/>
  <c r="BG340" i="2"/>
  <c r="BF340" i="2"/>
  <c r="T340" i="2"/>
  <c r="R340" i="2"/>
  <c r="P340" i="2"/>
  <c r="BK340" i="2"/>
  <c r="J340" i="2"/>
  <c r="BE340" i="2"/>
  <c r="BI339" i="2"/>
  <c r="BH339" i="2"/>
  <c r="BG339" i="2"/>
  <c r="BF339" i="2"/>
  <c r="T339" i="2"/>
  <c r="R339" i="2"/>
  <c r="P339" i="2"/>
  <c r="BK339" i="2"/>
  <c r="J339" i="2"/>
  <c r="BE339" i="2"/>
  <c r="BI338" i="2"/>
  <c r="BH338" i="2"/>
  <c r="BG338" i="2"/>
  <c r="BF338" i="2"/>
  <c r="T338" i="2"/>
  <c r="R338" i="2"/>
  <c r="P338" i="2"/>
  <c r="BK338" i="2"/>
  <c r="J338" i="2"/>
  <c r="BE338" i="2"/>
  <c r="BI337" i="2"/>
  <c r="BH337" i="2"/>
  <c r="BG337" i="2"/>
  <c r="BF337" i="2"/>
  <c r="T337" i="2"/>
  <c r="R337" i="2"/>
  <c r="P337" i="2"/>
  <c r="BK337" i="2"/>
  <c r="J337" i="2"/>
  <c r="BE337" i="2"/>
  <c r="BI336" i="2"/>
  <c r="BH336" i="2"/>
  <c r="BG336" i="2"/>
  <c r="BF336" i="2"/>
  <c r="T336" i="2"/>
  <c r="R336" i="2"/>
  <c r="P336" i="2"/>
  <c r="BK336" i="2"/>
  <c r="J336" i="2"/>
  <c r="BE336" i="2"/>
  <c r="BI335" i="2"/>
  <c r="BH335" i="2"/>
  <c r="BG335" i="2"/>
  <c r="BF335" i="2"/>
  <c r="T335" i="2"/>
  <c r="R335" i="2"/>
  <c r="P335" i="2"/>
  <c r="BK335" i="2"/>
  <c r="J335" i="2"/>
  <c r="BE335" i="2"/>
  <c r="BI334" i="2"/>
  <c r="BH334" i="2"/>
  <c r="BG334" i="2"/>
  <c r="BF334" i="2"/>
  <c r="T334" i="2"/>
  <c r="R334" i="2"/>
  <c r="P334" i="2"/>
  <c r="BK334" i="2"/>
  <c r="J334" i="2"/>
  <c r="BE334" i="2"/>
  <c r="BI333" i="2"/>
  <c r="BH333" i="2"/>
  <c r="BG333" i="2"/>
  <c r="BF333" i="2"/>
  <c r="T333" i="2"/>
  <c r="R333" i="2"/>
  <c r="P333" i="2"/>
  <c r="BK333" i="2"/>
  <c r="J333" i="2"/>
  <c r="BE333" i="2"/>
  <c r="BI332" i="2"/>
  <c r="BH332" i="2"/>
  <c r="BG332" i="2"/>
  <c r="BF332" i="2"/>
  <c r="T332" i="2"/>
  <c r="R332" i="2"/>
  <c r="P332" i="2"/>
  <c r="BK332" i="2"/>
  <c r="J332" i="2"/>
  <c r="BE332" i="2"/>
  <c r="BI331" i="2"/>
  <c r="BH331" i="2"/>
  <c r="BG331" i="2"/>
  <c r="BF331" i="2"/>
  <c r="T331" i="2"/>
  <c r="R331" i="2"/>
  <c r="P331" i="2"/>
  <c r="BK331" i="2"/>
  <c r="J331" i="2"/>
  <c r="BE331" i="2"/>
  <c r="BI330" i="2"/>
  <c r="BH330" i="2"/>
  <c r="BG330" i="2"/>
  <c r="BF330" i="2"/>
  <c r="T330" i="2"/>
  <c r="R330" i="2"/>
  <c r="P330" i="2"/>
  <c r="BK330" i="2"/>
  <c r="J330" i="2"/>
  <c r="BE330" i="2"/>
  <c r="BI329" i="2"/>
  <c r="BH329" i="2"/>
  <c r="BG329" i="2"/>
  <c r="BF329" i="2"/>
  <c r="T329" i="2"/>
  <c r="R329" i="2"/>
  <c r="P329" i="2"/>
  <c r="BK329" i="2"/>
  <c r="J329" i="2"/>
  <c r="BE329" i="2"/>
  <c r="BI328" i="2"/>
  <c r="BH328" i="2"/>
  <c r="BG328" i="2"/>
  <c r="BF328" i="2"/>
  <c r="T328" i="2"/>
  <c r="R328" i="2"/>
  <c r="P328" i="2"/>
  <c r="BK328" i="2"/>
  <c r="J328" i="2"/>
  <c r="BE328" i="2"/>
  <c r="BI327" i="2"/>
  <c r="BH327" i="2"/>
  <c r="BG327" i="2"/>
  <c r="BF327" i="2"/>
  <c r="T327" i="2"/>
  <c r="R327" i="2"/>
  <c r="P327" i="2"/>
  <c r="BK327" i="2"/>
  <c r="J327" i="2"/>
  <c r="BE327" i="2"/>
  <c r="BI326" i="2"/>
  <c r="BH326" i="2"/>
  <c r="BG326" i="2"/>
  <c r="BF326" i="2"/>
  <c r="T326" i="2"/>
  <c r="R326" i="2"/>
  <c r="P326" i="2"/>
  <c r="BK326" i="2"/>
  <c r="J326" i="2"/>
  <c r="BE326" i="2"/>
  <c r="BI325" i="2"/>
  <c r="BH325" i="2"/>
  <c r="BG325" i="2"/>
  <c r="BF325" i="2"/>
  <c r="T325" i="2"/>
  <c r="R325" i="2"/>
  <c r="P325" i="2"/>
  <c r="BK325" i="2"/>
  <c r="J325" i="2"/>
  <c r="BE325" i="2"/>
  <c r="BI324" i="2"/>
  <c r="BH324" i="2"/>
  <c r="BG324" i="2"/>
  <c r="BF324" i="2"/>
  <c r="T324" i="2"/>
  <c r="R324" i="2"/>
  <c r="P324" i="2"/>
  <c r="BK324" i="2"/>
  <c r="J324" i="2"/>
  <c r="BE324" i="2"/>
  <c r="BI323" i="2"/>
  <c r="BH323" i="2"/>
  <c r="BG323" i="2"/>
  <c r="BF323" i="2"/>
  <c r="T323" i="2"/>
  <c r="R323" i="2"/>
  <c r="P323" i="2"/>
  <c r="BK323" i="2"/>
  <c r="J323" i="2"/>
  <c r="BE323" i="2"/>
  <c r="BI322" i="2"/>
  <c r="BH322" i="2"/>
  <c r="BG322" i="2"/>
  <c r="BF322" i="2"/>
  <c r="T322" i="2"/>
  <c r="R322" i="2"/>
  <c r="P322" i="2"/>
  <c r="BK322" i="2"/>
  <c r="J322" i="2"/>
  <c r="BE322" i="2"/>
  <c r="BI321" i="2"/>
  <c r="BH321" i="2"/>
  <c r="BG321" i="2"/>
  <c r="BF321" i="2"/>
  <c r="T321" i="2"/>
  <c r="R321" i="2"/>
  <c r="P321" i="2"/>
  <c r="BK321" i="2"/>
  <c r="J321" i="2"/>
  <c r="BE321" i="2"/>
  <c r="BI320" i="2"/>
  <c r="BH320" i="2"/>
  <c r="BG320" i="2"/>
  <c r="BF320" i="2"/>
  <c r="T320" i="2"/>
  <c r="R320" i="2"/>
  <c r="P320" i="2"/>
  <c r="BK320" i="2"/>
  <c r="J320" i="2"/>
  <c r="BE320" i="2"/>
  <c r="BI319" i="2"/>
  <c r="BH319" i="2"/>
  <c r="BG319" i="2"/>
  <c r="BF319" i="2"/>
  <c r="T319" i="2"/>
  <c r="R319" i="2"/>
  <c r="P319" i="2"/>
  <c r="BK319" i="2"/>
  <c r="J319" i="2"/>
  <c r="BE319" i="2"/>
  <c r="BI318" i="2"/>
  <c r="BH318" i="2"/>
  <c r="BG318" i="2"/>
  <c r="BF318" i="2"/>
  <c r="T318" i="2"/>
  <c r="R318" i="2"/>
  <c r="P318" i="2"/>
  <c r="BK318" i="2"/>
  <c r="J318" i="2"/>
  <c r="BE318" i="2"/>
  <c r="BI317" i="2"/>
  <c r="BH317" i="2"/>
  <c r="BG317" i="2"/>
  <c r="BF317" i="2"/>
  <c r="T317" i="2"/>
  <c r="R317" i="2"/>
  <c r="P317" i="2"/>
  <c r="BK317" i="2"/>
  <c r="J317" i="2"/>
  <c r="BE317" i="2"/>
  <c r="BI316" i="2"/>
  <c r="BH316" i="2"/>
  <c r="BG316" i="2"/>
  <c r="BF316" i="2"/>
  <c r="T316" i="2"/>
  <c r="R316" i="2"/>
  <c r="P316" i="2"/>
  <c r="BK316" i="2"/>
  <c r="J316" i="2"/>
  <c r="BE316" i="2"/>
  <c r="BI315" i="2"/>
  <c r="BH315" i="2"/>
  <c r="BG315" i="2"/>
  <c r="BF315" i="2"/>
  <c r="T315" i="2"/>
  <c r="R315" i="2"/>
  <c r="P315" i="2"/>
  <c r="BK315" i="2"/>
  <c r="J315" i="2"/>
  <c r="BE315" i="2"/>
  <c r="BI314" i="2"/>
  <c r="BH314" i="2"/>
  <c r="BG314" i="2"/>
  <c r="BF314" i="2"/>
  <c r="T314" i="2"/>
  <c r="R314" i="2"/>
  <c r="P314" i="2"/>
  <c r="BK314" i="2"/>
  <c r="J314" i="2"/>
  <c r="BE314" i="2"/>
  <c r="BI313" i="2"/>
  <c r="BH313" i="2"/>
  <c r="BG313" i="2"/>
  <c r="BF313" i="2"/>
  <c r="T313" i="2"/>
  <c r="R313" i="2"/>
  <c r="P313" i="2"/>
  <c r="BK313" i="2"/>
  <c r="J313" i="2"/>
  <c r="BE313" i="2"/>
  <c r="BI312" i="2"/>
  <c r="BH312" i="2"/>
  <c r="BG312" i="2"/>
  <c r="BF312" i="2"/>
  <c r="T312" i="2"/>
  <c r="R312" i="2"/>
  <c r="P312" i="2"/>
  <c r="BK312" i="2"/>
  <c r="J312" i="2"/>
  <c r="BE312" i="2"/>
  <c r="BI311" i="2"/>
  <c r="BH311" i="2"/>
  <c r="BG311" i="2"/>
  <c r="BF311" i="2"/>
  <c r="T311" i="2"/>
  <c r="R311" i="2"/>
  <c r="P311" i="2"/>
  <c r="BK311" i="2"/>
  <c r="J311" i="2"/>
  <c r="BE311" i="2"/>
  <c r="BI310" i="2"/>
  <c r="BH310" i="2"/>
  <c r="BG310" i="2"/>
  <c r="BF310" i="2"/>
  <c r="T310" i="2"/>
  <c r="R310" i="2"/>
  <c r="P310" i="2"/>
  <c r="BK310" i="2"/>
  <c r="J310" i="2"/>
  <c r="BE310" i="2"/>
  <c r="BI309" i="2"/>
  <c r="BH309" i="2"/>
  <c r="BG309" i="2"/>
  <c r="BF309" i="2"/>
  <c r="T309" i="2"/>
  <c r="R309" i="2"/>
  <c r="P309" i="2"/>
  <c r="BK309" i="2"/>
  <c r="J309" i="2"/>
  <c r="BE309" i="2"/>
  <c r="BI308" i="2"/>
  <c r="BH308" i="2"/>
  <c r="BG308" i="2"/>
  <c r="BF308" i="2"/>
  <c r="T308" i="2"/>
  <c r="R308" i="2"/>
  <c r="P308" i="2"/>
  <c r="BK308" i="2"/>
  <c r="J308" i="2"/>
  <c r="BE308" i="2"/>
  <c r="BI307" i="2"/>
  <c r="BH307" i="2"/>
  <c r="BG307" i="2"/>
  <c r="BF307" i="2"/>
  <c r="T307" i="2"/>
  <c r="R307" i="2"/>
  <c r="P307" i="2"/>
  <c r="BK307" i="2"/>
  <c r="J307" i="2"/>
  <c r="BE307" i="2"/>
  <c r="BI306" i="2"/>
  <c r="BH306" i="2"/>
  <c r="BG306" i="2"/>
  <c r="BF306" i="2"/>
  <c r="T306" i="2"/>
  <c r="R306" i="2"/>
  <c r="P306" i="2"/>
  <c r="BK306" i="2"/>
  <c r="J306" i="2"/>
  <c r="BE306" i="2"/>
  <c r="BI305" i="2"/>
  <c r="BH305" i="2"/>
  <c r="BG305" i="2"/>
  <c r="BF305" i="2"/>
  <c r="T305" i="2"/>
  <c r="R305" i="2"/>
  <c r="P305" i="2"/>
  <c r="BK305" i="2"/>
  <c r="J305" i="2"/>
  <c r="BE305" i="2"/>
  <c r="BI304" i="2"/>
  <c r="BH304" i="2"/>
  <c r="BG304" i="2"/>
  <c r="BF304" i="2"/>
  <c r="T304" i="2"/>
  <c r="R304" i="2"/>
  <c r="P304" i="2"/>
  <c r="BK304" i="2"/>
  <c r="J304" i="2"/>
  <c r="BE304" i="2"/>
  <c r="BI303" i="2"/>
  <c r="BH303" i="2"/>
  <c r="BG303" i="2"/>
  <c r="BF303" i="2"/>
  <c r="T303" i="2"/>
  <c r="R303" i="2"/>
  <c r="P303" i="2"/>
  <c r="BK303" i="2"/>
  <c r="J303" i="2"/>
  <c r="BE303" i="2"/>
  <c r="BI302" i="2"/>
  <c r="BH302" i="2"/>
  <c r="BG302" i="2"/>
  <c r="BF302" i="2"/>
  <c r="T302" i="2"/>
  <c r="R302" i="2"/>
  <c r="P302" i="2"/>
  <c r="BK302" i="2"/>
  <c r="J302" i="2"/>
  <c r="BE302" i="2"/>
  <c r="BI301" i="2"/>
  <c r="BH301" i="2"/>
  <c r="BG301" i="2"/>
  <c r="BF301" i="2"/>
  <c r="T301" i="2"/>
  <c r="R301" i="2"/>
  <c r="P301" i="2"/>
  <c r="BK301" i="2"/>
  <c r="J301" i="2"/>
  <c r="BE301" i="2"/>
  <c r="BI300" i="2"/>
  <c r="BH300" i="2"/>
  <c r="BG300" i="2"/>
  <c r="BF300" i="2"/>
  <c r="T300" i="2"/>
  <c r="R300" i="2"/>
  <c r="P300" i="2"/>
  <c r="BK300" i="2"/>
  <c r="J300" i="2"/>
  <c r="BE300" i="2"/>
  <c r="BI299" i="2"/>
  <c r="BH299" i="2"/>
  <c r="BG299" i="2"/>
  <c r="BF299" i="2"/>
  <c r="T299" i="2"/>
  <c r="R299" i="2"/>
  <c r="P299" i="2"/>
  <c r="BK299" i="2"/>
  <c r="J299" i="2"/>
  <c r="BE299" i="2"/>
  <c r="BI298" i="2"/>
  <c r="BH298" i="2"/>
  <c r="BG298" i="2"/>
  <c r="BF298" i="2"/>
  <c r="T298" i="2"/>
  <c r="R298" i="2"/>
  <c r="P298" i="2"/>
  <c r="BK298" i="2"/>
  <c r="J298" i="2"/>
  <c r="BE298" i="2"/>
  <c r="BI297" i="2"/>
  <c r="BH297" i="2"/>
  <c r="BG297" i="2"/>
  <c r="BF297" i="2"/>
  <c r="T297" i="2"/>
  <c r="R297" i="2"/>
  <c r="P297" i="2"/>
  <c r="BK297" i="2"/>
  <c r="J297" i="2"/>
  <c r="BE297" i="2"/>
  <c r="BI296" i="2"/>
  <c r="BH296" i="2"/>
  <c r="BG296" i="2"/>
  <c r="BF296" i="2"/>
  <c r="T296" i="2"/>
  <c r="R296" i="2"/>
  <c r="P296" i="2"/>
  <c r="BK296" i="2"/>
  <c r="J296" i="2"/>
  <c r="BE296" i="2"/>
  <c r="BI295" i="2"/>
  <c r="BH295" i="2"/>
  <c r="BG295" i="2"/>
  <c r="BF295" i="2"/>
  <c r="T295" i="2"/>
  <c r="R295" i="2"/>
  <c r="P295" i="2"/>
  <c r="BK295" i="2"/>
  <c r="J295" i="2"/>
  <c r="BE295" i="2"/>
  <c r="BI294" i="2"/>
  <c r="BH294" i="2"/>
  <c r="BG294" i="2"/>
  <c r="BF294" i="2"/>
  <c r="T294" i="2"/>
  <c r="R294" i="2"/>
  <c r="P294" i="2"/>
  <c r="BK294" i="2"/>
  <c r="J294" i="2"/>
  <c r="BE294" i="2"/>
  <c r="BI293" i="2"/>
  <c r="BH293" i="2"/>
  <c r="BG293" i="2"/>
  <c r="BF293" i="2"/>
  <c r="T293" i="2"/>
  <c r="R293" i="2"/>
  <c r="P293" i="2"/>
  <c r="BK293" i="2"/>
  <c r="J293" i="2"/>
  <c r="BE293" i="2"/>
  <c r="BI292" i="2"/>
  <c r="BH292" i="2"/>
  <c r="BG292" i="2"/>
  <c r="BF292" i="2"/>
  <c r="T292" i="2"/>
  <c r="R292" i="2"/>
  <c r="P292" i="2"/>
  <c r="BK292" i="2"/>
  <c r="J292" i="2"/>
  <c r="BE292" i="2"/>
  <c r="BI291" i="2"/>
  <c r="BH291" i="2"/>
  <c r="BG291" i="2"/>
  <c r="BF291" i="2"/>
  <c r="T291" i="2"/>
  <c r="R291" i="2"/>
  <c r="P291" i="2"/>
  <c r="BK291" i="2"/>
  <c r="J291" i="2"/>
  <c r="BE291" i="2"/>
  <c r="BI290" i="2"/>
  <c r="BH290" i="2"/>
  <c r="BG290" i="2"/>
  <c r="BF290" i="2"/>
  <c r="T290" i="2"/>
  <c r="R290" i="2"/>
  <c r="P290" i="2"/>
  <c r="BK290" i="2"/>
  <c r="J290" i="2"/>
  <c r="BE290" i="2"/>
  <c r="BI289" i="2"/>
  <c r="BH289" i="2"/>
  <c r="BG289" i="2"/>
  <c r="BF289" i="2"/>
  <c r="T289" i="2"/>
  <c r="R289" i="2"/>
  <c r="P289" i="2"/>
  <c r="BK289" i="2"/>
  <c r="J289" i="2"/>
  <c r="BE289" i="2"/>
  <c r="BI288" i="2"/>
  <c r="BH288" i="2"/>
  <c r="BG288" i="2"/>
  <c r="BF288" i="2"/>
  <c r="T288" i="2"/>
  <c r="R288" i="2"/>
  <c r="P288" i="2"/>
  <c r="BK288" i="2"/>
  <c r="J288" i="2"/>
  <c r="BE288" i="2"/>
  <c r="BI287" i="2"/>
  <c r="BH287" i="2"/>
  <c r="BG287" i="2"/>
  <c r="BF287" i="2"/>
  <c r="T287" i="2"/>
  <c r="R287" i="2"/>
  <c r="P287" i="2"/>
  <c r="BK287" i="2"/>
  <c r="J287" i="2"/>
  <c r="BE287" i="2"/>
  <c r="BI286" i="2"/>
  <c r="BH286" i="2"/>
  <c r="BG286" i="2"/>
  <c r="BF286" i="2"/>
  <c r="T286" i="2"/>
  <c r="R286" i="2"/>
  <c r="P286" i="2"/>
  <c r="BK286" i="2"/>
  <c r="J286" i="2"/>
  <c r="BE286" i="2"/>
  <c r="BI285" i="2"/>
  <c r="BH285" i="2"/>
  <c r="BG285" i="2"/>
  <c r="BF285" i="2"/>
  <c r="T285" i="2"/>
  <c r="R285" i="2"/>
  <c r="P285" i="2"/>
  <c r="BK285" i="2"/>
  <c r="J285" i="2"/>
  <c r="BE285" i="2"/>
  <c r="BI284" i="2"/>
  <c r="BH284" i="2"/>
  <c r="BG284" i="2"/>
  <c r="BF284" i="2"/>
  <c r="T284" i="2"/>
  <c r="R284" i="2"/>
  <c r="P284" i="2"/>
  <c r="BK284" i="2"/>
  <c r="J284" i="2"/>
  <c r="BE284" i="2"/>
  <c r="BI283" i="2"/>
  <c r="BH283" i="2"/>
  <c r="BG283" i="2"/>
  <c r="BF283" i="2"/>
  <c r="T283" i="2"/>
  <c r="R283" i="2"/>
  <c r="P283" i="2"/>
  <c r="BK283" i="2"/>
  <c r="J283" i="2"/>
  <c r="BE283" i="2"/>
  <c r="BI282" i="2"/>
  <c r="BH282" i="2"/>
  <c r="BG282" i="2"/>
  <c r="BF282" i="2"/>
  <c r="T282" i="2"/>
  <c r="R282" i="2"/>
  <c r="P282" i="2"/>
  <c r="BK282" i="2"/>
  <c r="J282" i="2"/>
  <c r="BE282" i="2"/>
  <c r="BI281" i="2"/>
  <c r="BH281" i="2"/>
  <c r="BG281" i="2"/>
  <c r="BF281" i="2"/>
  <c r="T281" i="2"/>
  <c r="R281" i="2"/>
  <c r="P281" i="2"/>
  <c r="BK281" i="2"/>
  <c r="J281" i="2"/>
  <c r="BE281" i="2"/>
  <c r="BI280" i="2"/>
  <c r="BH280" i="2"/>
  <c r="BG280" i="2"/>
  <c r="BF280" i="2"/>
  <c r="T280" i="2"/>
  <c r="R280" i="2"/>
  <c r="P280" i="2"/>
  <c r="BK280" i="2"/>
  <c r="J280" i="2"/>
  <c r="BE280" i="2"/>
  <c r="BI279" i="2"/>
  <c r="BH279" i="2"/>
  <c r="BG279" i="2"/>
  <c r="BF279" i="2"/>
  <c r="T279" i="2"/>
  <c r="R279" i="2"/>
  <c r="P279" i="2"/>
  <c r="BK279" i="2"/>
  <c r="J279" i="2"/>
  <c r="BE279" i="2"/>
  <c r="BI278" i="2"/>
  <c r="BH278" i="2"/>
  <c r="BG278" i="2"/>
  <c r="BF278" i="2"/>
  <c r="T278" i="2"/>
  <c r="R278" i="2"/>
  <c r="P278" i="2"/>
  <c r="BK278" i="2"/>
  <c r="J278" i="2"/>
  <c r="BE278" i="2"/>
  <c r="BI277" i="2"/>
  <c r="BH277" i="2"/>
  <c r="BG277" i="2"/>
  <c r="BF277" i="2"/>
  <c r="T277" i="2"/>
  <c r="R277" i="2"/>
  <c r="P277" i="2"/>
  <c r="BK277" i="2"/>
  <c r="J277" i="2"/>
  <c r="BE277" i="2"/>
  <c r="BI276" i="2"/>
  <c r="BH276" i="2"/>
  <c r="BG276" i="2"/>
  <c r="BF276" i="2"/>
  <c r="T276" i="2"/>
  <c r="R276" i="2"/>
  <c r="P276" i="2"/>
  <c r="BK276" i="2"/>
  <c r="J276" i="2"/>
  <c r="BE276" i="2"/>
  <c r="BI275" i="2"/>
  <c r="BH275" i="2"/>
  <c r="BG275" i="2"/>
  <c r="BF275" i="2"/>
  <c r="T275" i="2"/>
  <c r="R275" i="2"/>
  <c r="P275" i="2"/>
  <c r="BK275" i="2"/>
  <c r="J275" i="2"/>
  <c r="BE275" i="2"/>
  <c r="BI274" i="2"/>
  <c r="BH274" i="2"/>
  <c r="BG274" i="2"/>
  <c r="BF274" i="2"/>
  <c r="T274" i="2"/>
  <c r="R274" i="2"/>
  <c r="P274" i="2"/>
  <c r="BK274" i="2"/>
  <c r="J274" i="2"/>
  <c r="BE274" i="2"/>
  <c r="BI273" i="2"/>
  <c r="BH273" i="2"/>
  <c r="BG273" i="2"/>
  <c r="BF273" i="2"/>
  <c r="T273" i="2"/>
  <c r="R273" i="2"/>
  <c r="P273" i="2"/>
  <c r="BK273" i="2"/>
  <c r="J273" i="2"/>
  <c r="BE273" i="2"/>
  <c r="BI272" i="2"/>
  <c r="BH272" i="2"/>
  <c r="BG272" i="2"/>
  <c r="BF272" i="2"/>
  <c r="T272" i="2"/>
  <c r="R272" i="2"/>
  <c r="P272" i="2"/>
  <c r="BK272" i="2"/>
  <c r="J272" i="2"/>
  <c r="BE272" i="2"/>
  <c r="BI271" i="2"/>
  <c r="BH271" i="2"/>
  <c r="BG271" i="2"/>
  <c r="BF271" i="2"/>
  <c r="T271" i="2"/>
  <c r="R271" i="2"/>
  <c r="P271" i="2"/>
  <c r="BK271" i="2"/>
  <c r="J271" i="2"/>
  <c r="BE271" i="2"/>
  <c r="BI270" i="2"/>
  <c r="BH270" i="2"/>
  <c r="BG270" i="2"/>
  <c r="BF270" i="2"/>
  <c r="T270" i="2"/>
  <c r="R270" i="2"/>
  <c r="P270" i="2"/>
  <c r="BK270" i="2"/>
  <c r="J270" i="2"/>
  <c r="BE270" i="2"/>
  <c r="BI269" i="2"/>
  <c r="BH269" i="2"/>
  <c r="BG269" i="2"/>
  <c r="BF269" i="2"/>
  <c r="T269" i="2"/>
  <c r="R269" i="2"/>
  <c r="P269" i="2"/>
  <c r="BK269" i="2"/>
  <c r="J269" i="2"/>
  <c r="BE269" i="2"/>
  <c r="BI268" i="2"/>
  <c r="BH268" i="2"/>
  <c r="BG268" i="2"/>
  <c r="BF268" i="2"/>
  <c r="T268" i="2"/>
  <c r="R268" i="2"/>
  <c r="P268" i="2"/>
  <c r="BK268" i="2"/>
  <c r="J268" i="2"/>
  <c r="BE268" i="2"/>
  <c r="BI267" i="2"/>
  <c r="BH267" i="2"/>
  <c r="BG267" i="2"/>
  <c r="BF267" i="2"/>
  <c r="T267" i="2"/>
  <c r="R267" i="2"/>
  <c r="P267" i="2"/>
  <c r="BK267" i="2"/>
  <c r="J267" i="2"/>
  <c r="BE267" i="2"/>
  <c r="BI266" i="2"/>
  <c r="BH266" i="2"/>
  <c r="BG266" i="2"/>
  <c r="BF266" i="2"/>
  <c r="T266" i="2"/>
  <c r="R266" i="2"/>
  <c r="P266" i="2"/>
  <c r="BK266" i="2"/>
  <c r="J266" i="2"/>
  <c r="BE266" i="2"/>
  <c r="BI265" i="2"/>
  <c r="BH265" i="2"/>
  <c r="BG265" i="2"/>
  <c r="BF265" i="2"/>
  <c r="T265" i="2"/>
  <c r="R265" i="2"/>
  <c r="P265" i="2"/>
  <c r="BK265" i="2"/>
  <c r="J265" i="2"/>
  <c r="BE265" i="2"/>
  <c r="BI264" i="2"/>
  <c r="BH264" i="2"/>
  <c r="BG264" i="2"/>
  <c r="BF264" i="2"/>
  <c r="T264" i="2"/>
  <c r="R264" i="2"/>
  <c r="P264" i="2"/>
  <c r="BK264" i="2"/>
  <c r="J264" i="2"/>
  <c r="BE264" i="2"/>
  <c r="BI263" i="2"/>
  <c r="BH263" i="2"/>
  <c r="BG263" i="2"/>
  <c r="BF263" i="2"/>
  <c r="T263" i="2"/>
  <c r="R263" i="2"/>
  <c r="P263" i="2"/>
  <c r="BK263" i="2"/>
  <c r="J263" i="2"/>
  <c r="BE263" i="2"/>
  <c r="BI262" i="2"/>
  <c r="BH262" i="2"/>
  <c r="BG262" i="2"/>
  <c r="BF262" i="2"/>
  <c r="T262" i="2"/>
  <c r="R262" i="2"/>
  <c r="P262" i="2"/>
  <c r="BK262" i="2"/>
  <c r="J262" i="2"/>
  <c r="BE262" i="2"/>
  <c r="BI261" i="2"/>
  <c r="BH261" i="2"/>
  <c r="BG261" i="2"/>
  <c r="BF261" i="2"/>
  <c r="T261" i="2"/>
  <c r="R261" i="2"/>
  <c r="P261" i="2"/>
  <c r="BK261" i="2"/>
  <c r="J261" i="2"/>
  <c r="BE261" i="2"/>
  <c r="BI260" i="2"/>
  <c r="BH260" i="2"/>
  <c r="BG260" i="2"/>
  <c r="BF260" i="2"/>
  <c r="T260" i="2"/>
  <c r="R260" i="2"/>
  <c r="P260" i="2"/>
  <c r="BK260" i="2"/>
  <c r="J260" i="2"/>
  <c r="BE260" i="2"/>
  <c r="BI259" i="2"/>
  <c r="BH259" i="2"/>
  <c r="BG259" i="2"/>
  <c r="BF259" i="2"/>
  <c r="T259" i="2"/>
  <c r="R259" i="2"/>
  <c r="P259" i="2"/>
  <c r="BK259" i="2"/>
  <c r="J259" i="2"/>
  <c r="BE259" i="2"/>
  <c r="BI258" i="2"/>
  <c r="BH258" i="2"/>
  <c r="BG258" i="2"/>
  <c r="BF258" i="2"/>
  <c r="T258" i="2"/>
  <c r="R258" i="2"/>
  <c r="P258" i="2"/>
  <c r="BK258" i="2"/>
  <c r="J258" i="2"/>
  <c r="BE258" i="2"/>
  <c r="BI257" i="2"/>
  <c r="BH257" i="2"/>
  <c r="BG257" i="2"/>
  <c r="BF257" i="2"/>
  <c r="T257" i="2"/>
  <c r="R257" i="2"/>
  <c r="P257" i="2"/>
  <c r="BK257" i="2"/>
  <c r="J257" i="2"/>
  <c r="BE257" i="2"/>
  <c r="BI256" i="2"/>
  <c r="BH256" i="2"/>
  <c r="BG256" i="2"/>
  <c r="BF256" i="2"/>
  <c r="T256" i="2"/>
  <c r="R256" i="2"/>
  <c r="P256" i="2"/>
  <c r="BK256" i="2"/>
  <c r="J256" i="2"/>
  <c r="BE256" i="2"/>
  <c r="BI255" i="2"/>
  <c r="BH255" i="2"/>
  <c r="BG255" i="2"/>
  <c r="BF255" i="2"/>
  <c r="T255" i="2"/>
  <c r="R255" i="2"/>
  <c r="P255" i="2"/>
  <c r="BK255" i="2"/>
  <c r="J255" i="2"/>
  <c r="BE255" i="2"/>
  <c r="BI254" i="2"/>
  <c r="BH254" i="2"/>
  <c r="BG254" i="2"/>
  <c r="BF254" i="2"/>
  <c r="T254" i="2"/>
  <c r="R254" i="2"/>
  <c r="P254" i="2"/>
  <c r="BK254" i="2"/>
  <c r="J254" i="2"/>
  <c r="BE254" i="2"/>
  <c r="BI253" i="2"/>
  <c r="BH253" i="2"/>
  <c r="BG253" i="2"/>
  <c r="BF253" i="2"/>
  <c r="T253" i="2"/>
  <c r="R253" i="2"/>
  <c r="P253" i="2"/>
  <c r="BK253" i="2"/>
  <c r="J253" i="2"/>
  <c r="BE253" i="2"/>
  <c r="BI252" i="2"/>
  <c r="BH252" i="2"/>
  <c r="BG252" i="2"/>
  <c r="BF252" i="2"/>
  <c r="T252" i="2"/>
  <c r="R252" i="2"/>
  <c r="P252" i="2"/>
  <c r="BK252" i="2"/>
  <c r="J252" i="2"/>
  <c r="BE252" i="2"/>
  <c r="BI251" i="2"/>
  <c r="BH251" i="2"/>
  <c r="BG251" i="2"/>
  <c r="BF251" i="2"/>
  <c r="T251" i="2"/>
  <c r="R251" i="2"/>
  <c r="P251" i="2"/>
  <c r="BK251" i="2"/>
  <c r="J251" i="2"/>
  <c r="BE251" i="2"/>
  <c r="BI250" i="2"/>
  <c r="BH250" i="2"/>
  <c r="BG250" i="2"/>
  <c r="BF250" i="2"/>
  <c r="T250" i="2"/>
  <c r="R250" i="2"/>
  <c r="P250" i="2"/>
  <c r="BK250" i="2"/>
  <c r="J250" i="2"/>
  <c r="BE250" i="2"/>
  <c r="BI249" i="2"/>
  <c r="BH249" i="2"/>
  <c r="BG249" i="2"/>
  <c r="BF249" i="2"/>
  <c r="T249" i="2"/>
  <c r="R249" i="2"/>
  <c r="P249" i="2"/>
  <c r="BK249" i="2"/>
  <c r="J249" i="2"/>
  <c r="BE249" i="2"/>
  <c r="BI248" i="2"/>
  <c r="BH248" i="2"/>
  <c r="BG248" i="2"/>
  <c r="BF248" i="2"/>
  <c r="T248" i="2"/>
  <c r="R248" i="2"/>
  <c r="P248" i="2"/>
  <c r="BK248" i="2"/>
  <c r="J248" i="2"/>
  <c r="BE248" i="2"/>
  <c r="BI247" i="2"/>
  <c r="BH247" i="2"/>
  <c r="BG247" i="2"/>
  <c r="BF247" i="2"/>
  <c r="T247" i="2"/>
  <c r="R247" i="2"/>
  <c r="P247" i="2"/>
  <c r="BK247" i="2"/>
  <c r="J247" i="2"/>
  <c r="BE247" i="2"/>
  <c r="BI246" i="2"/>
  <c r="BH246" i="2"/>
  <c r="BG246" i="2"/>
  <c r="BF246" i="2"/>
  <c r="T246" i="2"/>
  <c r="R246" i="2"/>
  <c r="P246" i="2"/>
  <c r="BK246" i="2"/>
  <c r="J246" i="2"/>
  <c r="BE246" i="2"/>
  <c r="BI245" i="2"/>
  <c r="BH245" i="2"/>
  <c r="BG245" i="2"/>
  <c r="BF245" i="2"/>
  <c r="T245" i="2"/>
  <c r="R245" i="2"/>
  <c r="P245" i="2"/>
  <c r="BK245" i="2"/>
  <c r="J245" i="2"/>
  <c r="BE245" i="2"/>
  <c r="BI244" i="2"/>
  <c r="BH244" i="2"/>
  <c r="BG244" i="2"/>
  <c r="BF244" i="2"/>
  <c r="T244" i="2"/>
  <c r="R244" i="2"/>
  <c r="P244" i="2"/>
  <c r="BK244" i="2"/>
  <c r="J244" i="2"/>
  <c r="BE244" i="2"/>
  <c r="BI243" i="2"/>
  <c r="BH243" i="2"/>
  <c r="BG243" i="2"/>
  <c r="BF243" i="2"/>
  <c r="T243" i="2"/>
  <c r="R243" i="2"/>
  <c r="P243" i="2"/>
  <c r="BK243" i="2"/>
  <c r="J243" i="2"/>
  <c r="BE243" i="2"/>
  <c r="BI242" i="2"/>
  <c r="BH242" i="2"/>
  <c r="BG242" i="2"/>
  <c r="BF242" i="2"/>
  <c r="T242" i="2"/>
  <c r="R242" i="2"/>
  <c r="P242" i="2"/>
  <c r="BK242" i="2"/>
  <c r="J242" i="2"/>
  <c r="BE242" i="2"/>
  <c r="BI241" i="2"/>
  <c r="BH241" i="2"/>
  <c r="BG241" i="2"/>
  <c r="BF241" i="2"/>
  <c r="T241" i="2"/>
  <c r="R241" i="2"/>
  <c r="P241" i="2"/>
  <c r="BK241" i="2"/>
  <c r="J241" i="2"/>
  <c r="BE241" i="2"/>
  <c r="BI240" i="2"/>
  <c r="BH240" i="2"/>
  <c r="BG240" i="2"/>
  <c r="BF240" i="2"/>
  <c r="T240" i="2"/>
  <c r="R240" i="2"/>
  <c r="P240" i="2"/>
  <c r="BK240" i="2"/>
  <c r="J240" i="2"/>
  <c r="BE240" i="2"/>
  <c r="BI239" i="2"/>
  <c r="BH239" i="2"/>
  <c r="BG239" i="2"/>
  <c r="BF239" i="2"/>
  <c r="T239" i="2"/>
  <c r="R239" i="2"/>
  <c r="P239" i="2"/>
  <c r="BK239" i="2"/>
  <c r="J239" i="2"/>
  <c r="BE239" i="2"/>
  <c r="BI238" i="2"/>
  <c r="BH238" i="2"/>
  <c r="BG238" i="2"/>
  <c r="BF238" i="2"/>
  <c r="T238" i="2"/>
  <c r="R238" i="2"/>
  <c r="P238" i="2"/>
  <c r="BK238" i="2"/>
  <c r="J238" i="2"/>
  <c r="BE238" i="2"/>
  <c r="BI237" i="2"/>
  <c r="BH237" i="2"/>
  <c r="BG237" i="2"/>
  <c r="BF237" i="2"/>
  <c r="T237" i="2"/>
  <c r="R237" i="2"/>
  <c r="P237" i="2"/>
  <c r="BK237" i="2"/>
  <c r="J237" i="2"/>
  <c r="BE237" i="2"/>
  <c r="BI236" i="2"/>
  <c r="BH236" i="2"/>
  <c r="BG236" i="2"/>
  <c r="BF236" i="2"/>
  <c r="T236" i="2"/>
  <c r="R236" i="2"/>
  <c r="P236" i="2"/>
  <c r="BK236" i="2"/>
  <c r="J236" i="2"/>
  <c r="BE236" i="2"/>
  <c r="BI235" i="2"/>
  <c r="BH235" i="2"/>
  <c r="BG235" i="2"/>
  <c r="BF235" i="2"/>
  <c r="T235" i="2"/>
  <c r="R235" i="2"/>
  <c r="P235" i="2"/>
  <c r="BK235" i="2"/>
  <c r="J235" i="2"/>
  <c r="BE235" i="2"/>
  <c r="BI234" i="2"/>
  <c r="BH234" i="2"/>
  <c r="BG234" i="2"/>
  <c r="BF234" i="2"/>
  <c r="T234" i="2"/>
  <c r="R234" i="2"/>
  <c r="P234" i="2"/>
  <c r="BK234" i="2"/>
  <c r="J234" i="2"/>
  <c r="BE234" i="2"/>
  <c r="BI233" i="2"/>
  <c r="BH233" i="2"/>
  <c r="BG233" i="2"/>
  <c r="BF233" i="2"/>
  <c r="T233" i="2"/>
  <c r="R233" i="2"/>
  <c r="P233" i="2"/>
  <c r="BK233" i="2"/>
  <c r="J233" i="2"/>
  <c r="BE233" i="2"/>
  <c r="BI232" i="2"/>
  <c r="BH232" i="2"/>
  <c r="BG232" i="2"/>
  <c r="BF232" i="2"/>
  <c r="T232" i="2"/>
  <c r="R232" i="2"/>
  <c r="P232" i="2"/>
  <c r="BK232" i="2"/>
  <c r="J232" i="2"/>
  <c r="BE232" i="2"/>
  <c r="BI231" i="2"/>
  <c r="BH231" i="2"/>
  <c r="BG231" i="2"/>
  <c r="BF231" i="2"/>
  <c r="T231" i="2"/>
  <c r="R231" i="2"/>
  <c r="P231" i="2"/>
  <c r="BK231" i="2"/>
  <c r="J231" i="2"/>
  <c r="BE231" i="2"/>
  <c r="BI230" i="2"/>
  <c r="BH230" i="2"/>
  <c r="BG230" i="2"/>
  <c r="BF230" i="2"/>
  <c r="T230" i="2"/>
  <c r="R230" i="2"/>
  <c r="P230" i="2"/>
  <c r="BK230" i="2"/>
  <c r="J230" i="2"/>
  <c r="BE230" i="2"/>
  <c r="BI229" i="2"/>
  <c r="BH229" i="2"/>
  <c r="BG229" i="2"/>
  <c r="BF229" i="2"/>
  <c r="T229" i="2"/>
  <c r="R229" i="2"/>
  <c r="P229" i="2"/>
  <c r="BK229" i="2"/>
  <c r="J229" i="2"/>
  <c r="BE229" i="2"/>
  <c r="BI228" i="2"/>
  <c r="BH228" i="2"/>
  <c r="BG228" i="2"/>
  <c r="BF228" i="2"/>
  <c r="T228" i="2"/>
  <c r="R228" i="2"/>
  <c r="P228" i="2"/>
  <c r="BK228" i="2"/>
  <c r="J228" i="2"/>
  <c r="BE228" i="2"/>
  <c r="BI227" i="2"/>
  <c r="BH227" i="2"/>
  <c r="BG227" i="2"/>
  <c r="BF227" i="2"/>
  <c r="T227" i="2"/>
  <c r="R227" i="2"/>
  <c r="P227" i="2"/>
  <c r="BK227" i="2"/>
  <c r="J227" i="2"/>
  <c r="BE227" i="2"/>
  <c r="BI226" i="2"/>
  <c r="BH226" i="2"/>
  <c r="BG226" i="2"/>
  <c r="BF226" i="2"/>
  <c r="T226" i="2"/>
  <c r="R226" i="2"/>
  <c r="P226" i="2"/>
  <c r="BK226" i="2"/>
  <c r="J226" i="2"/>
  <c r="BE226" i="2"/>
  <c r="BI225" i="2"/>
  <c r="BH225" i="2"/>
  <c r="BG225" i="2"/>
  <c r="BF225" i="2"/>
  <c r="T225" i="2"/>
  <c r="R225" i="2"/>
  <c r="P225" i="2"/>
  <c r="BK225" i="2"/>
  <c r="J225" i="2"/>
  <c r="BE225" i="2"/>
  <c r="BI224" i="2"/>
  <c r="BH224" i="2"/>
  <c r="BG224" i="2"/>
  <c r="BF224" i="2"/>
  <c r="T224" i="2"/>
  <c r="R224" i="2"/>
  <c r="P224" i="2"/>
  <c r="BK224" i="2"/>
  <c r="J224" i="2"/>
  <c r="BE224" i="2"/>
  <c r="BI223" i="2"/>
  <c r="BH223" i="2"/>
  <c r="BG223" i="2"/>
  <c r="BF223" i="2"/>
  <c r="T223" i="2"/>
  <c r="R223" i="2"/>
  <c r="P223" i="2"/>
  <c r="BK223" i="2"/>
  <c r="J223" i="2"/>
  <c r="BE223" i="2"/>
  <c r="BI222" i="2"/>
  <c r="BH222" i="2"/>
  <c r="BG222" i="2"/>
  <c r="BF222" i="2"/>
  <c r="T222" i="2"/>
  <c r="R222" i="2"/>
  <c r="P222" i="2"/>
  <c r="BK222" i="2"/>
  <c r="J222" i="2"/>
  <c r="BE222" i="2"/>
  <c r="BI221" i="2"/>
  <c r="BH221" i="2"/>
  <c r="BG221" i="2"/>
  <c r="BF221" i="2"/>
  <c r="T221" i="2"/>
  <c r="R221" i="2"/>
  <c r="P221" i="2"/>
  <c r="BK221" i="2"/>
  <c r="J221" i="2"/>
  <c r="BE221" i="2"/>
  <c r="BI220" i="2"/>
  <c r="BH220" i="2"/>
  <c r="BG220" i="2"/>
  <c r="BF220" i="2"/>
  <c r="T220" i="2"/>
  <c r="R220" i="2"/>
  <c r="P220" i="2"/>
  <c r="BK220" i="2"/>
  <c r="J220" i="2"/>
  <c r="BE220" i="2"/>
  <c r="BI219" i="2"/>
  <c r="BH219" i="2"/>
  <c r="BG219" i="2"/>
  <c r="BF219" i="2"/>
  <c r="T219" i="2"/>
  <c r="R219" i="2"/>
  <c r="P219" i="2"/>
  <c r="BK219" i="2"/>
  <c r="J219" i="2"/>
  <c r="BE219" i="2"/>
  <c r="BI218" i="2"/>
  <c r="BH218" i="2"/>
  <c r="BG218" i="2"/>
  <c r="BF218" i="2"/>
  <c r="T218" i="2"/>
  <c r="R218" i="2"/>
  <c r="P218" i="2"/>
  <c r="BK218" i="2"/>
  <c r="J218" i="2"/>
  <c r="BE218" i="2"/>
  <c r="BI217" i="2"/>
  <c r="BH217" i="2"/>
  <c r="BG217" i="2"/>
  <c r="BF217" i="2"/>
  <c r="T217" i="2"/>
  <c r="R217" i="2"/>
  <c r="P217" i="2"/>
  <c r="BK217" i="2"/>
  <c r="J217" i="2"/>
  <c r="BE217" i="2"/>
  <c r="BI216" i="2"/>
  <c r="BH216" i="2"/>
  <c r="BG216" i="2"/>
  <c r="BF216" i="2"/>
  <c r="T216" i="2"/>
  <c r="R216" i="2"/>
  <c r="P216" i="2"/>
  <c r="BK216" i="2"/>
  <c r="J216" i="2"/>
  <c r="BE216" i="2"/>
  <c r="BI215" i="2"/>
  <c r="BH215" i="2"/>
  <c r="BG215" i="2"/>
  <c r="BF215" i="2"/>
  <c r="T215" i="2"/>
  <c r="R215" i="2"/>
  <c r="P215" i="2"/>
  <c r="BK215" i="2"/>
  <c r="J215" i="2"/>
  <c r="BE215" i="2"/>
  <c r="BI214" i="2"/>
  <c r="BH214" i="2"/>
  <c r="BG214" i="2"/>
  <c r="BF214" i="2"/>
  <c r="T214" i="2"/>
  <c r="R214" i="2"/>
  <c r="P214" i="2"/>
  <c r="BK214" i="2"/>
  <c r="J214" i="2"/>
  <c r="BE214" i="2"/>
  <c r="BI213" i="2"/>
  <c r="BH213" i="2"/>
  <c r="BG213" i="2"/>
  <c r="BF213" i="2"/>
  <c r="T213" i="2"/>
  <c r="R213" i="2"/>
  <c r="P213" i="2"/>
  <c r="BK213" i="2"/>
  <c r="J213" i="2"/>
  <c r="BE213" i="2"/>
  <c r="BI212" i="2"/>
  <c r="BH212" i="2"/>
  <c r="BG212" i="2"/>
  <c r="BF212" i="2"/>
  <c r="T212" i="2"/>
  <c r="R212" i="2"/>
  <c r="P212" i="2"/>
  <c r="BK212" i="2"/>
  <c r="J212" i="2"/>
  <c r="BE212" i="2"/>
  <c r="BI211" i="2"/>
  <c r="BH211" i="2"/>
  <c r="BG211" i="2"/>
  <c r="BF211" i="2"/>
  <c r="T211" i="2"/>
  <c r="R211" i="2"/>
  <c r="P211" i="2"/>
  <c r="BK211" i="2"/>
  <c r="J211" i="2"/>
  <c r="BE211" i="2"/>
  <c r="BI210" i="2"/>
  <c r="BH210" i="2"/>
  <c r="BG210" i="2"/>
  <c r="BF210" i="2"/>
  <c r="T210" i="2"/>
  <c r="R210" i="2"/>
  <c r="P210" i="2"/>
  <c r="BK210" i="2"/>
  <c r="J210" i="2"/>
  <c r="BE210" i="2"/>
  <c r="BI209" i="2"/>
  <c r="BH209" i="2"/>
  <c r="BG209" i="2"/>
  <c r="BF209" i="2"/>
  <c r="T209" i="2"/>
  <c r="R209" i="2"/>
  <c r="P209" i="2"/>
  <c r="BK209" i="2"/>
  <c r="J209" i="2"/>
  <c r="BE209" i="2"/>
  <c r="BI208" i="2"/>
  <c r="BH208" i="2"/>
  <c r="BG208" i="2"/>
  <c r="BF208" i="2"/>
  <c r="T208" i="2"/>
  <c r="R208" i="2"/>
  <c r="P208" i="2"/>
  <c r="BK208" i="2"/>
  <c r="J208" i="2"/>
  <c r="BE208" i="2"/>
  <c r="BI207" i="2"/>
  <c r="BH207" i="2"/>
  <c r="BG207" i="2"/>
  <c r="BF207" i="2"/>
  <c r="T207" i="2"/>
  <c r="R207" i="2"/>
  <c r="P207" i="2"/>
  <c r="BK207" i="2"/>
  <c r="J207" i="2"/>
  <c r="BE207" i="2"/>
  <c r="BI206" i="2"/>
  <c r="BH206" i="2"/>
  <c r="BG206" i="2"/>
  <c r="BF206" i="2"/>
  <c r="T206" i="2"/>
  <c r="R206" i="2"/>
  <c r="P206" i="2"/>
  <c r="BK206" i="2"/>
  <c r="J206" i="2"/>
  <c r="BE206" i="2"/>
  <c r="BI205" i="2"/>
  <c r="BH205" i="2"/>
  <c r="BG205" i="2"/>
  <c r="BF205" i="2"/>
  <c r="T205" i="2"/>
  <c r="R205" i="2"/>
  <c r="P205" i="2"/>
  <c r="BK205" i="2"/>
  <c r="J205" i="2"/>
  <c r="BE205" i="2"/>
  <c r="BI204" i="2"/>
  <c r="BH204" i="2"/>
  <c r="BG204" i="2"/>
  <c r="BF204" i="2"/>
  <c r="T204" i="2"/>
  <c r="R204" i="2"/>
  <c r="P204" i="2"/>
  <c r="BK204" i="2"/>
  <c r="J204" i="2"/>
  <c r="BE204" i="2"/>
  <c r="BI203" i="2"/>
  <c r="BH203" i="2"/>
  <c r="BG203" i="2"/>
  <c r="BF203" i="2"/>
  <c r="T203" i="2"/>
  <c r="R203" i="2"/>
  <c r="P203" i="2"/>
  <c r="BK203" i="2"/>
  <c r="J203" i="2"/>
  <c r="BE203" i="2"/>
  <c r="BI202" i="2"/>
  <c r="BH202" i="2"/>
  <c r="BG202" i="2"/>
  <c r="BF202" i="2"/>
  <c r="T202" i="2"/>
  <c r="R202" i="2"/>
  <c r="P202" i="2"/>
  <c r="BK202" i="2"/>
  <c r="J202" i="2"/>
  <c r="BE202" i="2"/>
  <c r="BI201" i="2"/>
  <c r="BH201" i="2"/>
  <c r="BG201" i="2"/>
  <c r="BF201" i="2"/>
  <c r="T201" i="2"/>
  <c r="R201" i="2"/>
  <c r="P201" i="2"/>
  <c r="BK201" i="2"/>
  <c r="J201" i="2"/>
  <c r="BE201" i="2"/>
  <c r="BI200" i="2"/>
  <c r="BH200" i="2"/>
  <c r="BG200" i="2"/>
  <c r="BF200" i="2"/>
  <c r="T200" i="2"/>
  <c r="R200" i="2"/>
  <c r="P200" i="2"/>
  <c r="BK200" i="2"/>
  <c r="J200" i="2"/>
  <c r="BE200" i="2"/>
  <c r="BI199" i="2"/>
  <c r="BH199" i="2"/>
  <c r="BG199" i="2"/>
  <c r="BF199" i="2"/>
  <c r="T199" i="2"/>
  <c r="R199" i="2"/>
  <c r="P199" i="2"/>
  <c r="BK199" i="2"/>
  <c r="J199" i="2"/>
  <c r="BE199" i="2"/>
  <c r="BI197" i="2"/>
  <c r="BH197" i="2"/>
  <c r="BG197" i="2"/>
  <c r="BF197" i="2"/>
  <c r="T197" i="2"/>
  <c r="R197" i="2"/>
  <c r="P197" i="2"/>
  <c r="BK197" i="2"/>
  <c r="J197" i="2"/>
  <c r="BE197" i="2"/>
  <c r="BI195" i="2"/>
  <c r="BH195" i="2"/>
  <c r="BG195" i="2"/>
  <c r="BF195" i="2"/>
  <c r="T195" i="2"/>
  <c r="R195" i="2"/>
  <c r="P195" i="2"/>
  <c r="BK195" i="2"/>
  <c r="J195" i="2"/>
  <c r="BE195" i="2"/>
  <c r="BI193" i="2"/>
  <c r="BH193" i="2"/>
  <c r="BG193" i="2"/>
  <c r="BF193" i="2"/>
  <c r="T193" i="2"/>
  <c r="R193" i="2"/>
  <c r="P193" i="2"/>
  <c r="BK193" i="2"/>
  <c r="J193" i="2"/>
  <c r="BE193" i="2"/>
  <c r="BI191" i="2"/>
  <c r="BH191" i="2"/>
  <c r="BG191" i="2"/>
  <c r="BF191" i="2"/>
  <c r="T191" i="2"/>
  <c r="R191" i="2"/>
  <c r="P191" i="2"/>
  <c r="BK191" i="2"/>
  <c r="J191" i="2"/>
  <c r="BE191" i="2"/>
  <c r="BI189" i="2"/>
  <c r="BH189" i="2"/>
  <c r="BG189" i="2"/>
  <c r="BF189" i="2"/>
  <c r="T189" i="2"/>
  <c r="R189" i="2"/>
  <c r="P189" i="2"/>
  <c r="BK189" i="2"/>
  <c r="J189" i="2"/>
  <c r="BE189" i="2"/>
  <c r="BI187" i="2"/>
  <c r="BH187" i="2"/>
  <c r="BG187" i="2"/>
  <c r="BF187" i="2"/>
  <c r="T187" i="2"/>
  <c r="R187" i="2"/>
  <c r="P187" i="2"/>
  <c r="BK187" i="2"/>
  <c r="J187" i="2"/>
  <c r="BE187" i="2"/>
  <c r="BI185" i="2"/>
  <c r="BH185" i="2"/>
  <c r="BG185" i="2"/>
  <c r="BF185" i="2"/>
  <c r="T185" i="2"/>
  <c r="R185" i="2"/>
  <c r="P185" i="2"/>
  <c r="BK185" i="2"/>
  <c r="J185" i="2"/>
  <c r="BE185" i="2"/>
  <c r="BI183" i="2"/>
  <c r="BH183" i="2"/>
  <c r="BG183" i="2"/>
  <c r="BF183" i="2"/>
  <c r="T183" i="2"/>
  <c r="R183" i="2"/>
  <c r="P183" i="2"/>
  <c r="BK183" i="2"/>
  <c r="J183" i="2"/>
  <c r="BE183" i="2"/>
  <c r="BI182" i="2"/>
  <c r="BH182" i="2"/>
  <c r="BG182" i="2"/>
  <c r="BF182" i="2"/>
  <c r="T182" i="2"/>
  <c r="R182" i="2"/>
  <c r="P182" i="2"/>
  <c r="BK182" i="2"/>
  <c r="J182" i="2"/>
  <c r="BE182" i="2"/>
  <c r="BI181" i="2"/>
  <c r="BH181" i="2"/>
  <c r="BG181" i="2"/>
  <c r="BF181" i="2"/>
  <c r="T181" i="2"/>
  <c r="R181" i="2"/>
  <c r="P181" i="2"/>
  <c r="BK181" i="2"/>
  <c r="J181" i="2"/>
  <c r="BE181" i="2"/>
  <c r="BI180" i="2"/>
  <c r="BH180" i="2"/>
  <c r="BG180" i="2"/>
  <c r="BF180" i="2"/>
  <c r="T180" i="2"/>
  <c r="R180" i="2"/>
  <c r="P180" i="2"/>
  <c r="BK180" i="2"/>
  <c r="J180" i="2"/>
  <c r="BE180" i="2"/>
  <c r="BI179" i="2"/>
  <c r="BH179" i="2"/>
  <c r="BG179" i="2"/>
  <c r="BF179" i="2"/>
  <c r="T179" i="2"/>
  <c r="R179" i="2"/>
  <c r="P179" i="2"/>
  <c r="BK179" i="2"/>
  <c r="J179" i="2"/>
  <c r="BE179" i="2"/>
  <c r="BI178" i="2"/>
  <c r="BH178" i="2"/>
  <c r="BG178" i="2"/>
  <c r="BF178" i="2"/>
  <c r="T178" i="2"/>
  <c r="R178" i="2"/>
  <c r="P178" i="2"/>
  <c r="BK178" i="2"/>
  <c r="J178" i="2"/>
  <c r="BE178" i="2"/>
  <c r="BI177" i="2"/>
  <c r="BH177" i="2"/>
  <c r="BG177" i="2"/>
  <c r="BF177" i="2"/>
  <c r="T177" i="2"/>
  <c r="R177" i="2"/>
  <c r="P177" i="2"/>
  <c r="BK177" i="2"/>
  <c r="J177" i="2"/>
  <c r="BE177" i="2"/>
  <c r="BI176" i="2"/>
  <c r="BH176" i="2"/>
  <c r="BG176" i="2"/>
  <c r="BF176" i="2"/>
  <c r="T176" i="2"/>
  <c r="R176" i="2"/>
  <c r="P176" i="2"/>
  <c r="BK176" i="2"/>
  <c r="J176" i="2"/>
  <c r="BE176" i="2"/>
  <c r="BI175" i="2"/>
  <c r="BH175" i="2"/>
  <c r="BG175" i="2"/>
  <c r="BF175" i="2"/>
  <c r="T175" i="2"/>
  <c r="R175" i="2"/>
  <c r="P175" i="2"/>
  <c r="BK175" i="2"/>
  <c r="J175" i="2"/>
  <c r="BE175" i="2"/>
  <c r="BI174" i="2"/>
  <c r="BH174" i="2"/>
  <c r="BG174" i="2"/>
  <c r="BF174" i="2"/>
  <c r="T174" i="2"/>
  <c r="R174" i="2"/>
  <c r="P174" i="2"/>
  <c r="BK174" i="2"/>
  <c r="J174" i="2"/>
  <c r="BE174" i="2"/>
  <c r="BI173" i="2"/>
  <c r="BH173" i="2"/>
  <c r="BG173" i="2"/>
  <c r="BF173" i="2"/>
  <c r="T173" i="2"/>
  <c r="R173" i="2"/>
  <c r="P173" i="2"/>
  <c r="BK173" i="2"/>
  <c r="J173" i="2"/>
  <c r="BE173" i="2"/>
  <c r="BI172" i="2"/>
  <c r="BH172" i="2"/>
  <c r="BG172" i="2"/>
  <c r="BF172" i="2"/>
  <c r="T172" i="2"/>
  <c r="R172" i="2"/>
  <c r="P172" i="2"/>
  <c r="BK172" i="2"/>
  <c r="J172" i="2"/>
  <c r="BE172" i="2"/>
  <c r="BI171" i="2"/>
  <c r="BH171" i="2"/>
  <c r="BG171" i="2"/>
  <c r="BF171" i="2"/>
  <c r="T171" i="2"/>
  <c r="R171" i="2"/>
  <c r="P171" i="2"/>
  <c r="BK171" i="2"/>
  <c r="J171" i="2"/>
  <c r="BE171" i="2"/>
  <c r="BI170" i="2"/>
  <c r="BH170" i="2"/>
  <c r="BG170" i="2"/>
  <c r="BF170" i="2"/>
  <c r="T170" i="2"/>
  <c r="R170" i="2"/>
  <c r="P170" i="2"/>
  <c r="BK170" i="2"/>
  <c r="J170" i="2"/>
  <c r="BE170" i="2"/>
  <c r="BI169" i="2"/>
  <c r="BH169" i="2"/>
  <c r="BG169" i="2"/>
  <c r="BF169" i="2"/>
  <c r="T169" i="2"/>
  <c r="R169" i="2"/>
  <c r="P169" i="2"/>
  <c r="BK169" i="2"/>
  <c r="J169" i="2"/>
  <c r="BE169" i="2"/>
  <c r="BI168" i="2"/>
  <c r="BH168" i="2"/>
  <c r="BG168" i="2"/>
  <c r="BF168" i="2"/>
  <c r="T168" i="2"/>
  <c r="R168" i="2"/>
  <c r="P168" i="2"/>
  <c r="BK168" i="2"/>
  <c r="J168" i="2"/>
  <c r="BE168" i="2"/>
  <c r="BI167" i="2"/>
  <c r="BH167" i="2"/>
  <c r="BG167" i="2"/>
  <c r="BF167" i="2"/>
  <c r="T167" i="2"/>
  <c r="R167" i="2"/>
  <c r="P167" i="2"/>
  <c r="BK167" i="2"/>
  <c r="J167" i="2"/>
  <c r="BE167" i="2"/>
  <c r="BI166" i="2"/>
  <c r="BH166" i="2"/>
  <c r="BG166" i="2"/>
  <c r="BF166" i="2"/>
  <c r="T166" i="2"/>
  <c r="R166" i="2"/>
  <c r="P166" i="2"/>
  <c r="BK166" i="2"/>
  <c r="J166" i="2"/>
  <c r="BE166" i="2"/>
  <c r="BI165" i="2"/>
  <c r="BH165" i="2"/>
  <c r="BG165" i="2"/>
  <c r="BF165" i="2"/>
  <c r="T165" i="2"/>
  <c r="R165" i="2"/>
  <c r="P165" i="2"/>
  <c r="BK165" i="2"/>
  <c r="J165" i="2"/>
  <c r="BE165" i="2"/>
  <c r="BI164" i="2"/>
  <c r="BH164" i="2"/>
  <c r="BG164" i="2"/>
  <c r="BF164" i="2"/>
  <c r="T164" i="2"/>
  <c r="R164" i="2"/>
  <c r="P164" i="2"/>
  <c r="BK164" i="2"/>
  <c r="J164" i="2"/>
  <c r="BE164" i="2"/>
  <c r="BI163" i="2"/>
  <c r="BH163" i="2"/>
  <c r="BG163" i="2"/>
  <c r="BF163" i="2"/>
  <c r="T163" i="2"/>
  <c r="R163" i="2"/>
  <c r="P163" i="2"/>
  <c r="BK163" i="2"/>
  <c r="J163" i="2"/>
  <c r="BE163" i="2"/>
  <c r="BI162" i="2"/>
  <c r="BH162" i="2"/>
  <c r="BG162" i="2"/>
  <c r="BF162" i="2"/>
  <c r="T162" i="2"/>
  <c r="R162" i="2"/>
  <c r="P162" i="2"/>
  <c r="BK162" i="2"/>
  <c r="J162" i="2"/>
  <c r="BE162" i="2"/>
  <c r="BI161" i="2"/>
  <c r="BH161" i="2"/>
  <c r="BG161" i="2"/>
  <c r="BF161" i="2"/>
  <c r="T161" i="2"/>
  <c r="R161" i="2"/>
  <c r="P161" i="2"/>
  <c r="BK161" i="2"/>
  <c r="J161" i="2"/>
  <c r="BE161" i="2"/>
  <c r="BI160" i="2"/>
  <c r="BH160" i="2"/>
  <c r="BG160" i="2"/>
  <c r="BF160" i="2"/>
  <c r="T160" i="2"/>
  <c r="R160" i="2"/>
  <c r="P160" i="2"/>
  <c r="BK160" i="2"/>
  <c r="J160" i="2"/>
  <c r="BE160" i="2"/>
  <c r="BI159" i="2"/>
  <c r="BH159" i="2"/>
  <c r="BG159" i="2"/>
  <c r="BF159" i="2"/>
  <c r="T159" i="2"/>
  <c r="R159" i="2"/>
  <c r="P159" i="2"/>
  <c r="BK159" i="2"/>
  <c r="J159" i="2"/>
  <c r="BE159" i="2"/>
  <c r="BI158" i="2"/>
  <c r="BH158" i="2"/>
  <c r="BG158" i="2"/>
  <c r="BF158" i="2"/>
  <c r="T158" i="2"/>
  <c r="R158" i="2"/>
  <c r="P158" i="2"/>
  <c r="BK158" i="2"/>
  <c r="J158" i="2"/>
  <c r="BE158" i="2"/>
  <c r="BI157" i="2"/>
  <c r="BH157" i="2"/>
  <c r="BG157" i="2"/>
  <c r="BF157" i="2"/>
  <c r="T157" i="2"/>
  <c r="R157" i="2"/>
  <c r="P157" i="2"/>
  <c r="BK157" i="2"/>
  <c r="J157" i="2"/>
  <c r="BE157" i="2"/>
  <c r="BI156" i="2"/>
  <c r="BH156" i="2"/>
  <c r="BG156" i="2"/>
  <c r="BF156" i="2"/>
  <c r="T156" i="2"/>
  <c r="R156" i="2"/>
  <c r="P156" i="2"/>
  <c r="BK156" i="2"/>
  <c r="J156" i="2"/>
  <c r="BE156" i="2"/>
  <c r="BI155" i="2"/>
  <c r="BH155" i="2"/>
  <c r="BG155" i="2"/>
  <c r="BF155" i="2"/>
  <c r="T155" i="2"/>
  <c r="R155" i="2"/>
  <c r="P155" i="2"/>
  <c r="BK155" i="2"/>
  <c r="J155" i="2"/>
  <c r="BE155" i="2"/>
  <c r="BI154" i="2"/>
  <c r="BH154" i="2"/>
  <c r="BG154" i="2"/>
  <c r="BF154" i="2"/>
  <c r="T154" i="2"/>
  <c r="R154" i="2"/>
  <c r="P154" i="2"/>
  <c r="BK154" i="2"/>
  <c r="J154" i="2"/>
  <c r="BE154" i="2"/>
  <c r="BI153" i="2"/>
  <c r="BH153" i="2"/>
  <c r="BG153" i="2"/>
  <c r="BF153" i="2"/>
  <c r="T153" i="2"/>
  <c r="R153" i="2"/>
  <c r="P153" i="2"/>
  <c r="BK153" i="2"/>
  <c r="J153" i="2"/>
  <c r="BE153" i="2"/>
  <c r="BI152" i="2"/>
  <c r="BH152" i="2"/>
  <c r="BG152" i="2"/>
  <c r="BF152" i="2"/>
  <c r="T152" i="2"/>
  <c r="R152" i="2"/>
  <c r="P152" i="2"/>
  <c r="BK152" i="2"/>
  <c r="J152" i="2"/>
  <c r="BE152" i="2"/>
  <c r="BI151" i="2"/>
  <c r="BH151" i="2"/>
  <c r="BG151" i="2"/>
  <c r="BF151" i="2"/>
  <c r="T151" i="2"/>
  <c r="R151" i="2"/>
  <c r="P151" i="2"/>
  <c r="BK151" i="2"/>
  <c r="J151" i="2"/>
  <c r="BE151" i="2"/>
  <c r="BI150" i="2"/>
  <c r="BH150" i="2"/>
  <c r="BG150" i="2"/>
  <c r="BF150" i="2"/>
  <c r="T150" i="2"/>
  <c r="R150" i="2"/>
  <c r="P150" i="2"/>
  <c r="BK150" i="2"/>
  <c r="J150" i="2"/>
  <c r="BE150" i="2"/>
  <c r="BI149" i="2"/>
  <c r="BH149" i="2"/>
  <c r="BG149" i="2"/>
  <c r="BF149" i="2"/>
  <c r="T149" i="2"/>
  <c r="R149" i="2"/>
  <c r="P149" i="2"/>
  <c r="BK149" i="2"/>
  <c r="J149" i="2"/>
  <c r="BE149" i="2"/>
  <c r="BI148" i="2"/>
  <c r="BH148" i="2"/>
  <c r="BG148" i="2"/>
  <c r="BF148" i="2"/>
  <c r="T148" i="2"/>
  <c r="R148" i="2"/>
  <c r="P148" i="2"/>
  <c r="BK148" i="2"/>
  <c r="J148" i="2"/>
  <c r="BE148" i="2"/>
  <c r="BI147" i="2"/>
  <c r="BH147" i="2"/>
  <c r="BG147" i="2"/>
  <c r="BF147" i="2"/>
  <c r="T147" i="2"/>
  <c r="R147" i="2"/>
  <c r="P147" i="2"/>
  <c r="BK147" i="2"/>
  <c r="J147" i="2"/>
  <c r="BE147" i="2"/>
  <c r="BI146" i="2"/>
  <c r="BH146" i="2"/>
  <c r="BG146" i="2"/>
  <c r="BF146" i="2"/>
  <c r="T146" i="2"/>
  <c r="R146" i="2"/>
  <c r="P146" i="2"/>
  <c r="BK146" i="2"/>
  <c r="J146" i="2"/>
  <c r="BE146" i="2"/>
  <c r="BI145" i="2"/>
  <c r="BH145" i="2"/>
  <c r="BG145" i="2"/>
  <c r="BF145" i="2"/>
  <c r="T145" i="2"/>
  <c r="R145" i="2"/>
  <c r="P145" i="2"/>
  <c r="BK145" i="2"/>
  <c r="J145" i="2"/>
  <c r="BE145" i="2"/>
  <c r="BI144" i="2"/>
  <c r="BH144" i="2"/>
  <c r="BG144" i="2"/>
  <c r="BF144" i="2"/>
  <c r="T144" i="2"/>
  <c r="R144" i="2"/>
  <c r="P144" i="2"/>
  <c r="BK144" i="2"/>
  <c r="J144" i="2"/>
  <c r="BE144" i="2"/>
  <c r="BI143" i="2"/>
  <c r="BH143" i="2"/>
  <c r="BG143" i="2"/>
  <c r="BF143" i="2"/>
  <c r="T143" i="2"/>
  <c r="R143" i="2"/>
  <c r="P143" i="2"/>
  <c r="BK143" i="2"/>
  <c r="J143" i="2"/>
  <c r="BE143" i="2"/>
  <c r="BI142" i="2"/>
  <c r="BH142" i="2"/>
  <c r="BG142" i="2"/>
  <c r="BF142" i="2"/>
  <c r="T142" i="2"/>
  <c r="R142" i="2"/>
  <c r="P142" i="2"/>
  <c r="BK142" i="2"/>
  <c r="J142" i="2"/>
  <c r="BE142" i="2"/>
  <c r="BI141" i="2"/>
  <c r="BH141" i="2"/>
  <c r="BG141" i="2"/>
  <c r="BF141" i="2"/>
  <c r="T141" i="2"/>
  <c r="R141" i="2"/>
  <c r="P141" i="2"/>
  <c r="BK141" i="2"/>
  <c r="J141" i="2"/>
  <c r="BE141" i="2"/>
  <c r="BI140" i="2"/>
  <c r="BH140" i="2"/>
  <c r="BG140" i="2"/>
  <c r="BF140" i="2"/>
  <c r="T140" i="2"/>
  <c r="R140" i="2"/>
  <c r="P140" i="2"/>
  <c r="BK140" i="2"/>
  <c r="J140" i="2"/>
  <c r="BE140" i="2"/>
  <c r="BI139" i="2"/>
  <c r="BH139" i="2"/>
  <c r="BG139" i="2"/>
  <c r="BF139" i="2"/>
  <c r="T139" i="2"/>
  <c r="R139" i="2"/>
  <c r="P139" i="2"/>
  <c r="BK139" i="2"/>
  <c r="J139" i="2"/>
  <c r="BE139" i="2"/>
  <c r="BI138" i="2"/>
  <c r="BH138" i="2"/>
  <c r="BG138" i="2"/>
  <c r="BF138" i="2"/>
  <c r="T138" i="2"/>
  <c r="R138" i="2"/>
  <c r="P138" i="2"/>
  <c r="BK138" i="2"/>
  <c r="J138" i="2"/>
  <c r="BE138" i="2"/>
  <c r="BI137" i="2"/>
  <c r="BH137" i="2"/>
  <c r="BG137" i="2"/>
  <c r="BF137" i="2"/>
  <c r="T137" i="2"/>
  <c r="R137" i="2"/>
  <c r="P137" i="2"/>
  <c r="BK137" i="2"/>
  <c r="J137" i="2"/>
  <c r="BE137" i="2"/>
  <c r="BI136" i="2"/>
  <c r="BH136" i="2"/>
  <c r="BG136" i="2"/>
  <c r="BF136" i="2"/>
  <c r="T136" i="2"/>
  <c r="R136" i="2"/>
  <c r="P136" i="2"/>
  <c r="BK136" i="2"/>
  <c r="J136" i="2"/>
  <c r="BE136" i="2"/>
  <c r="BI135" i="2"/>
  <c r="BH135" i="2"/>
  <c r="BG135" i="2"/>
  <c r="BF135" i="2"/>
  <c r="T135" i="2"/>
  <c r="R135" i="2"/>
  <c r="P135" i="2"/>
  <c r="BK135" i="2"/>
  <c r="J135" i="2"/>
  <c r="BE135" i="2"/>
  <c r="BI134" i="2"/>
  <c r="BH134" i="2"/>
  <c r="BG134" i="2"/>
  <c r="BF134" i="2"/>
  <c r="T134" i="2"/>
  <c r="R134" i="2"/>
  <c r="P134" i="2"/>
  <c r="BK134" i="2"/>
  <c r="J134" i="2"/>
  <c r="BE134" i="2"/>
  <c r="BI133" i="2"/>
  <c r="BH133" i="2"/>
  <c r="BG133" i="2"/>
  <c r="BF133" i="2"/>
  <c r="T133" i="2"/>
  <c r="R133" i="2"/>
  <c r="P133" i="2"/>
  <c r="BK133" i="2"/>
  <c r="J133" i="2"/>
  <c r="BE133" i="2"/>
  <c r="BI132" i="2"/>
  <c r="BH132" i="2"/>
  <c r="BG132" i="2"/>
  <c r="BF132" i="2"/>
  <c r="T132" i="2"/>
  <c r="R132" i="2"/>
  <c r="P132" i="2"/>
  <c r="BK132" i="2"/>
  <c r="J132" i="2"/>
  <c r="BE132" i="2"/>
  <c r="BI131" i="2"/>
  <c r="BH131" i="2"/>
  <c r="BG131" i="2"/>
  <c r="BF131" i="2"/>
  <c r="T131" i="2"/>
  <c r="R131" i="2"/>
  <c r="P131" i="2"/>
  <c r="BK131" i="2"/>
  <c r="J131" i="2"/>
  <c r="BE131" i="2"/>
  <c r="BI130" i="2"/>
  <c r="BH130" i="2"/>
  <c r="BG130" i="2"/>
  <c r="BF130" i="2"/>
  <c r="T130" i="2"/>
  <c r="R130" i="2"/>
  <c r="P130" i="2"/>
  <c r="BK130" i="2"/>
  <c r="J130" i="2"/>
  <c r="BE130" i="2"/>
  <c r="BI129" i="2"/>
  <c r="BH129" i="2"/>
  <c r="BG129" i="2"/>
  <c r="BF129" i="2"/>
  <c r="T129" i="2"/>
  <c r="R129" i="2"/>
  <c r="P129" i="2"/>
  <c r="BK129" i="2"/>
  <c r="J129" i="2"/>
  <c r="BE129" i="2"/>
  <c r="BI128" i="2"/>
  <c r="BH128" i="2"/>
  <c r="BG128" i="2"/>
  <c r="BF128" i="2"/>
  <c r="T128" i="2"/>
  <c r="R128" i="2"/>
  <c r="P128" i="2"/>
  <c r="BK128" i="2"/>
  <c r="J128" i="2"/>
  <c r="BE128" i="2"/>
  <c r="BI126" i="2"/>
  <c r="BH126" i="2"/>
  <c r="BG126" i="2"/>
  <c r="BF126" i="2"/>
  <c r="T126" i="2"/>
  <c r="R126" i="2"/>
  <c r="P126" i="2"/>
  <c r="BK126" i="2"/>
  <c r="J126" i="2"/>
  <c r="BE126" i="2"/>
  <c r="BI125" i="2"/>
  <c r="BH125" i="2"/>
  <c r="BG125" i="2"/>
  <c r="BF125" i="2"/>
  <c r="T125" i="2"/>
  <c r="R125" i="2"/>
  <c r="P125" i="2"/>
  <c r="BK125" i="2"/>
  <c r="J125" i="2"/>
  <c r="BE125" i="2"/>
  <c r="BI124" i="2"/>
  <c r="BH124" i="2"/>
  <c r="BG124" i="2"/>
  <c r="BF124" i="2"/>
  <c r="T124" i="2"/>
  <c r="R124" i="2"/>
  <c r="P124" i="2"/>
  <c r="BK124" i="2"/>
  <c r="J124" i="2"/>
  <c r="BE124" i="2"/>
  <c r="BI123" i="2"/>
  <c r="BH123" i="2"/>
  <c r="BG123" i="2"/>
  <c r="BF123" i="2"/>
  <c r="T123" i="2"/>
  <c r="R123" i="2"/>
  <c r="P123" i="2"/>
  <c r="BK123" i="2"/>
  <c r="J123" i="2"/>
  <c r="BE123" i="2"/>
  <c r="BI122" i="2"/>
  <c r="BH122" i="2"/>
  <c r="BG122" i="2"/>
  <c r="BF122" i="2"/>
  <c r="T122" i="2"/>
  <c r="R122" i="2"/>
  <c r="P122" i="2"/>
  <c r="BK122" i="2"/>
  <c r="J122" i="2"/>
  <c r="BE122" i="2"/>
  <c r="BI121" i="2"/>
  <c r="BH121" i="2"/>
  <c r="BG121" i="2"/>
  <c r="BF121" i="2"/>
  <c r="T121" i="2"/>
  <c r="R121" i="2"/>
  <c r="P121" i="2"/>
  <c r="BK121" i="2"/>
  <c r="J121" i="2"/>
  <c r="BE121" i="2"/>
  <c r="BI120" i="2"/>
  <c r="BH120" i="2"/>
  <c r="BG120" i="2"/>
  <c r="BF120" i="2"/>
  <c r="T120" i="2"/>
  <c r="R120" i="2"/>
  <c r="P120" i="2"/>
  <c r="BK120" i="2"/>
  <c r="J120" i="2"/>
  <c r="BE120" i="2"/>
  <c r="BI119" i="2"/>
  <c r="BH119" i="2"/>
  <c r="BG119" i="2"/>
  <c r="BF119" i="2"/>
  <c r="T119" i="2"/>
  <c r="R119" i="2"/>
  <c r="P119" i="2"/>
  <c r="BK119" i="2"/>
  <c r="J119" i="2"/>
  <c r="BE119" i="2"/>
  <c r="BI118" i="2"/>
  <c r="BH118" i="2"/>
  <c r="BG118" i="2"/>
  <c r="BF118" i="2"/>
  <c r="T118" i="2"/>
  <c r="R118" i="2"/>
  <c r="P118" i="2"/>
  <c r="BK118" i="2"/>
  <c r="J118" i="2"/>
  <c r="BE118" i="2"/>
  <c r="BI117" i="2"/>
  <c r="BH117" i="2"/>
  <c r="BG117" i="2"/>
  <c r="BF117" i="2"/>
  <c r="T117" i="2"/>
  <c r="R117" i="2"/>
  <c r="P117" i="2"/>
  <c r="BK117" i="2"/>
  <c r="J117" i="2"/>
  <c r="BE117" i="2"/>
  <c r="BI116" i="2"/>
  <c r="BH116" i="2"/>
  <c r="BG116" i="2"/>
  <c r="BF116" i="2"/>
  <c r="T116" i="2"/>
  <c r="R116" i="2"/>
  <c r="P116" i="2"/>
  <c r="BK116" i="2"/>
  <c r="J116" i="2"/>
  <c r="BE116" i="2"/>
  <c r="BI115" i="2"/>
  <c r="BH115" i="2"/>
  <c r="BG115" i="2"/>
  <c r="BF115" i="2"/>
  <c r="T115" i="2"/>
  <c r="R115" i="2"/>
  <c r="P115" i="2"/>
  <c r="BK115" i="2"/>
  <c r="J115" i="2"/>
  <c r="BE115" i="2"/>
  <c r="BI114" i="2"/>
  <c r="BH114" i="2"/>
  <c r="BG114" i="2"/>
  <c r="BF114" i="2"/>
  <c r="T114" i="2"/>
  <c r="R114" i="2"/>
  <c r="P114" i="2"/>
  <c r="BK114" i="2"/>
  <c r="J114" i="2"/>
  <c r="BE114" i="2"/>
  <c r="BI113" i="2"/>
  <c r="BH113" i="2"/>
  <c r="BG113" i="2"/>
  <c r="BF113" i="2"/>
  <c r="T113" i="2"/>
  <c r="R113" i="2"/>
  <c r="P113" i="2"/>
  <c r="BK113" i="2"/>
  <c r="J113" i="2"/>
  <c r="BE113" i="2"/>
  <c r="BI112" i="2"/>
  <c r="BH112" i="2"/>
  <c r="BG112" i="2"/>
  <c r="BF112" i="2"/>
  <c r="T112" i="2"/>
  <c r="R112" i="2"/>
  <c r="P112" i="2"/>
  <c r="BK112" i="2"/>
  <c r="J112" i="2"/>
  <c r="BE112" i="2"/>
  <c r="BI111" i="2"/>
  <c r="BH111" i="2"/>
  <c r="BG111" i="2"/>
  <c r="BF111" i="2"/>
  <c r="T111" i="2"/>
  <c r="R111" i="2"/>
  <c r="P111" i="2"/>
  <c r="BK111" i="2"/>
  <c r="J111" i="2"/>
  <c r="BE111" i="2"/>
  <c r="BI110" i="2"/>
  <c r="BH110" i="2"/>
  <c r="BG110" i="2"/>
  <c r="BF110" i="2"/>
  <c r="T110" i="2"/>
  <c r="R110" i="2"/>
  <c r="P110" i="2"/>
  <c r="BK110" i="2"/>
  <c r="J110" i="2"/>
  <c r="BE110" i="2"/>
  <c r="BI109" i="2"/>
  <c r="BH109" i="2"/>
  <c r="BG109" i="2"/>
  <c r="BF109" i="2"/>
  <c r="T109" i="2"/>
  <c r="R109" i="2"/>
  <c r="P109" i="2"/>
  <c r="BK109" i="2"/>
  <c r="J109" i="2"/>
  <c r="BE109" i="2"/>
  <c r="BI108" i="2"/>
  <c r="BH108" i="2"/>
  <c r="BG108" i="2"/>
  <c r="BF108" i="2"/>
  <c r="T108" i="2"/>
  <c r="R108" i="2"/>
  <c r="P108" i="2"/>
  <c r="BK108" i="2"/>
  <c r="J108" i="2"/>
  <c r="BE108" i="2"/>
  <c r="BI107" i="2"/>
  <c r="BH107" i="2"/>
  <c r="BG107" i="2"/>
  <c r="BF107" i="2"/>
  <c r="T107" i="2"/>
  <c r="R107" i="2"/>
  <c r="P107" i="2"/>
  <c r="BK107" i="2"/>
  <c r="J107" i="2"/>
  <c r="BE107" i="2"/>
  <c r="BI106" i="2"/>
  <c r="BH106" i="2"/>
  <c r="BG106" i="2"/>
  <c r="BF106" i="2"/>
  <c r="T106" i="2"/>
  <c r="R106" i="2"/>
  <c r="P106" i="2"/>
  <c r="BK106" i="2"/>
  <c r="J106" i="2"/>
  <c r="BE106" i="2"/>
  <c r="BI105" i="2"/>
  <c r="BH105" i="2"/>
  <c r="BG105" i="2"/>
  <c r="BF105" i="2"/>
  <c r="T105" i="2"/>
  <c r="R105" i="2"/>
  <c r="P105" i="2"/>
  <c r="BK105" i="2"/>
  <c r="J105" i="2"/>
  <c r="BE105" i="2"/>
  <c r="BI104" i="2"/>
  <c r="BH104" i="2"/>
  <c r="BG104" i="2"/>
  <c r="BF104" i="2"/>
  <c r="T104" i="2"/>
  <c r="R104" i="2"/>
  <c r="P104" i="2"/>
  <c r="BK104" i="2"/>
  <c r="J104" i="2"/>
  <c r="BE104" i="2"/>
  <c r="BI103" i="2"/>
  <c r="BH103" i="2"/>
  <c r="BG103" i="2"/>
  <c r="BF103" i="2"/>
  <c r="T103" i="2"/>
  <c r="R103" i="2"/>
  <c r="P103" i="2"/>
  <c r="BK103" i="2"/>
  <c r="J103" i="2"/>
  <c r="BE103" i="2"/>
  <c r="BI102" i="2"/>
  <c r="BH102" i="2"/>
  <c r="BG102" i="2"/>
  <c r="BF102" i="2"/>
  <c r="T102" i="2"/>
  <c r="R102" i="2"/>
  <c r="P102" i="2"/>
  <c r="BK102" i="2"/>
  <c r="J102" i="2"/>
  <c r="BE102" i="2"/>
  <c r="BI101" i="2"/>
  <c r="BH101" i="2"/>
  <c r="BG101" i="2"/>
  <c r="BF101" i="2"/>
  <c r="T101" i="2"/>
  <c r="R101" i="2"/>
  <c r="P101" i="2"/>
  <c r="BK101" i="2"/>
  <c r="J101" i="2"/>
  <c r="BE101" i="2"/>
  <c r="BI100" i="2"/>
  <c r="BH100" i="2"/>
  <c r="BG100" i="2"/>
  <c r="BF100" i="2"/>
  <c r="T100" i="2"/>
  <c r="R100" i="2"/>
  <c r="P100" i="2"/>
  <c r="BK100" i="2"/>
  <c r="J100" i="2"/>
  <c r="BE100" i="2"/>
  <c r="BI99" i="2"/>
  <c r="BH99" i="2"/>
  <c r="BG99" i="2"/>
  <c r="BF99" i="2"/>
  <c r="T99" i="2"/>
  <c r="R99" i="2"/>
  <c r="P99" i="2"/>
  <c r="BK99" i="2"/>
  <c r="J99" i="2"/>
  <c r="BE99" i="2"/>
  <c r="BI98" i="2"/>
  <c r="BH98" i="2"/>
  <c r="BG98" i="2"/>
  <c r="BF98" i="2"/>
  <c r="T98" i="2"/>
  <c r="R98" i="2"/>
  <c r="P98" i="2"/>
  <c r="BK98" i="2"/>
  <c r="J98" i="2"/>
  <c r="BE98" i="2"/>
  <c r="BI97" i="2"/>
  <c r="BH97" i="2"/>
  <c r="BG97" i="2"/>
  <c r="BF97" i="2"/>
  <c r="T97" i="2"/>
  <c r="R97" i="2"/>
  <c r="P97" i="2"/>
  <c r="BK97" i="2"/>
  <c r="J97" i="2"/>
  <c r="BE97" i="2"/>
  <c r="BI96" i="2"/>
  <c r="BH96" i="2"/>
  <c r="BG96" i="2"/>
  <c r="BF96" i="2"/>
  <c r="T96" i="2"/>
  <c r="R96" i="2"/>
  <c r="P96" i="2"/>
  <c r="BK96" i="2"/>
  <c r="J96" i="2"/>
  <c r="BE96" i="2"/>
  <c r="BI95" i="2"/>
  <c r="BH95" i="2"/>
  <c r="BG95" i="2"/>
  <c r="BF95" i="2"/>
  <c r="T95" i="2"/>
  <c r="R95" i="2"/>
  <c r="P95" i="2"/>
  <c r="BK95" i="2"/>
  <c r="J95" i="2"/>
  <c r="BE95" i="2"/>
  <c r="BI94" i="2"/>
  <c r="BH94" i="2"/>
  <c r="BG94" i="2"/>
  <c r="BF94" i="2"/>
  <c r="T94" i="2"/>
  <c r="R94" i="2"/>
  <c r="P94" i="2"/>
  <c r="BK94" i="2"/>
  <c r="J94" i="2"/>
  <c r="BE94" i="2"/>
  <c r="BI93" i="2"/>
  <c r="BH93" i="2"/>
  <c r="BG93" i="2"/>
  <c r="BF93" i="2"/>
  <c r="T93" i="2"/>
  <c r="R93" i="2"/>
  <c r="P93" i="2"/>
  <c r="BK93" i="2"/>
  <c r="J93" i="2"/>
  <c r="BE93" i="2"/>
  <c r="BI92" i="2"/>
  <c r="BH92" i="2"/>
  <c r="BG92" i="2"/>
  <c r="BF92" i="2"/>
  <c r="T92" i="2"/>
  <c r="R92" i="2"/>
  <c r="P92" i="2"/>
  <c r="BK92" i="2"/>
  <c r="J92" i="2"/>
  <c r="BE92" i="2"/>
  <c r="BI91" i="2"/>
  <c r="BH91" i="2"/>
  <c r="BG91" i="2"/>
  <c r="BF91" i="2"/>
  <c r="T91" i="2"/>
  <c r="R91" i="2"/>
  <c r="P91" i="2"/>
  <c r="BK91" i="2"/>
  <c r="J91" i="2"/>
  <c r="BE91" i="2"/>
  <c r="BI90" i="2"/>
  <c r="BH90" i="2"/>
  <c r="BG90" i="2"/>
  <c r="BF90" i="2"/>
  <c r="T90" i="2"/>
  <c r="R90" i="2"/>
  <c r="P90" i="2"/>
  <c r="BK90" i="2"/>
  <c r="J90" i="2"/>
  <c r="BE90" i="2"/>
  <c r="BI89" i="2"/>
  <c r="BH89" i="2"/>
  <c r="BG89" i="2"/>
  <c r="BF89" i="2"/>
  <c r="T89" i="2"/>
  <c r="R89" i="2"/>
  <c r="P89" i="2"/>
  <c r="BK89" i="2"/>
  <c r="J89" i="2"/>
  <c r="BE89" i="2"/>
  <c r="BI88" i="2"/>
  <c r="BH88" i="2"/>
  <c r="BG88" i="2"/>
  <c r="BF88" i="2"/>
  <c r="T88" i="2"/>
  <c r="R88" i="2"/>
  <c r="P88" i="2"/>
  <c r="BK88" i="2"/>
  <c r="J88" i="2"/>
  <c r="BE88" i="2"/>
  <c r="BI87" i="2"/>
  <c r="BH87" i="2"/>
  <c r="BG87" i="2"/>
  <c r="BF87" i="2"/>
  <c r="T87" i="2"/>
  <c r="R87" i="2"/>
  <c r="P87" i="2"/>
  <c r="BK87" i="2"/>
  <c r="J87" i="2"/>
  <c r="BE87" i="2"/>
  <c r="BI86" i="2"/>
  <c r="BH86" i="2"/>
  <c r="BG86" i="2"/>
  <c r="BF86" i="2"/>
  <c r="T86" i="2"/>
  <c r="R86" i="2"/>
  <c r="P86" i="2"/>
  <c r="BK86" i="2"/>
  <c r="J86" i="2"/>
  <c r="BE86" i="2"/>
  <c r="BI85" i="2"/>
  <c r="BH85" i="2"/>
  <c r="BG85" i="2"/>
  <c r="BF85" i="2"/>
  <c r="T85" i="2"/>
  <c r="R85" i="2"/>
  <c r="P85" i="2"/>
  <c r="BK85" i="2"/>
  <c r="J85" i="2"/>
  <c r="BE85" i="2"/>
  <c r="BI84" i="2"/>
  <c r="BH84" i="2"/>
  <c r="BG84" i="2"/>
  <c r="BF84" i="2"/>
  <c r="T84" i="2"/>
  <c r="R84" i="2"/>
  <c r="P84" i="2"/>
  <c r="BK84" i="2"/>
  <c r="J84" i="2"/>
  <c r="BE84" i="2"/>
  <c r="BI83" i="2"/>
  <c r="BH83" i="2"/>
  <c r="BG83" i="2"/>
  <c r="BF83" i="2"/>
  <c r="T83" i="2"/>
  <c r="R83" i="2"/>
  <c r="P83" i="2"/>
  <c r="BK83" i="2"/>
  <c r="J83" i="2"/>
  <c r="BE83" i="2"/>
  <c r="BI82" i="2"/>
  <c r="BH82" i="2"/>
  <c r="BG82" i="2"/>
  <c r="BF82" i="2"/>
  <c r="T82" i="2"/>
  <c r="R82" i="2"/>
  <c r="P82" i="2"/>
  <c r="BK82" i="2"/>
  <c r="J82" i="2"/>
  <c r="BE82" i="2"/>
  <c r="BI81" i="2"/>
  <c r="F37" i="2"/>
  <c r="BD55" i="1" s="1"/>
  <c r="BD54" i="1" s="1"/>
  <c r="W33" i="1" s="1"/>
  <c r="BH81" i="2"/>
  <c r="F36" i="2" s="1"/>
  <c r="BC55" i="1" s="1"/>
  <c r="BC54" i="1" s="1"/>
  <c r="BG81" i="2"/>
  <c r="F35" i="2"/>
  <c r="BB55" i="1" s="1"/>
  <c r="BB54" i="1" s="1"/>
  <c r="BF81" i="2"/>
  <c r="J34" i="2" s="1"/>
  <c r="AW55" i="1" s="1"/>
  <c r="T81" i="2"/>
  <c r="T80" i="2"/>
  <c r="R81" i="2"/>
  <c r="R80" i="2"/>
  <c r="P81" i="2"/>
  <c r="P80" i="2"/>
  <c r="AU55" i="1" s="1"/>
  <c r="AU54" i="1" s="1"/>
  <c r="BK81" i="2"/>
  <c r="BK80" i="2" s="1"/>
  <c r="J80" i="2" s="1"/>
  <c r="J81" i="2"/>
  <c r="BE81" i="2" s="1"/>
  <c r="J77" i="2"/>
  <c r="J76" i="2"/>
  <c r="F76" i="2"/>
  <c r="F74" i="2"/>
  <c r="E72" i="2"/>
  <c r="J55" i="2"/>
  <c r="J54" i="2"/>
  <c r="F54" i="2"/>
  <c r="F52" i="2"/>
  <c r="E50" i="2"/>
  <c r="J18" i="2"/>
  <c r="E18" i="2"/>
  <c r="F77" i="2" s="1"/>
  <c r="F55" i="2"/>
  <c r="J17" i="2"/>
  <c r="J12" i="2"/>
  <c r="J74" i="2" s="1"/>
  <c r="J52" i="2"/>
  <c r="E7" i="2"/>
  <c r="E48" i="2" s="1"/>
  <c r="E70" i="2"/>
  <c r="AS54" i="1"/>
  <c r="AT58" i="1"/>
  <c r="L50" i="1"/>
  <c r="AM50" i="1"/>
  <c r="AM49" i="1"/>
  <c r="L49" i="1"/>
  <c r="AM47" i="1"/>
  <c r="L47" i="1"/>
  <c r="L45" i="1"/>
  <c r="L44" i="1"/>
  <c r="W32" i="1" l="1"/>
  <c r="AY54" i="1"/>
  <c r="J59" i="2"/>
  <c r="J30" i="2"/>
  <c r="AX54" i="1"/>
  <c r="W31" i="1"/>
  <c r="F33" i="2"/>
  <c r="AZ55" i="1" s="1"/>
  <c r="J33" i="2"/>
  <c r="AV55" i="1" s="1"/>
  <c r="AT55" i="1" s="1"/>
  <c r="J59" i="4"/>
  <c r="J30" i="4"/>
  <c r="F34" i="2"/>
  <c r="BA55" i="1" s="1"/>
  <c r="J33" i="3"/>
  <c r="AV56" i="1" s="1"/>
  <c r="AT56" i="1" s="1"/>
  <c r="F33" i="3"/>
  <c r="AZ56" i="1" s="1"/>
  <c r="J235" i="3"/>
  <c r="J61" i="3" s="1"/>
  <c r="BK234" i="3"/>
  <c r="J234" i="3" s="1"/>
  <c r="J60" i="3" s="1"/>
  <c r="J33" i="4"/>
  <c r="AV57" i="1" s="1"/>
  <c r="F33" i="4"/>
  <c r="AZ57" i="1" s="1"/>
  <c r="J30" i="5"/>
  <c r="J59" i="5"/>
  <c r="E71" i="3"/>
  <c r="F78" i="3"/>
  <c r="F34" i="3"/>
  <c r="BA56" i="1" s="1"/>
  <c r="E69" i="5"/>
  <c r="F76" i="5"/>
  <c r="J34" i="4"/>
  <c r="AW57" i="1" s="1"/>
  <c r="F33" i="5"/>
  <c r="AZ58" i="1" s="1"/>
  <c r="E48" i="4"/>
  <c r="F55" i="4"/>
  <c r="J52" i="5"/>
  <c r="J39" i="5" l="1"/>
  <c r="AG58" i="1"/>
  <c r="AN58" i="1" s="1"/>
  <c r="AG55" i="1"/>
  <c r="J39" i="2"/>
  <c r="BA54" i="1"/>
  <c r="AZ54" i="1"/>
  <c r="BK81" i="3"/>
  <c r="J81" i="3" s="1"/>
  <c r="J39" i="4"/>
  <c r="AG57" i="1"/>
  <c r="AT57" i="1"/>
  <c r="W29" i="1" l="1"/>
  <c r="AV54" i="1"/>
  <c r="AN57" i="1"/>
  <c r="W30" i="1"/>
  <c r="AW54" i="1"/>
  <c r="AK30" i="1" s="1"/>
  <c r="J30" i="3"/>
  <c r="J59" i="3"/>
  <c r="AN55" i="1"/>
  <c r="J39" i="3" l="1"/>
  <c r="AG56" i="1"/>
  <c r="AK29" i="1"/>
  <c r="AT54" i="1"/>
  <c r="AN56" i="1" l="1"/>
  <c r="AG54" i="1"/>
  <c r="AK26" i="1" l="1"/>
  <c r="AK35" i="1" s="1"/>
  <c r="AN54" i="1"/>
</calcChain>
</file>

<file path=xl/sharedStrings.xml><?xml version="1.0" encoding="utf-8"?>
<sst xmlns="http://schemas.openxmlformats.org/spreadsheetml/2006/main" count="17947" uniqueCount="4484">
  <si>
    <t>Export Komplet</t>
  </si>
  <si>
    <t>VZ</t>
  </si>
  <si>
    <t>2.0</t>
  </si>
  <si>
    <t>ZAMOK</t>
  </si>
  <si>
    <t>False</t>
  </si>
  <si>
    <t>{1301cd05-528c-49cf-8408-26f5c2cc2d63}</t>
  </si>
  <si>
    <t>0,01</t>
  </si>
  <si>
    <t>21</t>
  </si>
  <si>
    <t>15</t>
  </si>
  <si>
    <t>REKAPITULACE ZAKÁZKY</t>
  </si>
  <si>
    <t>v ---  níže se nacházejí doplnkové a pomocné údaje k sestavám  --- v</t>
  </si>
  <si>
    <t>Návod na vyplnění</t>
  </si>
  <si>
    <t>0,001</t>
  </si>
  <si>
    <t>Kód:</t>
  </si>
  <si>
    <t>O118</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</si>
  <si>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</si>
  <si>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</si>
  <si>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Údržba, oprava a odstraňování závad u SEE 2019-2021</t>
  </si>
  <si>
    <t>KSO:</t>
  </si>
  <si>
    <t/>
  </si>
  <si>
    <t>CC-CZ:</t>
  </si>
  <si>
    <t>Místo:</t>
  </si>
  <si>
    <t xml:space="preserve"> </t>
  </si>
  <si>
    <t>Datum:</t>
  </si>
  <si>
    <t>27. 5. 2019</t>
  </si>
  <si>
    <t>Zadavatel:</t>
  </si>
  <si>
    <t>IČ:</t>
  </si>
  <si>
    <t>70994234</t>
  </si>
  <si>
    <t>SŽDC s.o. Přednosta SEE Praha; Mgr.Fiala František</t>
  </si>
  <si>
    <t>DIČ:</t>
  </si>
  <si>
    <t>CZ 70994234</t>
  </si>
  <si>
    <t>Uchazeč:</t>
  </si>
  <si>
    <t>Vyplň údaj</t>
  </si>
  <si>
    <t>Projektant:</t>
  </si>
  <si>
    <t>SŽDC s.o. Voldřich Lukáš</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</si>
  <si>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</si>
  <si>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</si>
  <si>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</si>
  <si>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</si>
  <si>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</si>
  <si>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</si>
  <si>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</si>
  <si>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</si>
  <si>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</si>
  <si>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</si>
  <si>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</si>
  <si>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</si>
  <si>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</si>
  <si>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</si>
  <si>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</si>
  <si>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</si>
  <si>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</si>
  <si>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</si>
  <si>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</si>
  <si>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</si>
  <si>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</si>
  <si>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</si>
  <si>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</si>
  <si>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</si>
  <si>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</si>
  <si>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</si>
  <si>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</si>
  <si>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</si>
  <si>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</si>
  <si>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</si>
  <si>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</si>
  <si>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</si>
  <si>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</si>
  <si>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</si>
  <si>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</si>
  <si>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</si>
  <si>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</si>
  <si>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</si>
  <si>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</si>
  <si>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</si>
  <si>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</si>
  <si>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</si>
  <si>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</si>
  <si>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01</t>
  </si>
  <si>
    <t>Sborník OÚŽI</t>
  </si>
  <si>
    <t>STA</t>
  </si>
  <si>
    <t>1</t>
  </si>
  <si>
    <t>{a713177e-4393-4f1a-bd01-6345966315de}</t>
  </si>
  <si>
    <t>2</t>
  </si>
  <si>
    <t>02</t>
  </si>
  <si>
    <t>Položky stavební neboli jiné cenové soustavy</t>
  </si>
  <si>
    <t>{862d858f-e00e-4326-9673-d72ab2cdd227}</t>
  </si>
  <si>
    <t>03</t>
  </si>
  <si>
    <t>VON</t>
  </si>
  <si>
    <t>{effc5e9c-d9c0-47cd-8d92-d521caa9d075}</t>
  </si>
  <si>
    <t>04</t>
  </si>
  <si>
    <t>Vedlejší rozpočtové náklady</t>
  </si>
  <si>
    <t>{01d12ad1-20f3-413f-b56a-ab072fdf55fa}</t>
  </si>
  <si>
    <t>KRYCÍ LIST SOUPISU PRACÍ</t>
  </si>
  <si>
    <t>Objekt:</t>
  </si>
  <si>
    <t>01 - Sborník OÚŽI</t>
  </si>
  <si>
    <t>OŘ Praha</t>
  </si>
  <si>
    <t>REKAPITULACE ČLENĚNÍ SOUPISU PRACÍ</t>
  </si>
  <si>
    <t>Kód dílu - Popis</t>
  </si>
  <si>
    <t>Cena celkem [CZK]</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</si>
  <si>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</si>
  <si>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</si>
  <si>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</si>
  <si>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</si>
  <si>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</si>
  <si>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</si>
  <si>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</si>
  <si>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</si>
  <si>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</si>
  <si>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</si>
  <si>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</si>
  <si>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</si>
  <si>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</si>
  <si>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</si>
  <si>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</si>
  <si>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K</t>
  </si>
  <si>
    <t>7491251010</t>
  </si>
  <si>
    <t>Montáž lišt elektroinstalačních, kabelových žlabů z PVC-U jednokomorových zaklapávacích rozměru 40/40 mm - na konstrukci, omítku apod. včetně spojek, ohybů, rohů, bez krabic</t>
  </si>
  <si>
    <t>m</t>
  </si>
  <si>
    <t>Sborník UOŽI 01 2019</t>
  </si>
  <si>
    <t>512</t>
  </si>
  <si>
    <t>ROZPOCET</t>
  </si>
  <si>
    <t>-1422327617</t>
  </si>
  <si>
    <t>1778</t>
  </si>
  <si>
    <t>M</t>
  </si>
  <si>
    <t>7491600040</t>
  </si>
  <si>
    <t>Uzemnění Vnitřní H07V-U 2,5 zž (CY)</t>
  </si>
  <si>
    <t>-1705413966</t>
  </si>
  <si>
    <t>1779</t>
  </si>
  <si>
    <t>7491600050</t>
  </si>
  <si>
    <t>Uzemnění Vnitřní H07V-U 4 zž (CY)</t>
  </si>
  <si>
    <t>-2062780214</t>
  </si>
  <si>
    <t>1780</t>
  </si>
  <si>
    <t>7491600060</t>
  </si>
  <si>
    <t>Uzemnění Vnitřní H07V-U 6 zž (CY)</t>
  </si>
  <si>
    <t>1506970757</t>
  </si>
  <si>
    <t>1781</t>
  </si>
  <si>
    <t>7491600070</t>
  </si>
  <si>
    <t>Uzemnění Vnitřní H07V-K 10 zž (CYA)</t>
  </si>
  <si>
    <t>-940825496</t>
  </si>
  <si>
    <t>1782</t>
  </si>
  <si>
    <t>7491600080</t>
  </si>
  <si>
    <t>Uzemnění Vnitřní H07V-U 16 žz (CY)</t>
  </si>
  <si>
    <t>-782006131</t>
  </si>
  <si>
    <t>1783</t>
  </si>
  <si>
    <t>7492500010</t>
  </si>
  <si>
    <t>Kabely, vodiče, šňůry Cu - nn Vodič jednožílový Cu, plastová izolace H07V-U 16 černý (CY)</t>
  </si>
  <si>
    <t>-230327087</t>
  </si>
  <si>
    <t>1784</t>
  </si>
  <si>
    <t>7492500020</t>
  </si>
  <si>
    <t>Kabely, vodiče, šňůry Cu - nn Vodič jednožílový Cu, plastová izolace H07V-U 16 žz (CY)</t>
  </si>
  <si>
    <t>-1975493227</t>
  </si>
  <si>
    <t>1785</t>
  </si>
  <si>
    <t>7492500160</t>
  </si>
  <si>
    <t>Kabely, vodiče, šňůry Cu - nn Vodič jednožílový Cu, plastová izolace H07V-U 10 černý (CY)</t>
  </si>
  <si>
    <t>1325368295</t>
  </si>
  <si>
    <t>1786</t>
  </si>
  <si>
    <t>7492500170</t>
  </si>
  <si>
    <t>Kabely, vodiče, šňůry Cu - nn Vodič jednožílový Cu, plastová izolace H07V-U 10 modrý (CY)</t>
  </si>
  <si>
    <t>-807369046</t>
  </si>
  <si>
    <t>1787</t>
  </si>
  <si>
    <t>7492500180</t>
  </si>
  <si>
    <t>Kabely, vodiče, šňůry Cu - nn Vodič jednožílový Cu, plastová izolace H07V-U 10 zž (CY)</t>
  </si>
  <si>
    <t>2074830883</t>
  </si>
  <si>
    <t>1788</t>
  </si>
  <si>
    <t>7492500260</t>
  </si>
  <si>
    <t>Kabely, vodiče, šňůry Cu - nn Vodič jednožílový Cu, plastová izolace H07V-U 2,5 černý (CY)</t>
  </si>
  <si>
    <t>-2051470153</t>
  </si>
  <si>
    <t>1789</t>
  </si>
  <si>
    <t>7492500270</t>
  </si>
  <si>
    <t>Kabely, vodiče, šňůry Cu - nn Vodič jednožílový Cu, plastová izolace H07V-U 2,5 hnědý (CY)</t>
  </si>
  <si>
    <t>966211908</t>
  </si>
  <si>
    <t>1790</t>
  </si>
  <si>
    <t>7492500280</t>
  </si>
  <si>
    <t>Kabely, vodiče, šňůry Cu - nn Vodič jednožílový Cu, plastová izolace H07V-U 2,5 rudý (CY)</t>
  </si>
  <si>
    <t>1989018187</t>
  </si>
  <si>
    <t>1791</t>
  </si>
  <si>
    <t>7492500290</t>
  </si>
  <si>
    <t>Kabely, vodiče, šňůry Cu - nn Vodič jednožílový Cu, plastová izolace H07V-U 2,5 sv.modrý (CY)</t>
  </si>
  <si>
    <t>-2137520929</t>
  </si>
  <si>
    <t>1792</t>
  </si>
  <si>
    <t>7492500300</t>
  </si>
  <si>
    <t>Kabely, vodiče, šňůry Cu - nn Vodič jednožílový Cu, plastová izolace H07V-U 2,5 zž (CY)</t>
  </si>
  <si>
    <t>-1832244438</t>
  </si>
  <si>
    <t>1793</t>
  </si>
  <si>
    <t>7492500080</t>
  </si>
  <si>
    <t>Kabely, vodiče, šňůry Cu - nn Vodič jednožílový Cu, plastová izolace H05V-U 1 bílý (CY)</t>
  </si>
  <si>
    <t>1368994863</t>
  </si>
  <si>
    <t>1794</t>
  </si>
  <si>
    <t>7492500090</t>
  </si>
  <si>
    <t>Kabely, vodiče, šňůry Cu - nn Vodič jednožílový Cu, plastová izolace H05V-U 1 černý (CY)</t>
  </si>
  <si>
    <t>-1452035017</t>
  </si>
  <si>
    <t>1795</t>
  </si>
  <si>
    <t>7492500100</t>
  </si>
  <si>
    <t>Kabely, vodiče, šňůry Cu - nn Vodič jednožílový Cu, plastová izolace H05V-U 1 hnědý (CY)</t>
  </si>
  <si>
    <t>414092973</t>
  </si>
  <si>
    <t>1796</t>
  </si>
  <si>
    <t>7492500110</t>
  </si>
  <si>
    <t>Kabely, vodiče, šňůry Cu - nn Vodič jednožílový Cu, plastová izolace H05V-U 1 rudý (CY)</t>
  </si>
  <si>
    <t>814507280</t>
  </si>
  <si>
    <t>1797</t>
  </si>
  <si>
    <t>7492500120</t>
  </si>
  <si>
    <t>Kabely, vodiče, šňůry Cu - nn Vodič jednožílový Cu, plastová izolace H05V-U 1 sv.modrý (CY)</t>
  </si>
  <si>
    <t>-768848899</t>
  </si>
  <si>
    <t>1798</t>
  </si>
  <si>
    <t>7492500130</t>
  </si>
  <si>
    <t>Kabely, vodiče, šňůry Cu - nn Vodič jednožílový Cu, plastová izolace H05V-U 1 tm.modrý (CY)</t>
  </si>
  <si>
    <t>892645834</t>
  </si>
  <si>
    <t>1799</t>
  </si>
  <si>
    <t>7492500140</t>
  </si>
  <si>
    <t>Kabely, vodiče, šňůry Cu - nn Vodič jednožílový Cu, plastová izolace H05V-U 1 zž (CY)</t>
  </si>
  <si>
    <t>-1148913961</t>
  </si>
  <si>
    <t>1800</t>
  </si>
  <si>
    <t>7492500150</t>
  </si>
  <si>
    <t>Kabely, vodiče, šňůry Cu - nn Vodič jednožílový Cu, plastová izolace H05V-U 1 žlutý (CY)</t>
  </si>
  <si>
    <t>-533849403</t>
  </si>
  <si>
    <t>1370</t>
  </si>
  <si>
    <t>7499700460</t>
  </si>
  <si>
    <t>Kabely trakčního vedení, Různé TV Geotextilie proti znečištění  pro ochranu štěrk.lože</t>
  </si>
  <si>
    <t>m2</t>
  </si>
  <si>
    <t>128</t>
  </si>
  <si>
    <t>-1117470036</t>
  </si>
  <si>
    <t>1378</t>
  </si>
  <si>
    <t>7497200510</t>
  </si>
  <si>
    <t>Stožáry trakčního vedení Břevno typ  34 L</t>
  </si>
  <si>
    <t>8</t>
  </si>
  <si>
    <t>4</t>
  </si>
  <si>
    <t>-1432844137</t>
  </si>
  <si>
    <t>1383</t>
  </si>
  <si>
    <t>7497350115</t>
  </si>
  <si>
    <t>Montáž závěsu nebo pevného bodu na bráně</t>
  </si>
  <si>
    <t>kus</t>
  </si>
  <si>
    <t>64</t>
  </si>
  <si>
    <t>-203041691</t>
  </si>
  <si>
    <t>1384</t>
  </si>
  <si>
    <t>7497300120</t>
  </si>
  <si>
    <t>Vodiče trakčního vedení Závěs nebo pevný bod na bráně</t>
  </si>
  <si>
    <t>823330343</t>
  </si>
  <si>
    <t>1389</t>
  </si>
  <si>
    <t>7497350360</t>
  </si>
  <si>
    <t>Kotvení lana jednoho nebo dvou 50-70 mm2 na stožár BP</t>
  </si>
  <si>
    <t>-562800336</t>
  </si>
  <si>
    <t>1390</t>
  </si>
  <si>
    <t>7497300420</t>
  </si>
  <si>
    <t>Vodiče trakčního vedení Pérové kotvení jednoho nebo dvou lan 50-70 mm2 na BP s izolací</t>
  </si>
  <si>
    <t>154609107</t>
  </si>
  <si>
    <t>1391</t>
  </si>
  <si>
    <t>7497300430</t>
  </si>
  <si>
    <t>Vodiče trakčního vedení Kotvení jednoho nebo dvou lan 50-70 mm2 na BP</t>
  </si>
  <si>
    <t>1584612421</t>
  </si>
  <si>
    <t>1394</t>
  </si>
  <si>
    <t>7497350430</t>
  </si>
  <si>
    <t>Tažení směrového, příčného lana do 120 mm2 Bz, Cu</t>
  </si>
  <si>
    <t>2066822273</t>
  </si>
  <si>
    <t>1395</t>
  </si>
  <si>
    <t>7497350655</t>
  </si>
  <si>
    <t>Pevné kotvení lana do 15 kN dvou lan 50-70 mm2 na stožár BP</t>
  </si>
  <si>
    <t>-517485715</t>
  </si>
  <si>
    <t>1396</t>
  </si>
  <si>
    <t>7497300750</t>
  </si>
  <si>
    <t>Vodiče trakčního vedení Pevné kotvení 2lan 50-70 mm2 na BP - do 15kN</t>
  </si>
  <si>
    <t>513227722</t>
  </si>
  <si>
    <t>1402</t>
  </si>
  <si>
    <t>7497655010A</t>
  </si>
  <si>
    <t>Tažné hnací vozidlo k pracovním soupravám pro vodiče - obsahuje i veškeré výkony tažného hnacího vozidla pro posun montážní techniky v kolejišti</t>
  </si>
  <si>
    <t>hod</t>
  </si>
  <si>
    <t>-267099511</t>
  </si>
  <si>
    <t>1405</t>
  </si>
  <si>
    <t>7497371010</t>
  </si>
  <si>
    <t>Demontáže zařízení trakčního vedení závěsu na bráně - demontáž stávajícího zařízení se všemi pomocnými doplňujícími úpravami</t>
  </si>
  <si>
    <t>-598321043</t>
  </si>
  <si>
    <t>1375</t>
  </si>
  <si>
    <t>7590525750</t>
  </si>
  <si>
    <t>Montáž štítku kabelového průběžného - zhotovení štítku, vyražení znaku kabelu na štítek, připevnění štítku na kabel, ovinutí štítku páskou PVC</t>
  </si>
  <si>
    <t>1625441961</t>
  </si>
  <si>
    <t>1376</t>
  </si>
  <si>
    <t>7593505150</t>
  </si>
  <si>
    <t>Pokládka výstražné fólie do výkopu</t>
  </si>
  <si>
    <t>-1461742141</t>
  </si>
  <si>
    <t>59</t>
  </si>
  <si>
    <t>7491552012</t>
  </si>
  <si>
    <t>Montáž protipožárních ucpávek a tmelů protipožární ucpávka stěnou nebo stropem tloušťky do 50 cm, do EI 90 min. - protipožární ucpávky včetně příslušenství, vyhotovení a dodání atestu</t>
  </si>
  <si>
    <t>266536425</t>
  </si>
  <si>
    <t>81</t>
  </si>
  <si>
    <t>7495071060</t>
  </si>
  <si>
    <t>Demontáže technologických zařízení měřícího transformátoru napětí MTN do Un 38,5 kV</t>
  </si>
  <si>
    <t>1597839986</t>
  </si>
  <si>
    <t>87</t>
  </si>
  <si>
    <t>7491671010</t>
  </si>
  <si>
    <t>Demontáž stávajícího uzemnění vnitřního - pásku, vodičů, podpěr, svorek apod.</t>
  </si>
  <si>
    <t>1496262393</t>
  </si>
  <si>
    <t>111</t>
  </si>
  <si>
    <t>7496673010</t>
  </si>
  <si>
    <t>Demontáž usměrňovačů (nabíječů), střídačů 230 V</t>
  </si>
  <si>
    <t>1821184167</t>
  </si>
  <si>
    <t>115</t>
  </si>
  <si>
    <t>7497300880</t>
  </si>
  <si>
    <t>Vodiče trakčního vedení Trolejový drát  150 mm2 Cu</t>
  </si>
  <si>
    <t>1644822398</t>
  </si>
  <si>
    <t>1801</t>
  </si>
  <si>
    <t>7497300850</t>
  </si>
  <si>
    <t>Vodiče trakčního vedení Trolejový drát  80 mm2 Cu</t>
  </si>
  <si>
    <t>-1105915748</t>
  </si>
  <si>
    <t>1802</t>
  </si>
  <si>
    <t>7497300870</t>
  </si>
  <si>
    <t>Vodiče trakčního vedení Trolejový drát  120 mm2 Cu</t>
  </si>
  <si>
    <t>-1967460474</t>
  </si>
  <si>
    <t>155</t>
  </si>
  <si>
    <t>7494004346</t>
  </si>
  <si>
    <t>Modulární přístroje Spínací přístroje Instalační relé Un AC 230 V, AC/DC 24 V, 1x přepínací kontakt 16 A, zelená signálka</t>
  </si>
  <si>
    <t>-1214202182</t>
  </si>
  <si>
    <t>P</t>
  </si>
  <si>
    <t>Poznámka k položce:_x000D_
Poznámka k položce:_x000D_
 Relé pro spínaní stykačů</t>
  </si>
  <si>
    <t>217</t>
  </si>
  <si>
    <t>7496754015</t>
  </si>
  <si>
    <t>Elektrodispečink SKŘ-DŘT konfigurace IPC - parametrizace SW (ovládání, signalizace, komunikace PLC s IPC, monitorování technologie, odzkoušení, montáž zařízení) - nastavení SW ovládání, signalizace, komunikace PLC s IPC, monitorování technologie, naprogramování funkcí vstupů, výstupů, blokovacích podmínek a měření pro PLC automat určený pro řízení techlonogií</t>
  </si>
  <si>
    <t>1875778837</t>
  </si>
  <si>
    <t>221</t>
  </si>
  <si>
    <t>7497153010</t>
  </si>
  <si>
    <t>Obetonování stávajícího základu trakčního vedení včetně výkopu, vrtání, svařování, záhozu - obsahuje i cenu za bourání betonové hlavičky základu, odtěžení terénu pro bednění, upevnění KARI sítě na stávající základ, osazení bednění, betonáž a geodetické značky</t>
  </si>
  <si>
    <t>m3</t>
  </si>
  <si>
    <t>95276032</t>
  </si>
  <si>
    <t>601</t>
  </si>
  <si>
    <t>7497300040</t>
  </si>
  <si>
    <t>Vodiče trakčního vedení Materiál podsestavení pro výměnu jednoho izolátoru v rameni TV nebo SIK-u</t>
  </si>
  <si>
    <t>1292712075</t>
  </si>
  <si>
    <t>602</t>
  </si>
  <si>
    <t>7497350040</t>
  </si>
  <si>
    <t>Výměna jednoho izolátoru v rameni trakčního vedení nebo SIK-u</t>
  </si>
  <si>
    <t>879131826</t>
  </si>
  <si>
    <t>603</t>
  </si>
  <si>
    <t>7497350070</t>
  </si>
  <si>
    <t>Uvolnění a zpětná montáž troleje nebo nosného lana z ramene trakčního vedení, SIK, závěsu</t>
  </si>
  <si>
    <t>790750675</t>
  </si>
  <si>
    <t>612</t>
  </si>
  <si>
    <t>7497371065</t>
  </si>
  <si>
    <t>Demontáže zařízení trakčního vedení závěsu vložené izolace - demontáž stávajícího zařízení se všemi pomocnými doplňujícími úpravami</t>
  </si>
  <si>
    <t>570584360</t>
  </si>
  <si>
    <t>614</t>
  </si>
  <si>
    <t>7498352020</t>
  </si>
  <si>
    <t>Vydání příkazu "B" složité pracoviště - vyhotovení příkazu "B" pro zajištění pracoviště při práci na vypnutém a zajištěném zařízení vn</t>
  </si>
  <si>
    <t>566111516</t>
  </si>
  <si>
    <t>616</t>
  </si>
  <si>
    <t>7498158020</t>
  </si>
  <si>
    <t>Výkon jednotek správce trakčního vedení mimo výkonů investora nespecifikované práce a úpravy stávajícího zařízení</t>
  </si>
  <si>
    <t>-190223150</t>
  </si>
  <si>
    <t>594</t>
  </si>
  <si>
    <t>7493371085</t>
  </si>
  <si>
    <t>Demontáže zařízení na elektrickém ohřevu výhybek řídící PLC jednotky z rozvaděče</t>
  </si>
  <si>
    <t>-975755449</t>
  </si>
  <si>
    <t>595</t>
  </si>
  <si>
    <t>7494255030</t>
  </si>
  <si>
    <t>Montáž regulačních a monitorovacích elektroenergetických zařízení nastavení zařízení - naprogramování, nastavení a uvedení rozvodnice do provozu</t>
  </si>
  <si>
    <t>-881038963</t>
  </si>
  <si>
    <t>443</t>
  </si>
  <si>
    <t>7491205690</t>
  </si>
  <si>
    <t>Elektroinstalační materiál Zásuvky instalační Zásuvka 1 fázová 230V/16A montáž na DIN lištu</t>
  </si>
  <si>
    <t>-2019370983</t>
  </si>
  <si>
    <t>503</t>
  </si>
  <si>
    <t>741820102</t>
  </si>
  <si>
    <t>Měření intenzity osvětlení instalovaného v rozsahu tohoto SO</t>
  </si>
  <si>
    <t>soubor</t>
  </si>
  <si>
    <t>852628840</t>
  </si>
  <si>
    <t>507</t>
  </si>
  <si>
    <t>7491353034</t>
  </si>
  <si>
    <t>Montáž nosné ocelové konstrukce nosných ocelových konstrukce pro přístroje a zařízení z válcovaných profilů U, L, I , hmotnosti do 100 kg - výroba a montáž</t>
  </si>
  <si>
    <t>-1555329283</t>
  </si>
  <si>
    <t>508</t>
  </si>
  <si>
    <t>7491351010</t>
  </si>
  <si>
    <t>Montáž ocelových profilů tyčí, úhelníků</t>
  </si>
  <si>
    <t>kg</t>
  </si>
  <si>
    <t>1619468436</t>
  </si>
  <si>
    <t>509</t>
  </si>
  <si>
    <t>7497300010</t>
  </si>
  <si>
    <t>Vodiče trakčního vedení Ocelové konstrukce nestandartní</t>
  </si>
  <si>
    <t>-1489237155</t>
  </si>
  <si>
    <t>510</t>
  </si>
  <si>
    <t>7830010002R</t>
  </si>
  <si>
    <t>Zhotovení povrchové úpravy zinkováním</t>
  </si>
  <si>
    <t>-2037556590</t>
  </si>
  <si>
    <t>511</t>
  </si>
  <si>
    <t>7499700570</t>
  </si>
  <si>
    <t>Kabely trakčního vedení, Různé TV Beton nebo hlinobeton B 10 pro obetonování chráničky</t>
  </si>
  <si>
    <t>761179875</t>
  </si>
  <si>
    <t>7491601410</t>
  </si>
  <si>
    <t>Uzemnění Hromosvodné vedení Svorka SP</t>
  </si>
  <si>
    <t>ks</t>
  </si>
  <si>
    <t>1970157198</t>
  </si>
  <si>
    <t>513</t>
  </si>
  <si>
    <t>7491600190</t>
  </si>
  <si>
    <t>Uzemnění Vnější Uzemňovací vedení v zemi, kruhovým vodičem FeZn do D=10 mm</t>
  </si>
  <si>
    <t>-128550325</t>
  </si>
  <si>
    <t>514</t>
  </si>
  <si>
    <t>7491654010</t>
  </si>
  <si>
    <t>Montáž svorek spojovacích se 2 šrouby (typ SS, SO, SR03, aj.)</t>
  </si>
  <si>
    <t>1663486753</t>
  </si>
  <si>
    <t>1406</t>
  </si>
  <si>
    <t>7496600560</t>
  </si>
  <si>
    <t>Vlastní spotřeba Akumulátory Staniční olověné ventilem řízené gelové baterie (záložní baterie VRLA) 2V/200 Ah</t>
  </si>
  <si>
    <t>256</t>
  </si>
  <si>
    <t>925005568</t>
  </si>
  <si>
    <t>1625</t>
  </si>
  <si>
    <t>7496754015.2</t>
  </si>
  <si>
    <t>-33901651</t>
  </si>
  <si>
    <t>1661</t>
  </si>
  <si>
    <t>7494657050</t>
  </si>
  <si>
    <t>Montáž měřících transformátorů proudu nn úřední cejchování - do rozvaděče nebo skříně</t>
  </si>
  <si>
    <t>-1546618149</t>
  </si>
  <si>
    <t>1663</t>
  </si>
  <si>
    <t>7494658012</t>
  </si>
  <si>
    <t>Montáž elektroměrů trojfázových - do rozvaděče nebo skříně</t>
  </si>
  <si>
    <t>-1575344202</t>
  </si>
  <si>
    <t>1664</t>
  </si>
  <si>
    <t>7494658040</t>
  </si>
  <si>
    <t>Montáž elektroměrů zkušební svorkovnice - do rozvaděče nebo skříně</t>
  </si>
  <si>
    <t>-1714479764</t>
  </si>
  <si>
    <t>1665</t>
  </si>
  <si>
    <t>7494658045</t>
  </si>
  <si>
    <t>Montáž elektroměrů univerzální skříň měření USM - do rozvaděče nebo skříně</t>
  </si>
  <si>
    <t>287952900</t>
  </si>
  <si>
    <t>1666</t>
  </si>
  <si>
    <t>7494659010</t>
  </si>
  <si>
    <t>Montáž hlídačů izolačního stavu hlídač izolačního stavu - do rozvaděče nebo skříně</t>
  </si>
  <si>
    <t>331678642</t>
  </si>
  <si>
    <t>1667</t>
  </si>
  <si>
    <t>7494751010</t>
  </si>
  <si>
    <t>Montáž svodičů přepětí pro sítě nn - typ 1 (třída B) pro třífázové sítě - do rozvaděče nebo skříně</t>
  </si>
  <si>
    <t>1845666254</t>
  </si>
  <si>
    <t>1668</t>
  </si>
  <si>
    <t>7494751012</t>
  </si>
  <si>
    <t>Montáž svodičů přepětí pro sítě nn - typ 1 (třída B) pro jednofázové sítě - do rozvaděče nebo skříně</t>
  </si>
  <si>
    <t>-1727931613</t>
  </si>
  <si>
    <t>1669</t>
  </si>
  <si>
    <t>7494752010.1</t>
  </si>
  <si>
    <t>Montáž svodičů přepětí pro sítě nn - typ 1+2 (třída B+C) pro třífázové sítě - do rozvaděče nebo skříně</t>
  </si>
  <si>
    <t>-1462733842</t>
  </si>
  <si>
    <t>1670</t>
  </si>
  <si>
    <t>7494754020</t>
  </si>
  <si>
    <t>Montáž svodičů přepětí pro sítě nn - typ 3 (třída D) modulární pro sdělovací vedení 2 páry nebo duplexní linka (RS232, RS422, RS485, Ethernet apod.) - do rozvaděče nebo skříně</t>
  </si>
  <si>
    <t>-2063116074</t>
  </si>
  <si>
    <t>1671</t>
  </si>
  <si>
    <t>7494756010.1</t>
  </si>
  <si>
    <t>Montáž svornic řadových nn včetně upevnění a štítku pro Cu/Al vodiče do 2,5 mm2 - do rozvaděče nebo skříně</t>
  </si>
  <si>
    <t>1786356013</t>
  </si>
  <si>
    <t>1672</t>
  </si>
  <si>
    <t>7494756012</t>
  </si>
  <si>
    <t>Montáž svornic řadových nn včetně upevnění a štítku pro Cu/Al vodiče do 2,5 mm2, rozpojovací nebo pojistkové (trubička 5x20 mm), pojistkové vložky 0,1-10 A - do rozvaděče nebo skříně</t>
  </si>
  <si>
    <t>-2069825994</t>
  </si>
  <si>
    <t>1673</t>
  </si>
  <si>
    <t>7494756014</t>
  </si>
  <si>
    <t>Montáž svornic řadových nn včetně upevnění a štítku pro Cu/Al vodiče do 6 mm2 - do rozvaděče nebo skříně</t>
  </si>
  <si>
    <t>-1571481925</t>
  </si>
  <si>
    <t>1674</t>
  </si>
  <si>
    <t>7494756016</t>
  </si>
  <si>
    <t>Montáž svornic řadových nn včetně upevnění a štítku pro Cu/Al vodiče do 16 mm2 - do rozvaděče nebo skříně</t>
  </si>
  <si>
    <t>1849786612</t>
  </si>
  <si>
    <t>1675</t>
  </si>
  <si>
    <t>7494756018</t>
  </si>
  <si>
    <t>Montáž svornic řadových nn včetně upevnění a štítku pro Cu/Al vodiče do 50 mm2 - do rozvaděče nebo skříně</t>
  </si>
  <si>
    <t>-1609047992</t>
  </si>
  <si>
    <t>1676</t>
  </si>
  <si>
    <t>7494756020</t>
  </si>
  <si>
    <t>Montáž svornic řadových nn včetně upevnění a štítku pro Cu/Al vodiče do 95 mm2 - do rozvaděče nebo skříně</t>
  </si>
  <si>
    <t>835089485</t>
  </si>
  <si>
    <t>1677</t>
  </si>
  <si>
    <t>7494756030</t>
  </si>
  <si>
    <t>Montáž svornic silové nn včetně upevnění a štítku pro Cu/Al vodiče 10 - 150 mm2 - do rozvaděče nebo skříně</t>
  </si>
  <si>
    <t>-1146279091</t>
  </si>
  <si>
    <t>1678</t>
  </si>
  <si>
    <t>7494756032</t>
  </si>
  <si>
    <t>Montáž svornic silové nn včetně upevnění a štítku pro Cu/Al vodiče 10 - 185 mm2 - do rozvaděče nebo skříně</t>
  </si>
  <si>
    <t>1842123811</t>
  </si>
  <si>
    <t>1679</t>
  </si>
  <si>
    <t>7494756034</t>
  </si>
  <si>
    <t>Montáž svornic silové nn včetně upevnění a štítku pro Cu/Al vodiče 10 - 300 mm2 - do rozvaděče nebo skříně</t>
  </si>
  <si>
    <t>1166414209</t>
  </si>
  <si>
    <t>1680</t>
  </si>
  <si>
    <t>7494756036</t>
  </si>
  <si>
    <t>Montáž svornic silové nn včetně upevnění a štítku pro Cu/Al vodiče 16 - 400 mm2 - do rozvaděče nebo skříně</t>
  </si>
  <si>
    <t>-2050341949</t>
  </si>
  <si>
    <t>1681</t>
  </si>
  <si>
    <t>7494757010.2</t>
  </si>
  <si>
    <t>Montáž ucpávkových vývodek pro kabely, průměru do 17 mm - do rozvaděče nebo skříně</t>
  </si>
  <si>
    <t>1695801665</t>
  </si>
  <si>
    <t>1682</t>
  </si>
  <si>
    <t>7494757012</t>
  </si>
  <si>
    <t>Montáž ucpávkových vývodek pro kabely, průměru do 28 mm - do rozvaděče nebo skříně</t>
  </si>
  <si>
    <t>1336203140</t>
  </si>
  <si>
    <t>1683</t>
  </si>
  <si>
    <t>7494757014</t>
  </si>
  <si>
    <t>Montáž ucpávkových vývodek pro kabely, průměru do 48 mm - do rozvaděče nebo skříně</t>
  </si>
  <si>
    <t>-819465803</t>
  </si>
  <si>
    <t>1684</t>
  </si>
  <si>
    <t>7494757016</t>
  </si>
  <si>
    <t>Montáž ucpávkových vývodek pro kabely, průměru do 70 mm - do rozvaděče nebo skříně</t>
  </si>
  <si>
    <t>-601052130</t>
  </si>
  <si>
    <t>1687</t>
  </si>
  <si>
    <t>7498251010</t>
  </si>
  <si>
    <t>Zkoušky a prohlídky rozvodných zařízení kontrola rozvaděčů nn silových, manipulačních, ovládacích, reléových, stejnosměrných 1 pole - kontrola, revize, seřízení a uvedení do provozu zařízení včetně vystavení protokolu</t>
  </si>
  <si>
    <t>-1087204595</t>
  </si>
  <si>
    <t>1688</t>
  </si>
  <si>
    <t>7498251020</t>
  </si>
  <si>
    <t>Zkoušky a prohlídky rozvodných zařízení napěťová zkouška rozvodny včetně spínacích prvků kabel 6, 22 kV - včetně vystavení protokolu</t>
  </si>
  <si>
    <t>1540934011</t>
  </si>
  <si>
    <t>1689</t>
  </si>
  <si>
    <t>7498251025</t>
  </si>
  <si>
    <t>Zkoušky a prohlídky rozvodných zařízení napěťová zkouška rozvodny včetně spínacích prvků přístroj do 6, 22 kV - včetně vystavení protokolu</t>
  </si>
  <si>
    <t>-522280242</t>
  </si>
  <si>
    <t>1690</t>
  </si>
  <si>
    <t>7498255016</t>
  </si>
  <si>
    <t>Zkoušky a prohlídky transformátorů distribučních olejových do 250 kVA - kontrola, revize, seřízení a uvedení do provozu zařízení, včetně vystavení protokolu</t>
  </si>
  <si>
    <t>340411604</t>
  </si>
  <si>
    <t>1691</t>
  </si>
  <si>
    <t>7498255022</t>
  </si>
  <si>
    <t>Zkoušky a prohlídky transformátorů distribučních olejových do 1 000 kVA - kontrola, revize, seřízení a uvedení do provozu zařízení, včetně vystavení protokolu</t>
  </si>
  <si>
    <t>2095585169</t>
  </si>
  <si>
    <t>1692</t>
  </si>
  <si>
    <t>7498256010</t>
  </si>
  <si>
    <t>Zkoušky a prohlídky elektrických přístrojů - ostatní měření impedance nulové smyčky okruhu vedení jednofázového - včetně vystavení protokolu</t>
  </si>
  <si>
    <t>184015500</t>
  </si>
  <si>
    <t>1693</t>
  </si>
  <si>
    <t>7498256012</t>
  </si>
  <si>
    <t>Zkoušky a prohlídky elektrických přístrojů - ostatní měření impedance nulové smyčky okruhu vedení třífázového - včetně vystavení protokolu</t>
  </si>
  <si>
    <t>-1957093323</t>
  </si>
  <si>
    <t>1696</t>
  </si>
  <si>
    <t>7498256035</t>
  </si>
  <si>
    <t>Zkoušky a prohlídky elektrických přístrojů - ostatní zkoušky třípolohového odpínače vakuového do 35 kV seřízení a uvedení do provozu - včetně vystavení protokolu</t>
  </si>
  <si>
    <t>-745914765</t>
  </si>
  <si>
    <t>1697</t>
  </si>
  <si>
    <t>7498256040</t>
  </si>
  <si>
    <t>Zkoušky a prohlídky elektrických přístrojů - ostatní zkoušky odpojovače do 35 kV revize, seřízení, vyzkoušení a uvedení do provozu - včetně vystavení protokolu</t>
  </si>
  <si>
    <t>1149736559</t>
  </si>
  <si>
    <t>1698</t>
  </si>
  <si>
    <t>7498256045</t>
  </si>
  <si>
    <t>Zkoušky a prohlídky elektrických přístrojů - ostatní zkoušky vn odpínače - uzemňovače do 35 kV seřízení a uvedení do provozu - včetně vystavení protokolu</t>
  </si>
  <si>
    <t>1613875335</t>
  </si>
  <si>
    <t>1699</t>
  </si>
  <si>
    <t>7498256082-R</t>
  </si>
  <si>
    <t>Servisní revize vypínače 110 kV</t>
  </si>
  <si>
    <t>-446287408</t>
  </si>
  <si>
    <t>Poznámka k položce:_x000D_
"- revize vzduchových pohonů, výměna opotřebených dílů_x000D_
- kontrola přechodových odporů_x000D_
- odpojení vypínače od primárních přívodů_x000D_
- vypuštění olejové náplně_x000D_
- demontáž a kontrola funkčních částí vypínače, výměna těsnění_x000D_
- revize hlavní proudové dráhy vypínače_x000D_
- dodávka nové olejové náplně_x000D_
- naplnění olejem_x000D_
- kontrola těsnosti_x000D_
- kontrola přechodových odporů po revizi_x000D_
- funkční zkouška z místa a velínu_x000D_
- vypracování technické zprávy"</t>
  </si>
  <si>
    <t>1701</t>
  </si>
  <si>
    <t>7498256086-R</t>
  </si>
  <si>
    <t>Servisní revize vypínače 24 kV, VD4</t>
  </si>
  <si>
    <t>-2029989991</t>
  </si>
  <si>
    <t>Poznámka k položce:_x000D_
"- kontrola stavu vypínacího zařízení_x000D_
- mazání válečkových ložisek_x000D_
- očištění povrchu izolačních ploch_x000D_
- kontrola motoru pro nastřádání pružin"</t>
  </si>
  <si>
    <t>1702</t>
  </si>
  <si>
    <t>7498256088-R</t>
  </si>
  <si>
    <t>Servisní revize vypínače 24 kV, VF</t>
  </si>
  <si>
    <t>125902186</t>
  </si>
  <si>
    <t>Poznámka k položce:_x000D_
"- evakuace plynu SF6_x000D_
- demontáž pólových jednotek_x000D_
- kontrola a vyčištění proudové dráhy_x000D_
- vakuace a naplnění plynem SF6_x000D_
- kontrola, seřízení, promazání"</t>
  </si>
  <si>
    <t>1703</t>
  </si>
  <si>
    <t>7498256090-R</t>
  </si>
  <si>
    <t>Servisní revize vypívače 12kV, VD4</t>
  </si>
  <si>
    <t>-120923911</t>
  </si>
  <si>
    <t>1704</t>
  </si>
  <si>
    <t>7498256092-R</t>
  </si>
  <si>
    <t>Servisní revize vypívače 12kV, VDF</t>
  </si>
  <si>
    <t>-1596409720</t>
  </si>
  <si>
    <t>Poznámka k položce:_x000D_
"- evakuace plynu SF6_x000D_
- demontáž pólových jednotek_x000D_
- kontrola a vyčištění proudové dráhy_x000D_
- vakuace a naplnění plynem SF6_x000D_
- kontrola, seřízení, promazání pohonu"</t>
  </si>
  <si>
    <t>1705</t>
  </si>
  <si>
    <t>7498256094-R</t>
  </si>
  <si>
    <t>Servisní revize vypínače UR36, 3 kV DC Secheron</t>
  </si>
  <si>
    <t>-1593832926</t>
  </si>
  <si>
    <t>Poznámka k položce:_x000D_
"- kontrola zhášecí komory_x000D_
- kontrola mechanických součístí_x000D_
- čištění prostoru kontaktů_x000D_
- seřízení vůle X,Y a Z_x000D_
- kontrola deflektorů a deionizérů"</t>
  </si>
  <si>
    <t>1706</t>
  </si>
  <si>
    <t>7498256096-R</t>
  </si>
  <si>
    <t>Servisní revize rychlovypíbače DC N-Rapid, 3kV</t>
  </si>
  <si>
    <t>597580869</t>
  </si>
  <si>
    <t>Poznámka k položce:_x000D_
"- kontrola kontaktního systému_x000D_
- seřízení předstihu opalovacích kontaktů a nastavení kontaktního tlaku_x000D_
- kontrola a měření izolačního stavu zhášecího systému_x000D_
- provedení vyčištění útrob rychlovypínače_x000D_
- promazání mechanismu a mazacích míst_x000D_
- vizuální kontrola_x000D_
- kontrola ovládacích spouští"</t>
  </si>
  <si>
    <t>1707</t>
  </si>
  <si>
    <t>7498256098-R</t>
  </si>
  <si>
    <t>Serisní revize zháčšecí komory 1X8 rychlovypínače DC N-Rapid</t>
  </si>
  <si>
    <t>2067721349</t>
  </si>
  <si>
    <t>Poznámka k položce:_x000D_
"- Demontáž zhášecí komory _x000D_
- Výměna poškozených sekcí a celkové vyčištění komory_x000D_
- Měření izolačního stavu jednotlivých sekcí_x000D_
- Motáž odnivzdorných desek_x000D_
- Tester rychlovypínače"</t>
  </si>
  <si>
    <t>1709</t>
  </si>
  <si>
    <t>7498451019</t>
  </si>
  <si>
    <t>Měření zemničů příplatek za každý další zemnič - včetně vyhotovení protokolu</t>
  </si>
  <si>
    <t>1113612251</t>
  </si>
  <si>
    <t>1711</t>
  </si>
  <si>
    <t>7498452020</t>
  </si>
  <si>
    <t>Měření zemnících sítí zemnicí sítě zemnicí sítě do 200 m2 plochy - včetně vyhotovení protokolu</t>
  </si>
  <si>
    <t>1940380460</t>
  </si>
  <si>
    <t>1712</t>
  </si>
  <si>
    <t>7498454010</t>
  </si>
  <si>
    <t>Zkoušky vodičů a kabelů nn silových do 1 kV průřezu žíly do 300 mm2 - měření kabelu, vodiče včetně vyhotovení protokolu</t>
  </si>
  <si>
    <t>-1671317222</t>
  </si>
  <si>
    <t>1713</t>
  </si>
  <si>
    <t>7498455010</t>
  </si>
  <si>
    <t>Zkoušky vodičů a kabelů ovládacích jakéhokoliv počtu žil - měření kabelu, vodiče včetně vyhotovení protokolu</t>
  </si>
  <si>
    <t>476502022</t>
  </si>
  <si>
    <t>1407</t>
  </si>
  <si>
    <t>7496600570</t>
  </si>
  <si>
    <t>Vlastní spotřeba Akumulátory Staniční olověné ventilem řízené gelové baterie (záložní baterie VRLA) 6V/100 Ah</t>
  </si>
  <si>
    <t>-1081527731</t>
  </si>
  <si>
    <t>1408</t>
  </si>
  <si>
    <t>7496600580</t>
  </si>
  <si>
    <t>Vlastní spotřeba Akumulátory Staniční olověné ventilem řízené gelové baterie (záložní baterie VRLA) 12V/21 Ah</t>
  </si>
  <si>
    <t>-646759596</t>
  </si>
  <si>
    <t>1410</t>
  </si>
  <si>
    <t>7496600600</t>
  </si>
  <si>
    <t>Vlastní spotřeba Akumulátory Staniční olověné ventilem řízené gelové baterie (záložní baterie VRLA) 12V/50 Ah</t>
  </si>
  <si>
    <t>1171203160</t>
  </si>
  <si>
    <t>1413</t>
  </si>
  <si>
    <t>7496600630</t>
  </si>
  <si>
    <t>Vlastní spotřeba Akumulátory Staniční olověné ventilem řízené gelové baterie (záložní baterie VRLA) 12V/60 Ah</t>
  </si>
  <si>
    <t>809315564</t>
  </si>
  <si>
    <t>1416</t>
  </si>
  <si>
    <t>7496600660</t>
  </si>
  <si>
    <t>Vlastní spotřeba Akumulátory Staniční olověné ventilem řízené gelové baterie (záložní baterie VRLA) 12V/90 Ah</t>
  </si>
  <si>
    <t>-344689608</t>
  </si>
  <si>
    <t>1418</t>
  </si>
  <si>
    <t>7496600690</t>
  </si>
  <si>
    <t>Vlastní spotřeba Akumulátory Staniční olověné ventilem řízené gelové baterie (záložní baterie VRLA) 12V/125 Ah</t>
  </si>
  <si>
    <t>-1251154419</t>
  </si>
  <si>
    <t>1421</t>
  </si>
  <si>
    <t>7496600720</t>
  </si>
  <si>
    <t>Vlastní spotřeba Akumulátory Staniční olověné ventilem řízené gelové baterie (záložní baterie VRLA) 12V/150 Ah</t>
  </si>
  <si>
    <t>137674970</t>
  </si>
  <si>
    <t>1423</t>
  </si>
  <si>
    <t>7496600740</t>
  </si>
  <si>
    <t>Vlastní spotřeba Akumulátory Staniční olověné ventilem řízené gelové baterie (záložní baterie VRLA) 12V/180 Ah</t>
  </si>
  <si>
    <t>-1618067313</t>
  </si>
  <si>
    <t>1424</t>
  </si>
  <si>
    <t>7496600750</t>
  </si>
  <si>
    <t>Vlastní spotřeba Trakční baterie 6V/160 Ah</t>
  </si>
  <si>
    <t>-2055544528</t>
  </si>
  <si>
    <t>1425</t>
  </si>
  <si>
    <t>7496600760</t>
  </si>
  <si>
    <t>Vlastní spotřeba Trakční baterie 12V/45 Ah</t>
  </si>
  <si>
    <t>510369847</t>
  </si>
  <si>
    <t>1426</t>
  </si>
  <si>
    <t>7496600780</t>
  </si>
  <si>
    <t>Vlastní spotřeba Trakční baterie 12V/62 Ah</t>
  </si>
  <si>
    <t>710611718</t>
  </si>
  <si>
    <t>1427</t>
  </si>
  <si>
    <t>7496600790</t>
  </si>
  <si>
    <t>Vlastní spotřeba Trakční baterie 12V/65Ah</t>
  </si>
  <si>
    <t>1942604192</t>
  </si>
  <si>
    <t>1428</t>
  </si>
  <si>
    <t>7496600800</t>
  </si>
  <si>
    <t>Vlastní spotřeba Trakční baterie 12V/70 Ah</t>
  </si>
  <si>
    <t>-132659101</t>
  </si>
  <si>
    <t>1429</t>
  </si>
  <si>
    <t>7496600810</t>
  </si>
  <si>
    <t>Vlastní spotřeba Trakční baterie 12V/92 Ah</t>
  </si>
  <si>
    <t>1863901449</t>
  </si>
  <si>
    <t>1430</t>
  </si>
  <si>
    <t>7496600830</t>
  </si>
  <si>
    <t>Vlastní spotřeba Trakční baterie 12V/125 Ah</t>
  </si>
  <si>
    <t>1918242311</t>
  </si>
  <si>
    <t>1431</t>
  </si>
  <si>
    <t>7496600840</t>
  </si>
  <si>
    <t>Vlastní spotřeba Trakční baterie 12V/140 Ah</t>
  </si>
  <si>
    <t>284869128</t>
  </si>
  <si>
    <t>1432</t>
  </si>
  <si>
    <t>7496600850</t>
  </si>
  <si>
    <t>Vlastní spotřeba Trakční baterie 12V/150 Ah</t>
  </si>
  <si>
    <t>-557683090</t>
  </si>
  <si>
    <t>1433</t>
  </si>
  <si>
    <t>7496600860</t>
  </si>
  <si>
    <t>Vlastní spotřeba Trakční baterie 12V/190 Ah</t>
  </si>
  <si>
    <t>557111913</t>
  </si>
  <si>
    <t>1435</t>
  </si>
  <si>
    <t>7496600880</t>
  </si>
  <si>
    <t>Vlastní spotřeba Skříně a stojany pro baterie Skříň do 300 Ah</t>
  </si>
  <si>
    <t>-719990336</t>
  </si>
  <si>
    <t>1437</t>
  </si>
  <si>
    <t>7496600910</t>
  </si>
  <si>
    <t>Vlastní spotřeba Skříně a stojany pro baterie Stojan do 300 Ah umístěný ve skříní s klimatizací</t>
  </si>
  <si>
    <t>1188368186</t>
  </si>
  <si>
    <t>1438</t>
  </si>
  <si>
    <t>7496600915</t>
  </si>
  <si>
    <t>Vlastní spotřeba Skříně a stojany pro baterie Záchytná vana pod stojan s baterkami</t>
  </si>
  <si>
    <t>-1485417413</t>
  </si>
  <si>
    <t>1439</t>
  </si>
  <si>
    <t>7496601040</t>
  </si>
  <si>
    <t>Vlastní spotřeba Zkoušky, revize Revize transformátorů trakčních 2-vinuťový, 12,5MVA (EJRH 28 M-O, ONAN/ONAF) Dodávka nové regulace pro 1-f trakční transformátor včetně pohonu.</t>
  </si>
  <si>
    <t>-1378284335</t>
  </si>
  <si>
    <t>1440</t>
  </si>
  <si>
    <t>7496601050</t>
  </si>
  <si>
    <t>Vlastní spotřeba Zkoušky, revize Revize transformátorů trakčních 2-vinuťový, 12,5MVA (EJRH 28 M-O, ONAN/ONAF) Dodávka nové chladící baterie včetně nové konstrukce, nových klapek, zinkových radiátorů nových ventilátorů a nové kabeláže.</t>
  </si>
  <si>
    <t>-1983608752</t>
  </si>
  <si>
    <t>1441</t>
  </si>
  <si>
    <t>7496601060</t>
  </si>
  <si>
    <t>Vlastní spotřeba Zkoušky, revize Revize transformátorů trakčních 2-vinuťový, 12,5MVA (EJRH 28 M-O, ONAN/ONAF) Dodávka sady olejoznaků pro konzervátory na hlavní nádobu a u regulece transformátoru.</t>
  </si>
  <si>
    <t>824985867</t>
  </si>
  <si>
    <t>1442</t>
  </si>
  <si>
    <t>7496601070</t>
  </si>
  <si>
    <t>Vlastní spotřeba Zkoušky, revize Revize transformátorů trakčních 2-vinuťový, 12,5MVA (EJRH 28 M-O, ONAN/ONAF) Dodávka sady nových šoupat pro komplexní výměnu všech původnách šoupat na transformátoru.</t>
  </si>
  <si>
    <t>-861511007</t>
  </si>
  <si>
    <t>1443</t>
  </si>
  <si>
    <t>7496601080</t>
  </si>
  <si>
    <t>Vlastní spotřeba Zkoušky, revize Revize transformátorů trakčních 2-vinuťový, 12,5MVA (EJRH 28 M-O, ONAN/ONAF) Dodávka nového rozvaděče na hlavní nádobu vybaveného přístroji pro pohon regulace a automatiky chlazení.</t>
  </si>
  <si>
    <t>-1486667122</t>
  </si>
  <si>
    <t>1444</t>
  </si>
  <si>
    <t>7496601090</t>
  </si>
  <si>
    <t>Vlastní spotřeba Zkoušky, revize Revize transformátorů trakčních 2-vinuťový, 12,5MVA (EJRH 28 M-O, ONAN/ONAF) Dodávka sady dvou nových bezúdžbových vysoušečů MR pro hlavní nádobu a regulaci.</t>
  </si>
  <si>
    <t>-1142364168</t>
  </si>
  <si>
    <t>1445</t>
  </si>
  <si>
    <t>7496601100</t>
  </si>
  <si>
    <t>Vlastní spotřeba Zkoušky, revize Revize transformátorů trakčních 2-vinuťový, 12,5MVA (EJRH 28 M-O, ONAN/ONAF) Dodávka nového teploměru AKM včetně samostatné Pt sondy a přetlakového ventilu na trakční transformátor.</t>
  </si>
  <si>
    <t>801660296</t>
  </si>
  <si>
    <t>1446</t>
  </si>
  <si>
    <t>7496601110</t>
  </si>
  <si>
    <t>Vlastní spotřeba Zkoušky, revize Revize transformátorů trakčních 2-vinuťový, 12,5MVA (EJRH 28 M-O, ONAN/ONAF) Dodávka nových průchodek na primární VVN i sekundární VN stranu trakčního transformátoru včetně Buchholzova relé.</t>
  </si>
  <si>
    <t>1316270662</t>
  </si>
  <si>
    <t>1447</t>
  </si>
  <si>
    <t>7496753015</t>
  </si>
  <si>
    <t>Montáž SKŘ - DŘT, IPC, PLC výměna dotykové obrazovky v rozvaděči automatizace/SKŘ/DŘT vč. software</t>
  </si>
  <si>
    <t>1724352621</t>
  </si>
  <si>
    <t>1448</t>
  </si>
  <si>
    <t>7496753020</t>
  </si>
  <si>
    <t>Montáž SKŘ - DŘT, IPC, PLC rozvaděče s PLC v objektu nástěnného</t>
  </si>
  <si>
    <t>-861453122</t>
  </si>
  <si>
    <t>1449</t>
  </si>
  <si>
    <t>7496753022</t>
  </si>
  <si>
    <t>Montáž SKŘ - DŘT, IPC, PLC rozvaděče s PLC v objektu jednostranného</t>
  </si>
  <si>
    <t>-1162218605</t>
  </si>
  <si>
    <t>1450</t>
  </si>
  <si>
    <t>7496753024</t>
  </si>
  <si>
    <t>Montáž SKŘ - DŘT, IPC, PLC rozvaděče s PLC v objektu oboustrannného</t>
  </si>
  <si>
    <t>-1612869366</t>
  </si>
  <si>
    <t>1451</t>
  </si>
  <si>
    <t>7496753030</t>
  </si>
  <si>
    <t>Montáž SKŘ - DŘT, IPC, PLC instalace, zprovoznění, oživení telemechanické jednotky v objektu ŽST</t>
  </si>
  <si>
    <t>999558847</t>
  </si>
  <si>
    <t>1452</t>
  </si>
  <si>
    <t>7496753032</t>
  </si>
  <si>
    <t>Montáž SKŘ - DŘT, IPC, PLC instalace, zprovoznění, oživení telemechanické jednotky v objektu NS</t>
  </si>
  <si>
    <t>956762460</t>
  </si>
  <si>
    <t>1453</t>
  </si>
  <si>
    <t>7496753034</t>
  </si>
  <si>
    <t>Montáž SKŘ - DŘT, IPC, PLC instalace, zprovoznění, oživení telemechanické jednotky v objektu SpS</t>
  </si>
  <si>
    <t>2144191182</t>
  </si>
  <si>
    <t>1454</t>
  </si>
  <si>
    <t>7496753036</t>
  </si>
  <si>
    <t>Montáž SKŘ - DŘT, IPC, PLC instalace, zprovoznění, oživení telemechanické jednotky v objektu TS</t>
  </si>
  <si>
    <t>-872411876</t>
  </si>
  <si>
    <t>1455</t>
  </si>
  <si>
    <t>7496753040</t>
  </si>
  <si>
    <t>Montáž SKŘ - DŘT, IPC, PLC instalace montážního materiálu v objektu ŽST</t>
  </si>
  <si>
    <t>719730790</t>
  </si>
  <si>
    <t>1456</t>
  </si>
  <si>
    <t>7496753042</t>
  </si>
  <si>
    <t>Montáž SKŘ - DŘT, IPC, PLC instalace montážního materiálu v objektu NS</t>
  </si>
  <si>
    <t>1109996810</t>
  </si>
  <si>
    <t>1457</t>
  </si>
  <si>
    <t>7496753044</t>
  </si>
  <si>
    <t>Montáž SKŘ - DŘT, IPC, PLC instalace montážního materiálu v objektu SpS, TS</t>
  </si>
  <si>
    <t>-1158411466</t>
  </si>
  <si>
    <t>1458</t>
  </si>
  <si>
    <t>7496753050</t>
  </si>
  <si>
    <t>Montáž SKŘ - DŘT, IPC, PLC připojení, oživení a zprovoznění přenosové cesty v objektu ŽST</t>
  </si>
  <si>
    <t>-1770257812</t>
  </si>
  <si>
    <t>1459</t>
  </si>
  <si>
    <t>7496753052</t>
  </si>
  <si>
    <t>Montáž SKŘ - DŘT, IPC, PLC připojení, oživení a zprovoznění přenosové cesty v objektu NS</t>
  </si>
  <si>
    <t>-261250268</t>
  </si>
  <si>
    <t>1460</t>
  </si>
  <si>
    <t>7496753054</t>
  </si>
  <si>
    <t>Montáž SKŘ - DŘT, IPC, PLC připojení, oživení a zprovoznění přenosové cesty v objektu SpS, TS</t>
  </si>
  <si>
    <t>-1062162614</t>
  </si>
  <si>
    <t>1461</t>
  </si>
  <si>
    <t>7496753060</t>
  </si>
  <si>
    <t>Montáž SKŘ - DŘT, IPC, PLC provozní zkoušky telemechanické jednotky v objektu ŽST</t>
  </si>
  <si>
    <t>-1794476312</t>
  </si>
  <si>
    <t>1462</t>
  </si>
  <si>
    <t>7496753062</t>
  </si>
  <si>
    <t>Montáž SKŘ - DŘT, IPC, PLC provozní zkoušky telemechanické jednotky v objektu NS</t>
  </si>
  <si>
    <t>2098710264</t>
  </si>
  <si>
    <t>1463</t>
  </si>
  <si>
    <t>7496753064</t>
  </si>
  <si>
    <t>Montáž SKŘ - DŘT, IPC, PLC provozní zkoušky telemechanické jednotky v objektu SpS</t>
  </si>
  <si>
    <t>909068162</t>
  </si>
  <si>
    <t>1464</t>
  </si>
  <si>
    <t>7496753066</t>
  </si>
  <si>
    <t>Montáž SKŘ - DŘT, IPC, PLC provozní zkoušky telemechanické jednotky v objektu TS</t>
  </si>
  <si>
    <t>-1318583698</t>
  </si>
  <si>
    <t>1465</t>
  </si>
  <si>
    <t>7496753080</t>
  </si>
  <si>
    <t>Montáž SKŘ - DŘT, IPC, PLC školení obsluhy na nové telemechanické zařízení</t>
  </si>
  <si>
    <t>-2028507229</t>
  </si>
  <si>
    <t>1466</t>
  </si>
  <si>
    <t>7496753085</t>
  </si>
  <si>
    <t>Montáž SKŘ - DŘT, IPC, PLC vypracování revizní zprávy revizním technikem pro objekt</t>
  </si>
  <si>
    <t>1625377962</t>
  </si>
  <si>
    <t>1467</t>
  </si>
  <si>
    <t>7496754010</t>
  </si>
  <si>
    <t>Elektrodispečink SKŘ-DŘT konfigurace softwaru na ED (nastavení koncentrátoru, plachta, monitorovací snímky, tech. výpis, montáž zařízení) překreslení stanice do systému Reliance, implementace nových vlastností - úprava software k jednotlivým postům ED, provedení grafických úprav jednotlivých objektů zařazených do ŘSED, montáž a následné provedení funkčních zkoušek, úprava a doplnění zobrazovaných hlášek na elektrodispečinku včetně jejího zařazení do systému, umístění do vhodné úrovně priorit</t>
  </si>
  <si>
    <t>168933894</t>
  </si>
  <si>
    <t>1468</t>
  </si>
  <si>
    <t>7496754015.1</t>
  </si>
  <si>
    <t>914473118</t>
  </si>
  <si>
    <t>1469</t>
  </si>
  <si>
    <t>7496754020</t>
  </si>
  <si>
    <t>Elektrodispečink SKŘ-DŘT parametrizace přenášených dat z koncového zařízení na ED (konfigurace komunikovaných dat, nastavení základních poloh, nastavení výpisů, nastavení protokolu IEC 60870-5-104) - nastavení parametrů jednotlivých koncových zařízení, zkomunikování, propojení a odzkoušení s ED, naprogramování funkcí vstupů, výstupů, blokovacích podmínek a měření pro PLC automat určený pro řízení techlonogií funkčních zkoušek</t>
  </si>
  <si>
    <t>1457283936</t>
  </si>
  <si>
    <t>1470</t>
  </si>
  <si>
    <t>7496754025</t>
  </si>
  <si>
    <t>Elektrodispečink SKŘ-DŘT úprava nebo rozšíření SW založeného na systému Reliance do serveru na elektrodispečinku - úprava nebo rozšíření aktivního prvku v aplikaci pro vizualizaci a ovládání zařízení na elektrodispečinku včetně zavedení do systému celého řízení, oživení a odzkoušení</t>
  </si>
  <si>
    <t>960343047</t>
  </si>
  <si>
    <t>1471</t>
  </si>
  <si>
    <t>7496754030</t>
  </si>
  <si>
    <t>Elektrodispečink SKŘ-DŘT úprava nebo rozšíření SW pro zobrazování a výpis hlášek z technologie DŘT, SKŘ a DDTS na elektrodispečinku - úprava nebo rozšíření SW pro zobrazování a výpis hlášek z technologie DŘT, SKŘ a DDTS na elektrodispečinku</t>
  </si>
  <si>
    <t>-748748548</t>
  </si>
  <si>
    <t>1472</t>
  </si>
  <si>
    <t>7496754035</t>
  </si>
  <si>
    <t>Elektrodispečink SKŘ-DŘT připojení telemechanické cesty na ED, oživení, zprovoznění - 1. směr</t>
  </si>
  <si>
    <t>-1432806577</t>
  </si>
  <si>
    <t>1473</t>
  </si>
  <si>
    <t>7496754040</t>
  </si>
  <si>
    <t>Elektrodispečink SKŘ-DŘT úprava struktur a řídících programových tabulek ŘS ED pro objekt ŽST</t>
  </si>
  <si>
    <t>-1336422341</t>
  </si>
  <si>
    <t>1474</t>
  </si>
  <si>
    <t>7496756094</t>
  </si>
  <si>
    <t>Montáž dálkové diagnostiky TS ŽDC konfigurace prvku sdělovacího zařízení</t>
  </si>
  <si>
    <t>632078594</t>
  </si>
  <si>
    <t>1475</t>
  </si>
  <si>
    <t>7496756096</t>
  </si>
  <si>
    <t>Montáž dálkové diagnostiky TS ŽDC zdroje nepřerušovaného napájení 500 W/750 VA</t>
  </si>
  <si>
    <t>220169030</t>
  </si>
  <si>
    <t>1478</t>
  </si>
  <si>
    <t>7496772010</t>
  </si>
  <si>
    <t>Demontáž SKŘ, IPC, PLC sestavení řídící PLC jednotky z rozvaděče automatizace/SKŘ/DŘT</t>
  </si>
  <si>
    <t>799448348</t>
  </si>
  <si>
    <t>1479</t>
  </si>
  <si>
    <t>7496772015</t>
  </si>
  <si>
    <t>Demontáž SKŘ, IPC, PLC sestavení rozšiřujícího modulu PLC do rozvaděče automatizace/SKŘ/DŘT</t>
  </si>
  <si>
    <t>-1127971553</t>
  </si>
  <si>
    <t>1480</t>
  </si>
  <si>
    <t>7496772020</t>
  </si>
  <si>
    <t>Demontáž SKŘ, IPC, PLC sestavení stávající telemechanické jednotky - rozvaděč, PLC</t>
  </si>
  <si>
    <t>62918581</t>
  </si>
  <si>
    <t>1481</t>
  </si>
  <si>
    <t>7496773010</t>
  </si>
  <si>
    <t>Demontáž SKŘ-DŘT, čidla dveřního kontaktu signalizačního</t>
  </si>
  <si>
    <t>-507875708</t>
  </si>
  <si>
    <t>1482</t>
  </si>
  <si>
    <t>7496773015</t>
  </si>
  <si>
    <t>Demontáž SKŘ-DŘT, čidla čidla</t>
  </si>
  <si>
    <t>-1702632005</t>
  </si>
  <si>
    <t>1483</t>
  </si>
  <si>
    <t>7496773020</t>
  </si>
  <si>
    <t>Demontáž SKŘ-DŘT, čidla skříně SKŘ, DŘT, optického rozvaděče - demontáž zařízení, přívodního a vývodního vedení</t>
  </si>
  <si>
    <t>-401130649</t>
  </si>
  <si>
    <t>1485</t>
  </si>
  <si>
    <t>7497150520</t>
  </si>
  <si>
    <t>Zhotovení základu trakčního vedení včetně geodet. bodu, vytyčení a sondy, výkop zemina tř. 2 až 4 těženého - obsahuje výkop v zemině třídy 2-4, zřízení a odstranění pažení a bednění, betonáž, montáže svorníkového koše, montáž základní technologické výztuže, montáž kovaných svorníků nebo provedení dutiny pro upevnění stožáru trakčního vedení</t>
  </si>
  <si>
    <t>-796342014</t>
  </si>
  <si>
    <t>1492</t>
  </si>
  <si>
    <t>7497255015</t>
  </si>
  <si>
    <t>Montáž břevínka pro spojení dvojice T stožárů</t>
  </si>
  <si>
    <t>-1383225120</t>
  </si>
  <si>
    <t>1494</t>
  </si>
  <si>
    <t>7497257015</t>
  </si>
  <si>
    <t>Přeložení trakční podpěry trakčního vedení - včetně následné demontáže ocelového stožáru a konečné regulace po jeho zatížení</t>
  </si>
  <si>
    <t>-1944816549</t>
  </si>
  <si>
    <t>1499</t>
  </si>
  <si>
    <t>7497350890</t>
  </si>
  <si>
    <t>Připojení lana 95 Cu nebo 120 Cu na lano ZV, NV, OV</t>
  </si>
  <si>
    <t>-1686687047</t>
  </si>
  <si>
    <t>1502</t>
  </si>
  <si>
    <t>7497350975</t>
  </si>
  <si>
    <t>Montáž odpojovače ručního</t>
  </si>
  <si>
    <t>-567243565</t>
  </si>
  <si>
    <t>1503</t>
  </si>
  <si>
    <t>7497351060</t>
  </si>
  <si>
    <t>Montáž svodu trakčního vedení lany 120 Cu z napájecího převěsu</t>
  </si>
  <si>
    <t>-1140438422</t>
  </si>
  <si>
    <t>1504</t>
  </si>
  <si>
    <t>7497351100</t>
  </si>
  <si>
    <t>Montáž vložené izolace v laně napáj. převěsu Bz nebo Cu</t>
  </si>
  <si>
    <t>2053610529</t>
  </si>
  <si>
    <t>1505</t>
  </si>
  <si>
    <t>7497351120</t>
  </si>
  <si>
    <t>Překlenutí vložené izolace v laně napáj. převěsu</t>
  </si>
  <si>
    <t>1096698079</t>
  </si>
  <si>
    <t>1506</t>
  </si>
  <si>
    <t>7497351135</t>
  </si>
  <si>
    <t>Montáž proudového propojení sestav trakčního vedení</t>
  </si>
  <si>
    <t>-1142433212</t>
  </si>
  <si>
    <t>1507</t>
  </si>
  <si>
    <t>7497351150</t>
  </si>
  <si>
    <t>Připojení svodu napájecího převěsu na trakční vedení 120 mm2 Cu</t>
  </si>
  <si>
    <t>1200027429</t>
  </si>
  <si>
    <t>1508</t>
  </si>
  <si>
    <t>7497351320</t>
  </si>
  <si>
    <t>Montáž patron pojistkových</t>
  </si>
  <si>
    <t>1621102440</t>
  </si>
  <si>
    <t>1509</t>
  </si>
  <si>
    <t>7497351520</t>
  </si>
  <si>
    <t>Montáž přímého ukolejnění stožár T, P, 2T, BP, DS, OK - 1 vodič</t>
  </si>
  <si>
    <t>1109008189</t>
  </si>
  <si>
    <t>1510</t>
  </si>
  <si>
    <t>7497351540</t>
  </si>
  <si>
    <t>Montáž přímého ukolejnění výzt. dvojice 2T, 2P - 1 vodič</t>
  </si>
  <si>
    <t>-1122281792</t>
  </si>
  <si>
    <t>1511</t>
  </si>
  <si>
    <t>7497351560</t>
  </si>
  <si>
    <t>Montáž přímého ukolejnění na elektrizovaných tratích nebo v kolejových obvodech</t>
  </si>
  <si>
    <t>-442076771</t>
  </si>
  <si>
    <t>1512</t>
  </si>
  <si>
    <t>7497351565</t>
  </si>
  <si>
    <t>Montáž přímého ukolejnění objímka pro ukolejnění jednoduchá</t>
  </si>
  <si>
    <t>781709724</t>
  </si>
  <si>
    <t>1513</t>
  </si>
  <si>
    <t>7497351570</t>
  </si>
  <si>
    <t>Montáž přímého ukolejnění příchytka na úhelník rovná</t>
  </si>
  <si>
    <t>1312031531</t>
  </si>
  <si>
    <t>1514</t>
  </si>
  <si>
    <t>7497351575</t>
  </si>
  <si>
    <t>Montáž přímého ukolejnění svorka se šroubem pro ukolejnění</t>
  </si>
  <si>
    <t>-601341396</t>
  </si>
  <si>
    <t>1517</t>
  </si>
  <si>
    <t>7497351630</t>
  </si>
  <si>
    <t>Připojení trakční podpěry k zemnící tyči</t>
  </si>
  <si>
    <t>-217743704</t>
  </si>
  <si>
    <t>1518</t>
  </si>
  <si>
    <t>7497351660</t>
  </si>
  <si>
    <t>Tažení ochranného lana do 240 mm2</t>
  </si>
  <si>
    <t>2123520268</t>
  </si>
  <si>
    <t>1519</t>
  </si>
  <si>
    <t>7491451010</t>
  </si>
  <si>
    <t>Montáž kabelových stojin a ocelových roštů stojin nástěnných nebo závěsných s kabelovými výložníky pro kabelové rošty do 3 x 300-400 mm - včetně rozměření, usazení, vyvážení, upevnění, sváření a elektrického pospojování</t>
  </si>
  <si>
    <t>-1571730061</t>
  </si>
  <si>
    <t>1520</t>
  </si>
  <si>
    <t>7491651046</t>
  </si>
  <si>
    <t>Montáž vnitřního uzemnění ostatní pouzdro pro průchod pásku FeZn 30x4 mm stěnou</t>
  </si>
  <si>
    <t>-299594399</t>
  </si>
  <si>
    <t>1521</t>
  </si>
  <si>
    <t>7491651048</t>
  </si>
  <si>
    <t>Montáž vnitřního uzemnění ostatní ekvipotenciální svorkovnice do 6 x 16 mm2, krytá</t>
  </si>
  <si>
    <t>-238173195</t>
  </si>
  <si>
    <t>1523</t>
  </si>
  <si>
    <t>7491652040</t>
  </si>
  <si>
    <t>Montáž vnějšího uzemnění zemnící tyče z pozinkované oceli (FeZn), délky do 2 m - zemnící tyče (horní konec tyče min. 80 cm pod povrchem) včetně připojení tyče k pásku</t>
  </si>
  <si>
    <t>-1573162036</t>
  </si>
  <si>
    <t>1524</t>
  </si>
  <si>
    <t>7491652050</t>
  </si>
  <si>
    <t>Montáž vnějšího uzemnění zkušební jímky venkovní - osazení jímky včetně víka a uzemňovacího kruhu. Neobsahuje výkop a záhozu díry, bourání povrchu komunikace (živičného povrchu nebo rozebrání dlažby), štěrkový zásyp v šachtě po montáži, úpravy povrchu terénu v okolí jímky, zhotovení podkladní betonové desky pod šachtu a zásyp šachty betonovou směsí</t>
  </si>
  <si>
    <t>1711266502</t>
  </si>
  <si>
    <t>1525</t>
  </si>
  <si>
    <t>7491653010</t>
  </si>
  <si>
    <t>Montáž hromosvodného vedení svodových vodičů průměru do 10 mm z pozinkované oceli (FeZn) nebo měděného (Cu) s podpěrami - upevnění, propojení a připojení pomocí svorek</t>
  </si>
  <si>
    <t>617622339</t>
  </si>
  <si>
    <t>1526</t>
  </si>
  <si>
    <t>7491653020</t>
  </si>
  <si>
    <t>Montáž hromosvodného vedení vodičů izolačních hromosvodných</t>
  </si>
  <si>
    <t>32464125</t>
  </si>
  <si>
    <t>1527</t>
  </si>
  <si>
    <t>7491653030</t>
  </si>
  <si>
    <t>Montáž hromosvodného vedení jímací tyče včetně stojanu, délky do 5 m - včetně upevňovacích prvků a svorek, připojení</t>
  </si>
  <si>
    <t>2089220393</t>
  </si>
  <si>
    <t>1530</t>
  </si>
  <si>
    <t>7491654020</t>
  </si>
  <si>
    <t>Montáž svorek na potrubí, průměru do 700 mm</t>
  </si>
  <si>
    <t>-653265689</t>
  </si>
  <si>
    <t>1531</t>
  </si>
  <si>
    <t>7491654022</t>
  </si>
  <si>
    <t>Montáž svorek na potrubí, průměru bernard kompletní</t>
  </si>
  <si>
    <t>549948371</t>
  </si>
  <si>
    <t>1533</t>
  </si>
  <si>
    <t>7492151015</t>
  </si>
  <si>
    <t>Montáž spojovacího vedení z Cu nebo Al pasů do 100x10 mm</t>
  </si>
  <si>
    <t>1336895485</t>
  </si>
  <si>
    <t>1534</t>
  </si>
  <si>
    <t>7492256010</t>
  </si>
  <si>
    <t>Montáž podpěrných bodů venkovního vedení vn betonový sloup do 15 kN výšky do 12 m - včetně konzoly, kotevních řetězců a proudových spojů. Neobsahuje zemní práce a zhotovení základu</t>
  </si>
  <si>
    <t>-1184264766</t>
  </si>
  <si>
    <t>1535</t>
  </si>
  <si>
    <t>7492257012</t>
  </si>
  <si>
    <t>Montáž vodičů pro venkovní vedení vn lano AlFe 3-žilové 3 x 70/11-1 mm2</t>
  </si>
  <si>
    <t>1804593398</t>
  </si>
  <si>
    <t>1536</t>
  </si>
  <si>
    <t>7492451030</t>
  </si>
  <si>
    <t>Montáž kabelů vn třížílových do 120 mm2 - uložení kabelu (do země, chráničky, na rošty, na TV apod.)</t>
  </si>
  <si>
    <t>-1461266251</t>
  </si>
  <si>
    <t>1537</t>
  </si>
  <si>
    <t>7492451032</t>
  </si>
  <si>
    <t>Montáž kabelů vn třížílových přes 120 mm2 - uložení kabelu (do země, chráničky, na rošty, na TV apod.)</t>
  </si>
  <si>
    <t>-1625675790</t>
  </si>
  <si>
    <t>1538</t>
  </si>
  <si>
    <t>7492452010</t>
  </si>
  <si>
    <t>Montáž spojek kabelů vn jednožílových do 120 mm2 - včetně odizolování pláště a izolace žil kabelu, ukončení žil a stínění (oko)</t>
  </si>
  <si>
    <t>328865652</t>
  </si>
  <si>
    <t>1539</t>
  </si>
  <si>
    <t>7492452012</t>
  </si>
  <si>
    <t>Montáž spojek kabelů vn jednožílových do 240 mm2 - včetně odizolování pláště a izolace žil kabelu, ukončení žil a stínění (oko)</t>
  </si>
  <si>
    <t>2038399704</t>
  </si>
  <si>
    <t>1541</t>
  </si>
  <si>
    <t>7492553012</t>
  </si>
  <si>
    <t>Montáž kabelů 2- a 3-žílových Cu do 35 mm2 - uložení do země, chráničky, na rošty, pod omítku apod.</t>
  </si>
  <si>
    <t>-714977706</t>
  </si>
  <si>
    <t>1542</t>
  </si>
  <si>
    <t>7492553014</t>
  </si>
  <si>
    <t>Montáž kabelů 2- a 3-žílových Cu do 70 mm2 - uložení do země, chráničky, na rošty, pod omítku apod.</t>
  </si>
  <si>
    <t>-555566976</t>
  </si>
  <si>
    <t>1543</t>
  </si>
  <si>
    <t>7492553016</t>
  </si>
  <si>
    <t>Montáž kabelů 2- a 3-žílových Cu do 120 mm2 - uložení do země, chráničky, na rošty, pod omítku apod.</t>
  </si>
  <si>
    <t>-872285946</t>
  </si>
  <si>
    <t>1546</t>
  </si>
  <si>
    <t>7492554014</t>
  </si>
  <si>
    <t>Montáž kabelů 4- a 5-žílových Cu do 50 mm2 - uložení do země, chráničky, na rošty, pod omítku apod.</t>
  </si>
  <si>
    <t>473624144</t>
  </si>
  <si>
    <t>1547</t>
  </si>
  <si>
    <t>7492554016</t>
  </si>
  <si>
    <t>Montáž kabelů 4- a 5-žílových Cu do 95 mm2 - uložení do země, chráničky, na rošty, pod omítku apod.</t>
  </si>
  <si>
    <t>788211515</t>
  </si>
  <si>
    <t>1551</t>
  </si>
  <si>
    <t>7492555012</t>
  </si>
  <si>
    <t>Montáž kabelů vícežílových Cu 12 x 1,5 mm2 - uložení do země, chráničky, na rošty, pod omítku apod.</t>
  </si>
  <si>
    <t>461713979</t>
  </si>
  <si>
    <t>1552</t>
  </si>
  <si>
    <t>7492555014</t>
  </si>
  <si>
    <t>Montáž kabelů vícežílových Cu 19 - 24 x 1,5 mm2 - uložení do země, chráničky, na rošty, pod omítku apod.</t>
  </si>
  <si>
    <t>963576620</t>
  </si>
  <si>
    <t>1553</t>
  </si>
  <si>
    <t>7492555016</t>
  </si>
  <si>
    <t>Montáž kabelů vícežílových Cu 37 - 48 x 1,5 mm2 - uložení do země, chráničky, na rošty, pod omítku apod.</t>
  </si>
  <si>
    <t>-706753720</t>
  </si>
  <si>
    <t>1554</t>
  </si>
  <si>
    <t>7492555018</t>
  </si>
  <si>
    <t>Montáž kabelů vícežílových Cu 7 x 2,5 mm2 - uložení do země, chráničky, na rošty, pod omítku apod.</t>
  </si>
  <si>
    <t>1637823247</t>
  </si>
  <si>
    <t>1555</t>
  </si>
  <si>
    <t>7492555020</t>
  </si>
  <si>
    <t>Montáž kabelů vícežílových Cu 12 x 2,5 mm2 - uložení do země, chráničky, na rošty, pod omítku apod.</t>
  </si>
  <si>
    <t>-1604606724</t>
  </si>
  <si>
    <t>1556</t>
  </si>
  <si>
    <t>7492555022</t>
  </si>
  <si>
    <t>Montáž kabelů vícežílových Cu 19 - 24 x 2,5 mm2 - uložení do země, chráničky, na rošty, pod omítku apod.</t>
  </si>
  <si>
    <t>225628063</t>
  </si>
  <si>
    <t>1557</t>
  </si>
  <si>
    <t>7492555024</t>
  </si>
  <si>
    <t>Montáž kabelů vícežílových Cu 37 - 48 x 2,5 mm2 - uložení do země, chráničky, na rošty, pod omítku apod.</t>
  </si>
  <si>
    <t>-2114724994</t>
  </si>
  <si>
    <t>1559</t>
  </si>
  <si>
    <t>7492555028</t>
  </si>
  <si>
    <t>Montáž kabelů vícežílových Cu 12 x 4 mm2 - uložení do země, chráničky, na rošty, pod omítku apod.</t>
  </si>
  <si>
    <t>-350525539</t>
  </si>
  <si>
    <t>1560</t>
  </si>
  <si>
    <t>7492555030</t>
  </si>
  <si>
    <t>Montáž kabelů vícežílových Cu 19 x 4 mm2 - uložení do země, chráničky, na rošty, pod omítku apod.</t>
  </si>
  <si>
    <t>-493387675</t>
  </si>
  <si>
    <t>1561</t>
  </si>
  <si>
    <t>7492651010</t>
  </si>
  <si>
    <t>Montáž kabelů jednožílových Al do 240 mm2 - uložení do země, chráničky, na rošty, pod omítku apod.</t>
  </si>
  <si>
    <t>-702456405</t>
  </si>
  <si>
    <t>1562</t>
  </si>
  <si>
    <t>7492651012</t>
  </si>
  <si>
    <t>Montáž kabelů jednožílových Al do 300 mm2 - uložení do země, chráničky, na rošty, pod omítku apod.</t>
  </si>
  <si>
    <t>-1634005452</t>
  </si>
  <si>
    <t>1563</t>
  </si>
  <si>
    <t>7492651014</t>
  </si>
  <si>
    <t>Montáž kabelů jednožílových Al do 400 mm2 - uložení do země, chráničky, na rošty, pod omítku apod.</t>
  </si>
  <si>
    <t>-994508313</t>
  </si>
  <si>
    <t>1564</t>
  </si>
  <si>
    <t>7492651016</t>
  </si>
  <si>
    <t>Montáž kabelů jednožílových Al do 500 mm2 - uložení do země, chráničky, na rošty, pod omítku apod.</t>
  </si>
  <si>
    <t>-359908439</t>
  </si>
  <si>
    <t>1565</t>
  </si>
  <si>
    <t>7492652010</t>
  </si>
  <si>
    <t>Montáž kabelů 4- a 5-žílových Al do 25 mm2 - uložení do země, chráničky, na rošty, pod omítku apod.</t>
  </si>
  <si>
    <t>20231112</t>
  </si>
  <si>
    <t>1567</t>
  </si>
  <si>
    <t>7492652014</t>
  </si>
  <si>
    <t>Montáž kabelů 4- a 5-žílových Al do 150 mm2 - uložení do země, chráničky, na rošty, pod omítku apod.</t>
  </si>
  <si>
    <t>-784322328</t>
  </si>
  <si>
    <t>1568</t>
  </si>
  <si>
    <t>7492652016</t>
  </si>
  <si>
    <t>Montáž kabelů 4- a 5-žílových Al do 240 mm2 - uložení do země, chráničky, na rošty, pod omítku apod.</t>
  </si>
  <si>
    <t>-1784468883</t>
  </si>
  <si>
    <t>1569</t>
  </si>
  <si>
    <t>7494251020</t>
  </si>
  <si>
    <t>Montáž rozvaděčů skříňových oceloplechových IP40, prázdných jednostranného pole výška do 2 250 mm hloubka přes 800 do 1 000 mm š do 500 mm - včetně bočních zákrytů, dodání atestů a celkové revizní zprávy včetně kusové zkoušky, neobsahuje elektrovýzbroj</t>
  </si>
  <si>
    <t>-1953979696</t>
  </si>
  <si>
    <t>1570</t>
  </si>
  <si>
    <t>7494251022</t>
  </si>
  <si>
    <t>Montáž rozvaděčů skříňových oceloplechových IP40, prázdných jednostranného pole výška do 2 250 mm hloubka přes 800 do 1 000 mm š 600-800 mm - včetně bočních zákrytů, dodání atestů a celkové revizní zprávy včetně kusové zkoušky, neobsahuje elektrovýzbroj</t>
  </si>
  <si>
    <t>-216484880</t>
  </si>
  <si>
    <t>1571</t>
  </si>
  <si>
    <t>7494251024</t>
  </si>
  <si>
    <t>Montáž rozvaděčů skříňových oceloplechových IP40, prázdných jednostranného pole výška do 2 250 mm hloubka přes 800 do 1 000 mm š 900-1 200 mm - včetně bočních zákrytů, dodání atestů a celkové revizní zprávy včetně kusové zkoušky, neobsahuje elektrovýzbroj</t>
  </si>
  <si>
    <t>-158909163</t>
  </si>
  <si>
    <t>1572</t>
  </si>
  <si>
    <t>7494251040</t>
  </si>
  <si>
    <t>Montáž rozvaděčů skříňových oceloplechových rámu pod rozvaděč hloubka do 800 mm, šířka do 1 200 mm, 1 pole</t>
  </si>
  <si>
    <t>359231475</t>
  </si>
  <si>
    <t>1573</t>
  </si>
  <si>
    <t>7494253012</t>
  </si>
  <si>
    <t>Montáž kompenzačního rozvaděče včetně skříně a regulátoru přes 100 do 350 kVAr - včetně oživení rozvaděče s měřením, nastavení, propojení, kontroly spojů, provedení zkoušek, dodání atestů a revizní zprávy včetně kusové zkoušky</t>
  </si>
  <si>
    <t>-1293788273</t>
  </si>
  <si>
    <t>1574</t>
  </si>
  <si>
    <t>7494255020</t>
  </si>
  <si>
    <t>Montáž regulačních a monitorovacích elektroenergetických zařízení sledování odběru, programové regulování odběru a přenos dat do centrální databáze - montáž rozvaděče na stavební konstrukci, do niky nebo na nosnou konstrukci včetně měniče 230V AC/ 24V DC, PLC, telemetrického přenosového modulu, konektoru pro připojení PC, prutové antény GSM, jistících, ochraných prvků, pomocných relé, včetně propojení, kontroly spojů, provedení zkoušek, dodání atestů a revizních zpráv</t>
  </si>
  <si>
    <t>-650344577</t>
  </si>
  <si>
    <t>1576</t>
  </si>
  <si>
    <t>7494351012</t>
  </si>
  <si>
    <t>Montáž jističů (do 10 kA) jednopólových přes 20 do 63 A</t>
  </si>
  <si>
    <t>-1866362414</t>
  </si>
  <si>
    <t>1577</t>
  </si>
  <si>
    <t>7494351020</t>
  </si>
  <si>
    <t>Montáž jističů (do 10 kA) dvoupólových nebo 1+N pólových do 20 A</t>
  </si>
  <si>
    <t>1833188655</t>
  </si>
  <si>
    <t>1578</t>
  </si>
  <si>
    <t>7494351022</t>
  </si>
  <si>
    <t>Montáž jističů (do 10 kA) dvoupólových nebo 1+N pólových přes 20 do 63 A</t>
  </si>
  <si>
    <t>1239534951</t>
  </si>
  <si>
    <t>1579</t>
  </si>
  <si>
    <t>7494351030</t>
  </si>
  <si>
    <t>Montáž jističů (do 10 kA) třípólových do 20 A</t>
  </si>
  <si>
    <t>277130934</t>
  </si>
  <si>
    <t>1580</t>
  </si>
  <si>
    <t>7494351032</t>
  </si>
  <si>
    <t>Montáž jističů (do 10 kA) třípólových přes 20 do 63 A</t>
  </si>
  <si>
    <t>-1308800820</t>
  </si>
  <si>
    <t>1581</t>
  </si>
  <si>
    <t>7494351034</t>
  </si>
  <si>
    <t>Montáž jističů (do 10 kA) třípólových přes 63 do 125 A</t>
  </si>
  <si>
    <t>820328010</t>
  </si>
  <si>
    <t>1582</t>
  </si>
  <si>
    <t>7494351040</t>
  </si>
  <si>
    <t>Montáž jističů (do 10 kA) tři+N pólových do 20 A</t>
  </si>
  <si>
    <t>-913035720</t>
  </si>
  <si>
    <t>1583</t>
  </si>
  <si>
    <t>7494351042</t>
  </si>
  <si>
    <t>Montáž jističů (do 10 kA) tři+N pólových přes 20 do 63 A</t>
  </si>
  <si>
    <t>-1042294600</t>
  </si>
  <si>
    <t>1584</t>
  </si>
  <si>
    <t>7494351044</t>
  </si>
  <si>
    <t>Montáž jističů (do 10 kA) tři+N pólových přes 63 do 125 A</t>
  </si>
  <si>
    <t>-1542886046</t>
  </si>
  <si>
    <t>1585</t>
  </si>
  <si>
    <t>7494351080</t>
  </si>
  <si>
    <t>Montáž jističů (do 10 kA) přídavných zařízení k instalačním jističům do 125 A pomocného spínače (1x zap., 1x vyp. kontakt)</t>
  </si>
  <si>
    <t>872654272</t>
  </si>
  <si>
    <t>1586</t>
  </si>
  <si>
    <t>7494351085</t>
  </si>
  <si>
    <t>Montáž jističů (do 10 kA) přídavných zařízení k instalačním jističům do 125 A napěťové spouště</t>
  </si>
  <si>
    <t>-1344366398</t>
  </si>
  <si>
    <t>1587</t>
  </si>
  <si>
    <t>7494353010</t>
  </si>
  <si>
    <t>Montáž příslušenství pro jističe do 630 A odnímatelného zařízení</t>
  </si>
  <si>
    <t>1658707213</t>
  </si>
  <si>
    <t>1588</t>
  </si>
  <si>
    <t>7494353015</t>
  </si>
  <si>
    <t>Montáž příslušenství pro jističe do 630 A výsuvného zařízení</t>
  </si>
  <si>
    <t>1394091537</t>
  </si>
  <si>
    <t>1590</t>
  </si>
  <si>
    <t>7494450515</t>
  </si>
  <si>
    <t>Montáž proudových chráničů čtyřpólových (10 kA) - do skříně nebo rozvaděče</t>
  </si>
  <si>
    <t>2128518065</t>
  </si>
  <si>
    <t>1591</t>
  </si>
  <si>
    <t>7494450520</t>
  </si>
  <si>
    <t>Montáž proudových chráničů dvoupólových s nadproudovou ochranou (10 kA) - do skříně nebo rozvaděče</t>
  </si>
  <si>
    <t>-1366590855</t>
  </si>
  <si>
    <t>1592</t>
  </si>
  <si>
    <t>7494451010</t>
  </si>
  <si>
    <t>Montáž pojistkových spodků pro válcové pojistky včetně montáže pojistek jednopólových 25 A - do skříně nebo rozvaděče</t>
  </si>
  <si>
    <t>1381806340</t>
  </si>
  <si>
    <t>1593</t>
  </si>
  <si>
    <t>7494451020</t>
  </si>
  <si>
    <t>Montáž pojistkových spodků pro válcové pojistky včetně montáže pojistek třípólových 3 x 25 A - do skříně nebo rozvaděče</t>
  </si>
  <si>
    <t>1745667241</t>
  </si>
  <si>
    <t>1594</t>
  </si>
  <si>
    <t>7494451025</t>
  </si>
  <si>
    <t>Montáž pojistkových spodků pro válcové pojistky včetně montáže pojistek třípólových 3 x 63 A - do skříně nebo rozvaděče</t>
  </si>
  <si>
    <t>1574081464</t>
  </si>
  <si>
    <t>1595</t>
  </si>
  <si>
    <t>7494452010</t>
  </si>
  <si>
    <t>Montáž pojistek nn do 25 A</t>
  </si>
  <si>
    <t>2106269984</t>
  </si>
  <si>
    <t>1596</t>
  </si>
  <si>
    <t>7494452015</t>
  </si>
  <si>
    <t>Montáž pojistek nn do 63 A</t>
  </si>
  <si>
    <t>-214934074</t>
  </si>
  <si>
    <t>1597</t>
  </si>
  <si>
    <t>7494452020</t>
  </si>
  <si>
    <t>Montáž pojistek nn do 125 A</t>
  </si>
  <si>
    <t>1462652128</t>
  </si>
  <si>
    <t>1598</t>
  </si>
  <si>
    <t>7494453010</t>
  </si>
  <si>
    <t>Montáž pojistkových odpínačů pro válcové pojistky včetně montáže pojistek do 63 A jednopólový nebo 1+N pólový - do skříně nebo rozvaděče</t>
  </si>
  <si>
    <t>1407716711</t>
  </si>
  <si>
    <t>1599</t>
  </si>
  <si>
    <t>7494453015</t>
  </si>
  <si>
    <t>Montáž pojistkových odpínačů pro válcové pojistky včetně montáže pojistek do 63 A třípólový - do skříně nebo rozvaděče</t>
  </si>
  <si>
    <t>-589207743</t>
  </si>
  <si>
    <t>1600</t>
  </si>
  <si>
    <t>7494453020</t>
  </si>
  <si>
    <t>Montáž pojistkových odpínačů pro válcové pojistky včetně montáže pojistek do 63 A 3+N pólový - do skříně nebo rozvaděče</t>
  </si>
  <si>
    <t>1088772450</t>
  </si>
  <si>
    <t>1601</t>
  </si>
  <si>
    <t>7494453030</t>
  </si>
  <si>
    <t>Montáž pojistkových odpínačů pro válcové pojistky včetně montáže pojistek do 125 A jednopólový nebo 1+N pólový - do skříně nebo rozvaděče</t>
  </si>
  <si>
    <t>2144168835</t>
  </si>
  <si>
    <t>1602</t>
  </si>
  <si>
    <t>7494453035</t>
  </si>
  <si>
    <t>Montáž pojistkových odpínačů pro válcové pojistky včetně montáže pojistek do 125 A třípólový - do skříně nebo rozvaděče</t>
  </si>
  <si>
    <t>-2047509373</t>
  </si>
  <si>
    <t>1603</t>
  </si>
  <si>
    <t>7494453040</t>
  </si>
  <si>
    <t>Montáž pojistkových odpínačů pro válcové pojistky včetně montáže pojistek do 125 A 3+N pólový - do skříně nebo rozvaděče</t>
  </si>
  <si>
    <t>-1264379454</t>
  </si>
  <si>
    <t>1604</t>
  </si>
  <si>
    <t>7494456510</t>
  </si>
  <si>
    <t>Montáž řadových pojistkových odpínačů pro nožové pojistky do 160 A jednopólové velikosti 00, 000 - včetně 2 ks připojovacích sad do rozvaděče nebo skříně</t>
  </si>
  <si>
    <t>-652319448</t>
  </si>
  <si>
    <t>1605</t>
  </si>
  <si>
    <t>7494456512</t>
  </si>
  <si>
    <t>Montáž řadových pojistkových odpínačů pro nožové pojistky do 160 A třípólové velikosti 00, 000 - včetně 2 ks připojovacích sad do rozvaděče nebo skříně</t>
  </si>
  <si>
    <t>-435923898</t>
  </si>
  <si>
    <t>1606</t>
  </si>
  <si>
    <t>7494456515</t>
  </si>
  <si>
    <t>Montáž řadových pojistkových odpínačů pro nožové pojistky do 250 A jednopólové velikosti 1 - včetně 2 ks připojovacích sad do rozvaděče nebo skříně</t>
  </si>
  <si>
    <t>-246366575</t>
  </si>
  <si>
    <t>1607</t>
  </si>
  <si>
    <t>7494456517</t>
  </si>
  <si>
    <t>Montáž řadových pojistkových odpínačů pro nožové pojistky do 250 A třípólové velikosti 1 - včetně 2 ks připojovacích sad do rozvaděče nebo skříně</t>
  </si>
  <si>
    <t>-304067302</t>
  </si>
  <si>
    <t>1608</t>
  </si>
  <si>
    <t>7494456520</t>
  </si>
  <si>
    <t>Montáž řadových pojistkových odpínačů pro nožové pojistky do 400 A jednopólové velikosti 2 - včetně 2 ks připojovacích sad do rozvaděče nebo skříně</t>
  </si>
  <si>
    <t>1823617013</t>
  </si>
  <si>
    <t>1609</t>
  </si>
  <si>
    <t>7494456522</t>
  </si>
  <si>
    <t>Montáž řadových pojistkových odpínačů pro nožové pojistky do 400 A třípólové velikosti 2 - včetně 2 ks připojovacích sad do rozvaděče nebo skříně</t>
  </si>
  <si>
    <t>-1260536609</t>
  </si>
  <si>
    <t>1610</t>
  </si>
  <si>
    <t>7494456525</t>
  </si>
  <si>
    <t>Montáž řadových pojistkových odpínačů pro nožové pojistky do 630 A jednopólové velikosti 3 - včetně 2 ks připojovacích sad do rozvaděče nebo skříně</t>
  </si>
  <si>
    <t>-2025536066</t>
  </si>
  <si>
    <t>1612</t>
  </si>
  <si>
    <t>7494551010</t>
  </si>
  <si>
    <t>Montáž vačkových silových spínačů - vypínačů jednopólových do 25 A - vypínač 0-1</t>
  </si>
  <si>
    <t>-580004898</t>
  </si>
  <si>
    <t>1614</t>
  </si>
  <si>
    <t>7494551020</t>
  </si>
  <si>
    <t>Montáž vačkových silových spínačů - vypínačů třípólových nebo čtyřpólových do 25 A - vypínač 0-1</t>
  </si>
  <si>
    <t>799821360</t>
  </si>
  <si>
    <t>1615</t>
  </si>
  <si>
    <t>7494551022</t>
  </si>
  <si>
    <t>Montáž vačkových silových spínačů - vypínačů třípólových nebo čtyřpólových do 63 A - vypínač 0-1</t>
  </si>
  <si>
    <t>-1141049751</t>
  </si>
  <si>
    <t>1616</t>
  </si>
  <si>
    <t>7494551024</t>
  </si>
  <si>
    <t>Montáž vačkových silových spínačů - vypínačů třípólových nebo čtyřpólových do 160 A - vypínač 0-1</t>
  </si>
  <si>
    <t>-1902888839</t>
  </si>
  <si>
    <t>1617</t>
  </si>
  <si>
    <t>7494551026</t>
  </si>
  <si>
    <t>Montáž vačkových silových spínačů - vypínačů třípólových nebo čtyřpólových do 250 A - vypínač 0-1</t>
  </si>
  <si>
    <t>562212533</t>
  </si>
  <si>
    <t>1621</t>
  </si>
  <si>
    <t>7494551028</t>
  </si>
  <si>
    <t>Montáž vačkových silových spínačů - vypínačů třípólových nebo čtyřpólových do 400 A - vypínač 0-1</t>
  </si>
  <si>
    <t>1677094324</t>
  </si>
  <si>
    <t>515</t>
  </si>
  <si>
    <t>953945121</t>
  </si>
  <si>
    <t>Kotvy mechanické M 10 dl 90 mm pro střední zatížení do betonu, ŽB nebo kamene s vyvrtáním otvoru</t>
  </si>
  <si>
    <t>1837262436</t>
  </si>
  <si>
    <t>521</t>
  </si>
  <si>
    <t>7493601090</t>
  </si>
  <si>
    <t>Kabelové a zásuvkové skříně, elektroměrové rozvaděče Prázdné skříně a pilíře Skříň plastová kompaktní pilíř včetně základu, IP44, šířka do 400 mm, výška do 700 mm, hloubka do 300 mm, PUR lak</t>
  </si>
  <si>
    <t>-1704594196</t>
  </si>
  <si>
    <t>522</t>
  </si>
  <si>
    <t>7493156010</t>
  </si>
  <si>
    <t>Montáž rozvaděče pro napájení osvětlení železničních prostranství do 8 kusů 3-f vývodů - do terénu nebo rozvodny včetně elektrovýzbroje</t>
  </si>
  <si>
    <t>1947767957</t>
  </si>
  <si>
    <t>523</t>
  </si>
  <si>
    <t>7493100120</t>
  </si>
  <si>
    <t>Venkovní osvětlení Osvětlovací stožáry pevné Sklápěcí zařízení pružinové, určeno pro sklápění osvětlovacích stožárů od 5 m do 8 m</t>
  </si>
  <si>
    <t>1718239501</t>
  </si>
  <si>
    <t>524</t>
  </si>
  <si>
    <t>7495700130</t>
  </si>
  <si>
    <t>Řídící systémy silnoproudu Modul DOOS 8 ( řídící jednotka pro 8 okruhů osvětlení)</t>
  </si>
  <si>
    <t>-546183944</t>
  </si>
  <si>
    <t>525</t>
  </si>
  <si>
    <t>7493102670</t>
  </si>
  <si>
    <t>Venkovní osvětlení Řídící systém silnoproudu Modul DOOS 8 (řídícím jednotka pro 8 okruhů osvětlení)</t>
  </si>
  <si>
    <t>1013875926</t>
  </si>
  <si>
    <t>526</t>
  </si>
  <si>
    <t>7494653055</t>
  </si>
  <si>
    <t>Montáž příslušenství modulu DOOS (řídící jednotky pro osvětlení)</t>
  </si>
  <si>
    <t>-1737079274</t>
  </si>
  <si>
    <t>7497100090</t>
  </si>
  <si>
    <t>Základy trakčního vedení Korugovaná roura pro utopený základ TV</t>
  </si>
  <si>
    <t>-1458286451</t>
  </si>
  <si>
    <t>257</t>
  </si>
  <si>
    <t>961055111</t>
  </si>
  <si>
    <t>Bourání základů ze ŽB</t>
  </si>
  <si>
    <t>1905365150</t>
  </si>
  <si>
    <t>258</t>
  </si>
  <si>
    <t>977151114</t>
  </si>
  <si>
    <t>Jádrové vrty diamantovými korunkami do D 60 mm do stavebních materiálů</t>
  </si>
  <si>
    <t>-1177928949</t>
  </si>
  <si>
    <t>259</t>
  </si>
  <si>
    <t>997013501</t>
  </si>
  <si>
    <t>Odvoz suti a vybouraných hmot na skládku nebo meziskládku do 1 km se složením</t>
  </si>
  <si>
    <t>t</t>
  </si>
  <si>
    <t>-1683563210</t>
  </si>
  <si>
    <t>260</t>
  </si>
  <si>
    <t>997013509</t>
  </si>
  <si>
    <t>Příplatek k odvozu suti a vybouraných hmot na skládku ZKD 1 km přes 1 km</t>
  </si>
  <si>
    <t>-1921391880</t>
  </si>
  <si>
    <t>264</t>
  </si>
  <si>
    <t>7492555026</t>
  </si>
  <si>
    <t>Montáž kabelů vícežílových Cu 7 x 4 mm2 - uložení do země, chráničky, na rošty, pod omítku apod.</t>
  </si>
  <si>
    <t>-1588006979</t>
  </si>
  <si>
    <t>265</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</si>
  <si>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</si>
  <si>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</si>
  <si>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-1831605509</t>
  </si>
  <si>
    <t>266</t>
  </si>
  <si>
    <t>7497131010</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</si>
  <si>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</si>
  <si>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962850652</t>
  </si>
  <si>
    <t>267</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</si>
  <si>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</si>
  <si>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</si>
  <si>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203785636</t>
  </si>
  <si>
    <t>268</t>
  </si>
  <si>
    <t>7497152510</t>
  </si>
  <si>
    <t>Povrchová úprava stávajícího základu trakčního vedení tmelem</t>
  </si>
  <si>
    <t>-523301064</t>
  </si>
  <si>
    <t>270</t>
  </si>
  <si>
    <t>7497154510</t>
  </si>
  <si>
    <t>Uzemnění stožáru trakčního vedení - obsahuje i všechny náklady na montáž dodaného zařízení se všemi pomocnými doplňujícími součástmi, měřeními a regulacemi s použitím mechanizmů a montážních souprav</t>
  </si>
  <si>
    <t>1071439734</t>
  </si>
  <si>
    <t>271</t>
  </si>
  <si>
    <t>7497155510</t>
  </si>
  <si>
    <t>Montáž ochrany stožáru v betonovém základu trakčního vedení</t>
  </si>
  <si>
    <t>673126500</t>
  </si>
  <si>
    <t>272</t>
  </si>
  <si>
    <t>7497156010</t>
  </si>
  <si>
    <t>Příplatek za hloubení zemině třídy 5 a více výklenku, základu trakčního vedení</t>
  </si>
  <si>
    <t>-494344553</t>
  </si>
  <si>
    <t>273</t>
  </si>
  <si>
    <t>7497251015</t>
  </si>
  <si>
    <t>Montáž stožárů trakčního vedení výšky do 14 m, typ TS, TSI, TBS, TBSI - včetně konečné regulace po zatížení</t>
  </si>
  <si>
    <t>-1840287938</t>
  </si>
  <si>
    <t>274</t>
  </si>
  <si>
    <t>7497251030</t>
  </si>
  <si>
    <t>Montáž stožárů trakčního vedení výšky do 14 m, typ 2TS, 2TBS, 2TBSI - včetně konečné regulace po zatížení</t>
  </si>
  <si>
    <t>-893863245</t>
  </si>
  <si>
    <t>275</t>
  </si>
  <si>
    <t>7497251050</t>
  </si>
  <si>
    <t>Montáž stožárů trakčního vedení výšky do do 16 m, typ BP - včetně konečné regulace po zatížení</t>
  </si>
  <si>
    <t>-688368916</t>
  </si>
  <si>
    <t>276</t>
  </si>
  <si>
    <t>7497252015</t>
  </si>
  <si>
    <t>Jednostranné připevnění břevna typ 23, 34</t>
  </si>
  <si>
    <t>-1104778225</t>
  </si>
  <si>
    <t>277</t>
  </si>
  <si>
    <t>7497253015</t>
  </si>
  <si>
    <t>Kluzné uložení břevna typ 23, 34 na BP stožáru</t>
  </si>
  <si>
    <t>-1224846808</t>
  </si>
  <si>
    <t>278</t>
  </si>
  <si>
    <t>7497254015</t>
  </si>
  <si>
    <t>Připevnění závěsu břevna typ 23, 34</t>
  </si>
  <si>
    <t>-78401334</t>
  </si>
  <si>
    <t>279</t>
  </si>
  <si>
    <t>7497256015</t>
  </si>
  <si>
    <t>Příplatek za montáž bran nad stávajícím trakčním vedením</t>
  </si>
  <si>
    <t>499335199</t>
  </si>
  <si>
    <t>280</t>
  </si>
  <si>
    <t>7497258015</t>
  </si>
  <si>
    <t>Montáž hlavičky na základ trakčního vedení typ HP</t>
  </si>
  <si>
    <t>-1608199510</t>
  </si>
  <si>
    <t>281</t>
  </si>
  <si>
    <t>7497271015</t>
  </si>
  <si>
    <t>Demontáže zařízení trakčního vedení stožáru TS, TBS - demontáž stávajícího zařízení se všemi pomocnými doplňujícími úpravami</t>
  </si>
  <si>
    <t>1654878371</t>
  </si>
  <si>
    <t>282</t>
  </si>
  <si>
    <t>7497271035</t>
  </si>
  <si>
    <t>Demontáže zařízení trakčního vedení stožáru BP, AP - demontáž stávajícího zařízení se všemi pomocnými doplňujícími úpravami</t>
  </si>
  <si>
    <t>-2129737870</t>
  </si>
  <si>
    <t>283</t>
  </si>
  <si>
    <t>7497271040</t>
  </si>
  <si>
    <t>Demontáže zařízení trakčního vedení stožáru brány krakorce 23, 34 - demontáž stávajícího zařízení se všemi pomocnými doplňujícími úpravami, včetně vyvěšení a ukončení</t>
  </si>
  <si>
    <t>268367591</t>
  </si>
  <si>
    <t>284</t>
  </si>
  <si>
    <t>7497271045</t>
  </si>
  <si>
    <t>Demontáže zařízení trakčního vedení stožáru konzoly TV - demontáž stávajícího zařízení se všemi pomocnými doplňujícími úpravami, včetně upevnění</t>
  </si>
  <si>
    <t>-1196320221</t>
  </si>
  <si>
    <t>285</t>
  </si>
  <si>
    <t>7497271050</t>
  </si>
  <si>
    <t>Demontáže zařízení trakčního vedení stožáru konzoly ZV, OV - demontáž stávajícího zařízení se všemi pomocnými doplňujícími úpravami, včetně závěsu</t>
  </si>
  <si>
    <t>-1667089978</t>
  </si>
  <si>
    <t>286</t>
  </si>
  <si>
    <t>7497350010</t>
  </si>
  <si>
    <t>Montáž ocelových konstrukcí nestandardní</t>
  </si>
  <si>
    <t>2009565454</t>
  </si>
  <si>
    <t>287</t>
  </si>
  <si>
    <t>7497350020</t>
  </si>
  <si>
    <t>Montáž závěsu na konzole bez přídavného lana</t>
  </si>
  <si>
    <t>-895782971</t>
  </si>
  <si>
    <t>288</t>
  </si>
  <si>
    <t>7497350060</t>
  </si>
  <si>
    <t>Posunutí ramene trakčního vedení, SIK-u, závěsu výškové, směrové - včetně demontáže a montáže konzol a závěsů</t>
  </si>
  <si>
    <t>-1096953438</t>
  </si>
  <si>
    <t>289</t>
  </si>
  <si>
    <t>7497350135</t>
  </si>
  <si>
    <t>Montáž závěsu na bráně s rozpěrkou</t>
  </si>
  <si>
    <t>-1843062426</t>
  </si>
  <si>
    <t>290</t>
  </si>
  <si>
    <t>7497350155</t>
  </si>
  <si>
    <t>Montáž závěsu SIK</t>
  </si>
  <si>
    <t>1453860936</t>
  </si>
  <si>
    <t>291</t>
  </si>
  <si>
    <t>7497350165</t>
  </si>
  <si>
    <t>Montáž závěsu na SIK kombinovaného</t>
  </si>
  <si>
    <t>156610253</t>
  </si>
  <si>
    <t>294</t>
  </si>
  <si>
    <t>7497350210</t>
  </si>
  <si>
    <t>Demontáž a opětovná montáž proudového propojení</t>
  </si>
  <si>
    <t>-33237568</t>
  </si>
  <si>
    <t>295</t>
  </si>
  <si>
    <t>7497350230</t>
  </si>
  <si>
    <t>Montáž spojky - svorky dvou lan nebo troleje a lana</t>
  </si>
  <si>
    <t>-2012064989</t>
  </si>
  <si>
    <t>296</t>
  </si>
  <si>
    <t>7497350240</t>
  </si>
  <si>
    <t>Montáž spojky - svorky sjízdné trolejové</t>
  </si>
  <si>
    <t>-1036364417</t>
  </si>
  <si>
    <t>297</t>
  </si>
  <si>
    <t>7497350250</t>
  </si>
  <si>
    <t>Montáž děliče v troleji včetně tabulky</t>
  </si>
  <si>
    <t>591564700</t>
  </si>
  <si>
    <t>298</t>
  </si>
  <si>
    <t>7497350340</t>
  </si>
  <si>
    <t>Montáž tyčí rozpěrných</t>
  </si>
  <si>
    <t>-355453020</t>
  </si>
  <si>
    <t>299</t>
  </si>
  <si>
    <t>7497350442</t>
  </si>
  <si>
    <t>Montáž pohyblivého kotvení sestavy trakčního vedení troleje a nosného lana na stožár BP 10 kN</t>
  </si>
  <si>
    <t>-1805186571</t>
  </si>
  <si>
    <t>302</t>
  </si>
  <si>
    <t>7497350640</t>
  </si>
  <si>
    <t>Pevné kotvení sestavy trakčního vedení na stožár BP, T, 2xT, 2T/2TB - do 15 kN</t>
  </si>
  <si>
    <t>-336510231</t>
  </si>
  <si>
    <t>306</t>
  </si>
  <si>
    <t>7497350730</t>
  </si>
  <si>
    <t>Montáž definitivní regulace pohyblivého kotvení troleje</t>
  </si>
  <si>
    <t>-1355634219</t>
  </si>
  <si>
    <t>307</t>
  </si>
  <si>
    <t>7497350732</t>
  </si>
  <si>
    <t>Montáž definitivní regulace pohyblivého kotvení nosného lana</t>
  </si>
  <si>
    <t>-777743347</t>
  </si>
  <si>
    <t>311</t>
  </si>
  <si>
    <t>7497350970</t>
  </si>
  <si>
    <t>Montáž odpojovače motorového</t>
  </si>
  <si>
    <t>1353606009</t>
  </si>
  <si>
    <t>312</t>
  </si>
  <si>
    <t>7497350990</t>
  </si>
  <si>
    <t>Montáž odpojovače nebo odpínače, příp. s uzemňovacím nožem na stožár trakčního vedení</t>
  </si>
  <si>
    <t>1361373682</t>
  </si>
  <si>
    <t>313</t>
  </si>
  <si>
    <t>7497351025</t>
  </si>
  <si>
    <t>Montáž kotvení svodu z odpojovače s připojením na trakční vedení dvou dvojitých na stožár BP</t>
  </si>
  <si>
    <t>715576680</t>
  </si>
  <si>
    <t>314</t>
  </si>
  <si>
    <t>7497351210</t>
  </si>
  <si>
    <t>Montáž podpěrného izolátoru jednoho pro NV na liště, bráně, stožár T, BP</t>
  </si>
  <si>
    <t>-1391315115</t>
  </si>
  <si>
    <t>315</t>
  </si>
  <si>
    <t>7497351215</t>
  </si>
  <si>
    <t>Montáž podpěrného izolátoru dvou pro NV na liště, bráně, stožár T, BP</t>
  </si>
  <si>
    <t>-686178766</t>
  </si>
  <si>
    <t>316</t>
  </si>
  <si>
    <t>7497351390</t>
  </si>
  <si>
    <t>Tažení lan napájecích převěsů ručně do 240 mm2</t>
  </si>
  <si>
    <t>1212565821</t>
  </si>
  <si>
    <t>317</t>
  </si>
  <si>
    <t>7497351405</t>
  </si>
  <si>
    <t>Upevnění konzol dvou konzol</t>
  </si>
  <si>
    <t>600525116</t>
  </si>
  <si>
    <t>318</t>
  </si>
  <si>
    <t>7497351440</t>
  </si>
  <si>
    <t>Podložení lišty kardanové</t>
  </si>
  <si>
    <t>-264629030</t>
  </si>
  <si>
    <t>319</t>
  </si>
  <si>
    <t>7497351450</t>
  </si>
  <si>
    <t>Montáž bleskojistky růžkové na stožáru T, P, BP</t>
  </si>
  <si>
    <t>601605991</t>
  </si>
  <si>
    <t>320</t>
  </si>
  <si>
    <t>7497351490</t>
  </si>
  <si>
    <t>Montáž izolovaného svodu od bleskojistky na stožár T, BP</t>
  </si>
  <si>
    <t>-1952372562</t>
  </si>
  <si>
    <t>321</t>
  </si>
  <si>
    <t>7497351505</t>
  </si>
  <si>
    <t>Připojení izolovaného svodu na zemnič</t>
  </si>
  <si>
    <t>-193991236</t>
  </si>
  <si>
    <t>322</t>
  </si>
  <si>
    <t>7497351590</t>
  </si>
  <si>
    <t>Montáž ukolejnění s průrazkou T, P, 2T, BP, DS, OK - 1 vodič</t>
  </si>
  <si>
    <t>217218593</t>
  </si>
  <si>
    <t>323</t>
  </si>
  <si>
    <t>7497351595</t>
  </si>
  <si>
    <t>Montáž ukolejnění s průrazkou T, P, 2T, BP, DS, OK - 2 vodiče</t>
  </si>
  <si>
    <t>-1653172922</t>
  </si>
  <si>
    <t>324</t>
  </si>
  <si>
    <t>7497351675</t>
  </si>
  <si>
    <t>Montáž montážních lávek na BP délky 1035, 2045 mm</t>
  </si>
  <si>
    <t>-921755774</t>
  </si>
  <si>
    <t>325</t>
  </si>
  <si>
    <t>7497351730</t>
  </si>
  <si>
    <t>Montáž ochranných sítí svislých</t>
  </si>
  <si>
    <t>1563785275</t>
  </si>
  <si>
    <t>326</t>
  </si>
  <si>
    <t>7497351750</t>
  </si>
  <si>
    <t>Připevnění štítu návěstního</t>
  </si>
  <si>
    <t>383577879</t>
  </si>
  <si>
    <t>327</t>
  </si>
  <si>
    <t>7497351770</t>
  </si>
  <si>
    <t>Montáž výstražných tabulek na stožáru T, P, BP, DS</t>
  </si>
  <si>
    <t>1108956965</t>
  </si>
  <si>
    <t>329</t>
  </si>
  <si>
    <t>7497351810</t>
  </si>
  <si>
    <t>Úpravy stávajícího trakčního vedení provizorní stavy za 100 m - obsahuje i veškeré další práce a úpravy na stávajícím trakčního vedení, nutné ke zprovoznění trakčního vedení</t>
  </si>
  <si>
    <t>371885766</t>
  </si>
  <si>
    <t>330</t>
  </si>
  <si>
    <t>7497351840</t>
  </si>
  <si>
    <t>Zpracování KSU a TP pro účely zavedení do provozu za 100 m - při uvádění do provozu</t>
  </si>
  <si>
    <t>208691236</t>
  </si>
  <si>
    <t>331</t>
  </si>
  <si>
    <t>7497371015</t>
  </si>
  <si>
    <t>Demontáže zařízení trakčního vedení závěsu na převěsu - demontáž stávajícího zařízení se všemi pomocnými doplňujícími úpravami</t>
  </si>
  <si>
    <t>1725342478</t>
  </si>
  <si>
    <t>332</t>
  </si>
  <si>
    <t>7497371025</t>
  </si>
  <si>
    <t>Demontáže zařízení trakčního vedení závěsu odtahu troleje, nosného lana - demontáž stávajícího zařízení se všemi pomocnými doplňujícími úpravami</t>
  </si>
  <si>
    <t>-2034743708</t>
  </si>
  <si>
    <t>333</t>
  </si>
  <si>
    <t>7497371030</t>
  </si>
  <si>
    <t>Demontáže zařízení trakčního vedení závěsu příčných lan směrových, nosných - demontáž stávajícího zařízení se všemi pomocnými doplňujícími úpravami, včetně kotvení</t>
  </si>
  <si>
    <t>1598567</t>
  </si>
  <si>
    <t>334</t>
  </si>
  <si>
    <t>7497371040</t>
  </si>
  <si>
    <t>Demontáže zařízení trakčního vedení závěsu věšáku - demontáž stávajícího zařízení se všemi pomocnými doplňujícími úpravami, úplná</t>
  </si>
  <si>
    <t>-1912221073</t>
  </si>
  <si>
    <t>335</t>
  </si>
  <si>
    <t>7497371045</t>
  </si>
  <si>
    <t>Demontáže zařízení trakčního vedení závěsu podélné nebo příčné proudové propojky - demontáž stávajícího zařízení se všemi pomocnými doplňujícími úpravami</t>
  </si>
  <si>
    <t>-1656029593</t>
  </si>
  <si>
    <t>336</t>
  </si>
  <si>
    <t>7497371050</t>
  </si>
  <si>
    <t>Demontáže zařízení trakčního vedení závěsu spojky - demontáž stávajícího zařízení se všemi pomocnými doplňujícími úpravami, úplná</t>
  </si>
  <si>
    <t>-462059901</t>
  </si>
  <si>
    <t>337</t>
  </si>
  <si>
    <t>7497371060</t>
  </si>
  <si>
    <t>Demontáže zařízení trakčního vedení závěsu děliče - demontáž stávajícího zařízení se všemi pomocnými doplňujícími úpravami, úplná</t>
  </si>
  <si>
    <t>1438271649</t>
  </si>
  <si>
    <t>338</t>
  </si>
  <si>
    <t>7497371110</t>
  </si>
  <si>
    <t>Demontáže zařízení trakčního vedení troleje včetně nástavků stříhání - demontáž stávajícího zařízení se všemi pomocnými doplňujícími úpravami</t>
  </si>
  <si>
    <t>1948364794</t>
  </si>
  <si>
    <t>339</t>
  </si>
  <si>
    <t>7497371210</t>
  </si>
  <si>
    <t>Demontáže zařízení trakčního vedení nosného lana včetně nástavků stříhání - demontáž stávajícího zařízení se všemi pomocnými doplňujícími úpravami</t>
  </si>
  <si>
    <t>833832323</t>
  </si>
  <si>
    <t>340</t>
  </si>
  <si>
    <t>7497371310</t>
  </si>
  <si>
    <t>Demontáže zařízení trakčního vedení kotvení troleje, nosného lana pevně - demontáž stávajícího zařízení se všemi pomocnými doplňujícími úpravami</t>
  </si>
  <si>
    <t>519570736</t>
  </si>
  <si>
    <t>341</t>
  </si>
  <si>
    <t>7497371315</t>
  </si>
  <si>
    <t>Demontáže zařízení trakčního vedení kotvení troleje, nosného lana pohyblivě - demontáž stávajícího zařízení se všemi pomocnými doplňujícími úpravami</t>
  </si>
  <si>
    <t>736686205</t>
  </si>
  <si>
    <t>342</t>
  </si>
  <si>
    <t>7497371425</t>
  </si>
  <si>
    <t>Demontáže zařízení trakčního vedení lana zesilovacího vedení odpojovače s pohonem včetně svodu - demontáž stávajícího zařízení se všemi pomocnými doplňujícími úpravami</t>
  </si>
  <si>
    <t>-1836094435</t>
  </si>
  <si>
    <t>343</t>
  </si>
  <si>
    <t>7497371515</t>
  </si>
  <si>
    <t>Demontáže zařízení trakčního vedení kotvení svodu - převěsu z odpojovače dvojité lano - demontáž stávajícího zařízení se všemi pomocnými doplňujícími úpravami</t>
  </si>
  <si>
    <t>2100164135</t>
  </si>
  <si>
    <t>344</t>
  </si>
  <si>
    <t>7497371615</t>
  </si>
  <si>
    <t>Demontáže zařízení trakčního vedení svodu dvojité lano - demontáž stávajícího zařízení se všemi pomocnými doplňujícími úpravami</t>
  </si>
  <si>
    <t>923217009</t>
  </si>
  <si>
    <t>345</t>
  </si>
  <si>
    <t>7497371620</t>
  </si>
  <si>
    <t>Demontáže zařízení trakčního vedení svodu bleskojistky - demontáž stávajícího zařízení se všemi pomocnými doplňujícími úpravami, úplná</t>
  </si>
  <si>
    <t>-1175324310</t>
  </si>
  <si>
    <t>346</t>
  </si>
  <si>
    <t>7497371625</t>
  </si>
  <si>
    <t>Demontáže zařízení trakčního vedení svodu ukolejnění konstrukcí a stožárů - demontáž stávajícího zařízení se všemi pomocnými doplňujícími úpravami</t>
  </si>
  <si>
    <t>1987400382</t>
  </si>
  <si>
    <t>347</t>
  </si>
  <si>
    <t>7497371710</t>
  </si>
  <si>
    <t>Demontáže zařízení trakčního vedení lávky pro odpojovač montážní - demontáž stávajícího zařízení se všemi pomocnými doplňujícími úpravami</t>
  </si>
  <si>
    <t>607009829</t>
  </si>
  <si>
    <t>348</t>
  </si>
  <si>
    <t>7497371725</t>
  </si>
  <si>
    <t>Demontáže zařízení trakčního vedení lávky pro odpojovač návěst pro el. provoz - demontáž stávajícího zařízení se všemi pomocnými doplňujícími úpravami</t>
  </si>
  <si>
    <t>1801563439</t>
  </si>
  <si>
    <t>351</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</si>
  <si>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</si>
  <si>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</si>
  <si>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-1589518590</t>
  </si>
  <si>
    <t>352</t>
  </si>
  <si>
    <t>7498151025</t>
  </si>
  <si>
    <t>Provedení technické prohlídky a zkoušky na silnoproudém zařízení, zařízení TV, zařízení NS, transformoven, EPZ příplatek za každých dalších i započatých 500 000 Kč přes 1 000 000 Kč</t>
  </si>
  <si>
    <t>-1239772639</t>
  </si>
  <si>
    <t>354</t>
  </si>
  <si>
    <t>7498152025</t>
  </si>
  <si>
    <t>Vyhotovení mimořádné revizní zprávy příplatek za každých dalších i započatých 500 000 Kč přes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</si>
  <si>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2000404284</t>
  </si>
  <si>
    <t>355</t>
  </si>
  <si>
    <t>7498155010</t>
  </si>
  <si>
    <t>Měření parametrů trakčního vedení dle ČSN měřícím vozem - obsahuje cenu měření a kontrolu parametrů trolejových vedení a trakčních zařízení</t>
  </si>
  <si>
    <t>den</t>
  </si>
  <si>
    <t>-1744989200</t>
  </si>
  <si>
    <t>356</t>
  </si>
  <si>
    <t>7498156010</t>
  </si>
  <si>
    <t>Měření dotykových napětí u trakčního stožáru - obsahuje i cenu měření a kontrolu parametrů trolejových vedení a trakčních zařízení podle požadavku ČSN, jejich vyhodnocení včetně nájmu mechanizmu a měřících zařízení</t>
  </si>
  <si>
    <t>1721181820</t>
  </si>
  <si>
    <t>358</t>
  </si>
  <si>
    <t>7498158010</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</si>
  <si>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</si>
  <si>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-1000889985</t>
  </si>
  <si>
    <t>359</t>
  </si>
  <si>
    <t>7492502120</t>
  </si>
  <si>
    <t>Kabely, vodiče, šňůry Cu - nn Kabel silový více-žílový Cu, plastová izolace CYKY 7J4 (7Cx4)</t>
  </si>
  <si>
    <t>1196090806</t>
  </si>
  <si>
    <t>360</t>
  </si>
  <si>
    <t>7497100010</t>
  </si>
  <si>
    <t>Základy trakčního vedení Materiál pro úpravu kabelů u základu TV</t>
  </si>
  <si>
    <t>1409730782</t>
  </si>
  <si>
    <t>361</t>
  </si>
  <si>
    <t>7497100020</t>
  </si>
  <si>
    <t>Základy trakčního vedení Hloubený základ TV - materiál</t>
  </si>
  <si>
    <t>645363271</t>
  </si>
  <si>
    <t>362</t>
  </si>
  <si>
    <t>7497100060</t>
  </si>
  <si>
    <t>Základy trakčního vedení Výztuž pro základ TV - jednodílná</t>
  </si>
  <si>
    <t>-1775658917</t>
  </si>
  <si>
    <t>363</t>
  </si>
  <si>
    <t>7497100070</t>
  </si>
  <si>
    <t>Základy trakčního vedení Svorník kotevní kovaný pro základ TV vč. povrch. úpravy dle TKP</t>
  </si>
  <si>
    <t>-805942594</t>
  </si>
  <si>
    <t>364</t>
  </si>
  <si>
    <t>7497100080</t>
  </si>
  <si>
    <t>Základy trakčního vedení Svorníkový koš pro základ TV</t>
  </si>
  <si>
    <t>-542986923</t>
  </si>
  <si>
    <t>365</t>
  </si>
  <si>
    <t>7497100110</t>
  </si>
  <si>
    <t>Základy trakčního vedení Materiál pro úpravu stávajícího základu TV - povrchový tmel</t>
  </si>
  <si>
    <t>-481398730</t>
  </si>
  <si>
    <t>367</t>
  </si>
  <si>
    <t>7497100140</t>
  </si>
  <si>
    <t>Základy trakčního vedení Uzemnění  stožáru TV</t>
  </si>
  <si>
    <t>-991068166</t>
  </si>
  <si>
    <t>368</t>
  </si>
  <si>
    <t>7497100160</t>
  </si>
  <si>
    <t>Základy trakčního vedení Ochrana stožáru TV</t>
  </si>
  <si>
    <t>-126102709</t>
  </si>
  <si>
    <t>369</t>
  </si>
  <si>
    <t>7497200130</t>
  </si>
  <si>
    <t>Stožáry trakčního vedení Stožár TV  -  typ  ( TS,TSI 245 ) do 10m     vč. uzavíracího nátěru</t>
  </si>
  <si>
    <t>-41876260</t>
  </si>
  <si>
    <t>370</t>
  </si>
  <si>
    <t>7497200170</t>
  </si>
  <si>
    <t>Stožáry trakčního vedení Stožár TV  -  typ  ( TBS,TBSI 219 )     do 10m     vč. uzavíracího nátěru</t>
  </si>
  <si>
    <t>-1914345316</t>
  </si>
  <si>
    <t>371</t>
  </si>
  <si>
    <t>7497200280</t>
  </si>
  <si>
    <t>Stožáry trakčního vedení Stožár TV  -  typ  ( 2TS 245 ) od 10m - do14m     vč. uzavíracího nátěru</t>
  </si>
  <si>
    <t>1876316061</t>
  </si>
  <si>
    <t>372</t>
  </si>
  <si>
    <t>7497200290</t>
  </si>
  <si>
    <t>Stožáry trakčního vedení Stožár TV  -  typ  ( 2TBS,2TBSI 219 )      do 10m     vč. uzavíracího nátěru</t>
  </si>
  <si>
    <t>1795946935</t>
  </si>
  <si>
    <t>373</t>
  </si>
  <si>
    <t>7497200420</t>
  </si>
  <si>
    <t>Stožáry trakčního vedení Stožár TV  -  typ  ( BP  9m )    vč. podlití</t>
  </si>
  <si>
    <t>-82133572</t>
  </si>
  <si>
    <t>374</t>
  </si>
  <si>
    <t>7497200430</t>
  </si>
  <si>
    <t>Stožáry trakčního vedení Stožár TV  -  typ  ( BP 10m )    vč. podlití</t>
  </si>
  <si>
    <t>-136165383</t>
  </si>
  <si>
    <t>375</t>
  </si>
  <si>
    <t>7497200500</t>
  </si>
  <si>
    <t>Stožáry trakčního vedení Břevno typ  23 L</t>
  </si>
  <si>
    <t>676521762</t>
  </si>
  <si>
    <t>376</t>
  </si>
  <si>
    <t>7497200520</t>
  </si>
  <si>
    <t>Stožáry trakčního vedení Materiál pro připevnění břevna 23,34 vč. ukončení břevna  A na 1T</t>
  </si>
  <si>
    <t>788937660</t>
  </si>
  <si>
    <t>377</t>
  </si>
  <si>
    <t>7497200530</t>
  </si>
  <si>
    <t>Stožáry trakčního vedení Materiál pro připevnění břevna 23,34 vč. ukončení břevna  B na 2T</t>
  </si>
  <si>
    <t>695862249</t>
  </si>
  <si>
    <t>378</t>
  </si>
  <si>
    <t>7497200540</t>
  </si>
  <si>
    <t>Stožáry trakčního vedení Materiál pro připevnění břevna 23,34 vč. ukončení břevna  C na BP</t>
  </si>
  <si>
    <t>1862963129</t>
  </si>
  <si>
    <t>379</t>
  </si>
  <si>
    <t>7497200550</t>
  </si>
  <si>
    <t>Stožáry trakčního vedení Materiál pro kluzné uložení břevna 23,34 na BP stožáru</t>
  </si>
  <si>
    <t>1426630922</t>
  </si>
  <si>
    <t>380</t>
  </si>
  <si>
    <t>7497200570</t>
  </si>
  <si>
    <t>Stožáry trakčního vedení Materiál sestavení pro připevnění závěsu břevna 23,34 na 2T</t>
  </si>
  <si>
    <t>-1214543815</t>
  </si>
  <si>
    <t>381</t>
  </si>
  <si>
    <t>7497200580</t>
  </si>
  <si>
    <t>Stožáry trakčního vedení Materiál sestavení pro připevnění závěsu břevna 23,34 na BP</t>
  </si>
  <si>
    <t>-448977683</t>
  </si>
  <si>
    <t>382</t>
  </si>
  <si>
    <t>7497200600</t>
  </si>
  <si>
    <t>Stožáry trakčního vedení Hlavička na základ TV typu HP</t>
  </si>
  <si>
    <t>-1697553461</t>
  </si>
  <si>
    <t>383</t>
  </si>
  <si>
    <t>7497300020</t>
  </si>
  <si>
    <t>Vodiče trakčního vedení Závěs na konzole</t>
  </si>
  <si>
    <t>-1987537061</t>
  </si>
  <si>
    <t>384</t>
  </si>
  <si>
    <t>1953999048</t>
  </si>
  <si>
    <t>385</t>
  </si>
  <si>
    <t>7497300160</t>
  </si>
  <si>
    <t>Vodiče trakčního vedení Závěs na bráně s rozpěrkou</t>
  </si>
  <si>
    <t>-1539558273</t>
  </si>
  <si>
    <t>386</t>
  </si>
  <si>
    <t>7497300200</t>
  </si>
  <si>
    <t>Vodiče trakčního vedení Závěs SIK</t>
  </si>
  <si>
    <t>313644256</t>
  </si>
  <si>
    <t>388</t>
  </si>
  <si>
    <t>7497300250</t>
  </si>
  <si>
    <t>Vodiče trakčního vedení Svorka věšáková bronzová pro lano Bz10 mm2, např. T33/I</t>
  </si>
  <si>
    <t>1990376146</t>
  </si>
  <si>
    <t>389</t>
  </si>
  <si>
    <t>7497300270</t>
  </si>
  <si>
    <t>Vodiče trakčního vedení Proudová propojení</t>
  </si>
  <si>
    <t>-1176544631</t>
  </si>
  <si>
    <t>390</t>
  </si>
  <si>
    <t>7497300280</t>
  </si>
  <si>
    <t>Vodiče trakčního vedení Spojka  2  lan    nebo    TR + lana</t>
  </si>
  <si>
    <t>1124583643</t>
  </si>
  <si>
    <t>391</t>
  </si>
  <si>
    <t>7497300300</t>
  </si>
  <si>
    <t>Vodiče trakčního vedení Sjízdná spojka troleje</t>
  </si>
  <si>
    <t>-1727507018</t>
  </si>
  <si>
    <t>392</t>
  </si>
  <si>
    <t>7497300310</t>
  </si>
  <si>
    <t>Vodiče trakčního vedení Dělič v troleji vč. tabulky</t>
  </si>
  <si>
    <t>326626632</t>
  </si>
  <si>
    <t>393</t>
  </si>
  <si>
    <t>7497300400</t>
  </si>
  <si>
    <t>Vodiče trakčního vedení Rozpěrná tyč</t>
  </si>
  <si>
    <t>-1263969754</t>
  </si>
  <si>
    <t>394</t>
  </si>
  <si>
    <t>7497300570</t>
  </si>
  <si>
    <t>Vodiče trakčního vedení Pohyb. kotvení sestavy TV, TR+NL na BP  -  10kN</t>
  </si>
  <si>
    <t>1642550643</t>
  </si>
  <si>
    <t>396</t>
  </si>
  <si>
    <t>7497300730</t>
  </si>
  <si>
    <t>Vodiče trakčního vedení Pevné kotv. sestavy TV na BP, T, 2xT, 2T/2TB - do 15kN</t>
  </si>
  <si>
    <t>-194746634</t>
  </si>
  <si>
    <t>397</t>
  </si>
  <si>
    <t>7497300520</t>
  </si>
  <si>
    <t>Vodiče trakčního vedení lano 50 mm2 Fe (např. lano ochranné, pevných bodů, odtahů)</t>
  </si>
  <si>
    <t>-317253575</t>
  </si>
  <si>
    <t>398</t>
  </si>
  <si>
    <t>7497300540</t>
  </si>
  <si>
    <t>Vodiče trakčního vedení lano 50 mm2 Bz (např. lano nosné, směrové, příčné, pevných bodů, odtahů)</t>
  </si>
  <si>
    <t>1737608051</t>
  </si>
  <si>
    <t>400</t>
  </si>
  <si>
    <t>7497300860</t>
  </si>
  <si>
    <t>Vodiče trakčního vedení Trolejový drát  100 mm2 Cu</t>
  </si>
  <si>
    <t>145146161</t>
  </si>
  <si>
    <t>402</t>
  </si>
  <si>
    <t>7497301150</t>
  </si>
  <si>
    <t>Vodiče trakčního vedení Pohon odpojovače motorový</t>
  </si>
  <si>
    <t>1486241584</t>
  </si>
  <si>
    <t>403</t>
  </si>
  <si>
    <t>7497301180</t>
  </si>
  <si>
    <t>Vodiče trakčního vedení Odpojovač nebo odpínač na stož. TV</t>
  </si>
  <si>
    <t>-1254556871</t>
  </si>
  <si>
    <t>404</t>
  </si>
  <si>
    <t>7497301240</t>
  </si>
  <si>
    <t>Vodiče trakčního vedení Kotvení dvou dvojitých svodů z odpoj. s připoj. na TV - BP</t>
  </si>
  <si>
    <t>1540179994</t>
  </si>
  <si>
    <t>405</t>
  </si>
  <si>
    <t>7497301490</t>
  </si>
  <si>
    <t>Vodiče trakčního vedení Podpěrný izolátor pro NV na liště, bráně, stož. T, BP</t>
  </si>
  <si>
    <t>-1104323738</t>
  </si>
  <si>
    <t>406</t>
  </si>
  <si>
    <t>7497301500</t>
  </si>
  <si>
    <t>Vodiče trakčního vedení Dva podpěrné izolátory pro NV na liště, bráně, stož. T, BP</t>
  </si>
  <si>
    <t>729073403</t>
  </si>
  <si>
    <t>408</t>
  </si>
  <si>
    <t>7497301810</t>
  </si>
  <si>
    <t>Vodiče trakčního vedení Materiál sestavení pro upevnění 2 konzol</t>
  </si>
  <si>
    <t>1422112438</t>
  </si>
  <si>
    <t>409</t>
  </si>
  <si>
    <t>7497301840</t>
  </si>
  <si>
    <t>Vodiče trakčního vedení Podložení kardanové lišty</t>
  </si>
  <si>
    <t>397984477</t>
  </si>
  <si>
    <t>410</t>
  </si>
  <si>
    <t>7497301850</t>
  </si>
  <si>
    <t>Vodiče trakčního vedení Bleskojistka růžková na stožáru T, P, BP</t>
  </si>
  <si>
    <t>1006113433</t>
  </si>
  <si>
    <t>411</t>
  </si>
  <si>
    <t>7497301900</t>
  </si>
  <si>
    <t>Vodiče trakčního vedení Izolovaný svod od bleskojistky na stož. T, BP</t>
  </si>
  <si>
    <t>1291248529</t>
  </si>
  <si>
    <t>412</t>
  </si>
  <si>
    <t>7497301920</t>
  </si>
  <si>
    <t>Vodiče trakčního vedení Materiál sestavení pro připojení izolovaného svodu na zemnič</t>
  </si>
  <si>
    <t>-1007177123</t>
  </si>
  <si>
    <t>413</t>
  </si>
  <si>
    <t>7497301980</t>
  </si>
  <si>
    <t>Vodiče trakčního vedení Ukolejnění s průrazkou T, P, 2T, BP, DS, OK   - 1 vodič</t>
  </si>
  <si>
    <t>-1129283542</t>
  </si>
  <si>
    <t>414</t>
  </si>
  <si>
    <t>7497301990</t>
  </si>
  <si>
    <t>Vodiče trakčního vedení Ukolejnění s průrazkou T, P, 2T, BP, DS, OK  - 2 vodiče</t>
  </si>
  <si>
    <t>702292789</t>
  </si>
  <si>
    <t>415</t>
  </si>
  <si>
    <t>7497302140</t>
  </si>
  <si>
    <t>Vodiče trakčního vedení Montážní lávka na BP délky - 1035, 2045mm</t>
  </si>
  <si>
    <t>-2015243458</t>
  </si>
  <si>
    <t>416</t>
  </si>
  <si>
    <t>7497302210</t>
  </si>
  <si>
    <t>Vodiče trakčního vedení Ochranná síť svislá</t>
  </si>
  <si>
    <t>-1031509045</t>
  </si>
  <si>
    <t>417</t>
  </si>
  <si>
    <t>7497302230</t>
  </si>
  <si>
    <t>Vodiče trakčního vedení Materiál sestavení návěstní štít do sestavy TV</t>
  </si>
  <si>
    <t>-1951224094</t>
  </si>
  <si>
    <t>419</t>
  </si>
  <si>
    <t>7499700400</t>
  </si>
  <si>
    <t>Nátěry trakčního vedení Barva a řed. pro bezpečnostní bíločervený pruh na podpěře TV</t>
  </si>
  <si>
    <t>-792162384</t>
  </si>
  <si>
    <t>420</t>
  </si>
  <si>
    <t>7499700430</t>
  </si>
  <si>
    <t>Nátěry trakčního vedení Barva a řed. pro nátěr svorníku u stávajícího základu TV dle TKP</t>
  </si>
  <si>
    <t>-711594777</t>
  </si>
  <si>
    <t>421</t>
  </si>
  <si>
    <t>7499700450</t>
  </si>
  <si>
    <t>Kabely trakčního vedení, Různé TV Betonový dílec 40-60</t>
  </si>
  <si>
    <t>-79373221</t>
  </si>
  <si>
    <t>422</t>
  </si>
  <si>
    <t>7497300220</t>
  </si>
  <si>
    <t>Vodiče trakčního vedení Závěs na SIK kombinovaný</t>
  </si>
  <si>
    <t>-591575297</t>
  </si>
  <si>
    <t>229</t>
  </si>
  <si>
    <t>7492101570</t>
  </si>
  <si>
    <t>Spojovací vedení, podpěrné izolátory Spojky, ukončení pasu, ostatní Blokování 3 zdrojů lanky 2 zdroje + spojka sběrnice , pev. nebo výs. NW</t>
  </si>
  <si>
    <t>sada</t>
  </si>
  <si>
    <t>531717733</t>
  </si>
  <si>
    <t>230</t>
  </si>
  <si>
    <t>7494005196</t>
  </si>
  <si>
    <t>Kompaktní jističe Kompaktní jističe Jističe do 630A Nadproudové spouště charakteristika vedení L, In 315 A, bez nastavení IR, např. pro BH630</t>
  </si>
  <si>
    <t>-992082295</t>
  </si>
  <si>
    <t>231</t>
  </si>
  <si>
    <t>7494005230</t>
  </si>
  <si>
    <t>Kompaktní jističe Kompaktní jističe Jističe do 630A Připojovací sady třmenové svorky, Cu kabely/flexibary 35-240 mm2, 3 ks, např. pro BH630</t>
  </si>
  <si>
    <t>-1250043319</t>
  </si>
  <si>
    <t>232</t>
  </si>
  <si>
    <t>7494005290</t>
  </si>
  <si>
    <t>Kompaktní jističe Kompaktní jističe Jističe do 630A Pomocné spínače 1x NO, AC/DC 5 - 60 V, např. pro BH630/BD250</t>
  </si>
  <si>
    <t>-1684621795</t>
  </si>
  <si>
    <t>233</t>
  </si>
  <si>
    <t>7494005338</t>
  </si>
  <si>
    <t>Kompaktní jističe Kompaktní jističe Jističe do 630A Ruční pohony s uzamykáním, např. pro BH630</t>
  </si>
  <si>
    <t>1664033194</t>
  </si>
  <si>
    <t>234</t>
  </si>
  <si>
    <t>7494005350</t>
  </si>
  <si>
    <t>Kompaktní jističe Kompaktní jističe Jističe do 630A Ruční pohony barva červená, s uzamykáním, např. pro BH630/BD250</t>
  </si>
  <si>
    <t>-1338050637</t>
  </si>
  <si>
    <t>236</t>
  </si>
  <si>
    <t>7492354050</t>
  </si>
  <si>
    <t>Montáž ostatního příslušenství a pomocné práce pro závěsné kabely vn gumová vložka do příchytky pro kabel 22 kV</t>
  </si>
  <si>
    <t>-1944570239</t>
  </si>
  <si>
    <t>237</t>
  </si>
  <si>
    <t>7492451012</t>
  </si>
  <si>
    <t>Montáž kabelů vn jednožílových do 240 mm2 - uložení kabelu (do země, chráničky, na rošty, na TV apod.)</t>
  </si>
  <si>
    <t>1432513870</t>
  </si>
  <si>
    <t>238</t>
  </si>
  <si>
    <t>7494251012</t>
  </si>
  <si>
    <t>Montáž rozvaděčů skříňových oceloplechových IP40, prázdných jednostranného pole výška do 2 250 mm hloubka do 800 mm š 600-800 mm - včetně bočních zákrytů, dodání atestů a celkové revizní zprávy včetně kusové zkoušky, neobsahuje elektrovýzbroj</t>
  </si>
  <si>
    <t>1529810292</t>
  </si>
  <si>
    <t>239</t>
  </si>
  <si>
    <t>7494252015</t>
  </si>
  <si>
    <t>Montáž přípojnice do rozvaděčů nn včetně podpěrných izolátorů nebo držáků do 100 x 10 mm - montáž elektrovodné pásoviny, vodivého propojení pomocí spojek, ukončení na přístrojích</t>
  </si>
  <si>
    <t>374507055</t>
  </si>
  <si>
    <t>240</t>
  </si>
  <si>
    <t>7494352030</t>
  </si>
  <si>
    <t>Montáž spínacích bloků kompaktních jističů 630 A (do 65 kA) - včetně 2 ks připojovacích sad pro kabely, pasy do rozvaděče nebo skříně</t>
  </si>
  <si>
    <t>-194117269</t>
  </si>
  <si>
    <t>241</t>
  </si>
  <si>
    <t>7494371015</t>
  </si>
  <si>
    <t>Demontáž zařízení jističe nebo vypínače z rozvaděče nn - stávajícího z rozvaděče nn včetně odpojení přívodních kabelů nebo pasů a nakládky na určený prostředek</t>
  </si>
  <si>
    <t>1914858114</t>
  </si>
  <si>
    <t>242</t>
  </si>
  <si>
    <t>7494758010</t>
  </si>
  <si>
    <t>Montáž ostatních zařízení rozvaděčů nn přístrojový rošt - do rozvaděče nebo skříně</t>
  </si>
  <si>
    <t>71643765</t>
  </si>
  <si>
    <t>243</t>
  </si>
  <si>
    <t>7494758015</t>
  </si>
  <si>
    <t>Montáž ostatních zařízení rozvaděčů nn označovací lišta - do rozvaděče nebo skříně</t>
  </si>
  <si>
    <t>-1741018670</t>
  </si>
  <si>
    <t>244</t>
  </si>
  <si>
    <t>7494758020</t>
  </si>
  <si>
    <t>Montáž ostatních zařízení rozvaděčů nn označovací štítek - do rozvaděče nebo skříně</t>
  </si>
  <si>
    <t>1744671549</t>
  </si>
  <si>
    <t>245</t>
  </si>
  <si>
    <t>7494758025</t>
  </si>
  <si>
    <t>Montáž ostatních zařízení rozvaděčů nn obal na výkresy do rozvaděče - do rozvaděče nebo skříně</t>
  </si>
  <si>
    <t>-174857969</t>
  </si>
  <si>
    <t>247</t>
  </si>
  <si>
    <t>7492300140</t>
  </si>
  <si>
    <t>Závěsný systém vn Ostatní příslušenství Kabelová příchytka 40 C 29-40</t>
  </si>
  <si>
    <t>-2138529986</t>
  </si>
  <si>
    <t>250</t>
  </si>
  <si>
    <t>7492501790</t>
  </si>
  <si>
    <t>Kabely, vodiče, šňůry Cu - nn Kabel silový 4 a 5-žílový Cu, plastová izolace CYKY 3J120+70 (3Bx120+70)</t>
  </si>
  <si>
    <t>671776202</t>
  </si>
  <si>
    <t>251</t>
  </si>
  <si>
    <t>7598095541</t>
  </si>
  <si>
    <t>Vyhotovení protokolu UTZ pro SZZ mechanické do 5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</si>
  <si>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742489473</t>
  </si>
  <si>
    <t>222</t>
  </si>
  <si>
    <t>7497100120</t>
  </si>
  <si>
    <t>Základy trakčního vedení Materiál pro obetonování stávajícího základu TV-beton,výstuže,sítě KARI</t>
  </si>
  <si>
    <t>349935106</t>
  </si>
  <si>
    <t>224</t>
  </si>
  <si>
    <t>7499700380</t>
  </si>
  <si>
    <t>Nátěry trakčního vedení Barva a řed. pro jedno číslo včetně černého podklad.pruhu na podpěře TV</t>
  </si>
  <si>
    <t>-1510751691</t>
  </si>
  <si>
    <t>225</t>
  </si>
  <si>
    <t>7499700390</t>
  </si>
  <si>
    <t>Nátěry trakčního vedení Barva a řed. pro bezpečnostní černožluté pruhy na podpěře TV</t>
  </si>
  <si>
    <t>173138425</t>
  </si>
  <si>
    <t>226</t>
  </si>
  <si>
    <t>7830010003-R</t>
  </si>
  <si>
    <t>Zhotovení povrchové úpravy nátěrem bezpečnostních pruhů na osvětlovací stožár nebo věž</t>
  </si>
  <si>
    <t>1249783527</t>
  </si>
  <si>
    <t>218</t>
  </si>
  <si>
    <t>7495700090</t>
  </si>
  <si>
    <t>Řídící systémy silnoproudu PLC FBs včetně SW</t>
  </si>
  <si>
    <t>-1177507161</t>
  </si>
  <si>
    <t>219</t>
  </si>
  <si>
    <t>7498256020</t>
  </si>
  <si>
    <t>Zkoušky a prohlídky elektrických přístrojů - ostatní zkoušky (např. SIEMENS SITRAS PRO) revize, seřízení a nastavení ochran - včetně vystavení protokolu</t>
  </si>
  <si>
    <t>228241740</t>
  </si>
  <si>
    <t>220</t>
  </si>
  <si>
    <t>9901000400</t>
  </si>
  <si>
    <t>Doprava dodávek zhotovitele, dodávek objednatele nebo výzisku mechanizací o nosnosti do 3,5 t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</si>
  <si>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-1727171642</t>
  </si>
  <si>
    <t>PSC</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</si>
  <si>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</si>
  <si>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156</t>
  </si>
  <si>
    <t>7494559020</t>
  </si>
  <si>
    <t>Montáž relé paticového včetně patice</t>
  </si>
  <si>
    <t>137359506</t>
  </si>
  <si>
    <t>157</t>
  </si>
  <si>
    <t>7494004094</t>
  </si>
  <si>
    <t>Modulární přístroje Přepěťové ochrany Kombinované svodiče bleskových proudů a přepětí typ 1 + 2, Iimp 25 kA, Uc AC 350 V, výměnné moduly, se signalizací, jiskřiště, varistor, 3pól</t>
  </si>
  <si>
    <t>-1428537522</t>
  </si>
  <si>
    <t>158</t>
  </si>
  <si>
    <t>7494752010</t>
  </si>
  <si>
    <t>-373078970</t>
  </si>
  <si>
    <t>159</t>
  </si>
  <si>
    <t>7493102650</t>
  </si>
  <si>
    <t>Venkovní osvětlení Řídící systém silnoproudu Zdrouj DSP30-24/DIN</t>
  </si>
  <si>
    <t>-210538918</t>
  </si>
  <si>
    <t>160</t>
  </si>
  <si>
    <t>7593005042</t>
  </si>
  <si>
    <t>Montáž zdroje napájecího - se zapojením vodičů a přezkoušení funkce</t>
  </si>
  <si>
    <t>-715208571</t>
  </si>
  <si>
    <t>161</t>
  </si>
  <si>
    <t>7491206770</t>
  </si>
  <si>
    <t>Elektroinstalační materiál Elektrické přímotopy Termostat, 0...60°C, rozpínací k. pro topení</t>
  </si>
  <si>
    <t>-560370471</t>
  </si>
  <si>
    <t>Poznámka k položce:_x000D_
Poznámka k položce:_x000D_
 Termostat do rozvodnice s PLC</t>
  </si>
  <si>
    <t>162</t>
  </si>
  <si>
    <t>7491256020</t>
  </si>
  <si>
    <t>Montáž elektrických přímotopů termostatů prostorových 0-40° C - včetně zapojení a osazení</t>
  </si>
  <si>
    <t>-938394003</t>
  </si>
  <si>
    <t>163</t>
  </si>
  <si>
    <t>7596730286</t>
  </si>
  <si>
    <t>Kamerové systémy CCTV Kamera fixní Přídavné topení pro IP dome kamery Arecont Vision</t>
  </si>
  <si>
    <t>-953911689</t>
  </si>
  <si>
    <t>Poznámka k položce:_x000D_
Poznámka k položce:_x000D_
 Topení do rozvodnice s PLC</t>
  </si>
  <si>
    <t>164</t>
  </si>
  <si>
    <t>7494004602</t>
  </si>
  <si>
    <t>Modulární přístroje Ostatní přístroje -modulární přístroje Spínače a tlačítka Ovládací tlačítka Ith 25 A, Ue AC 230/400 V, 2x (1x zapínací kontakt, 1x rozpínací kontakt ), tlačítka - barva černá</t>
  </si>
  <si>
    <t>8585966</t>
  </si>
  <si>
    <t>165</t>
  </si>
  <si>
    <t>7494004626</t>
  </si>
  <si>
    <t>Modulární přístroje Ostatní přístroje -modulární přístroje Světelná návěstí Ue AC 230 V, pro doplnění dvěma signálkami</t>
  </si>
  <si>
    <t>829992477</t>
  </si>
  <si>
    <t>166</t>
  </si>
  <si>
    <t>7494004638</t>
  </si>
  <si>
    <t>Modulární přístroje Ostatní přístroje -modulární přístroje Světelná návěstí Ue AC/DC 24 V, barva žlutá, např. pro MSP, MTX, MKA</t>
  </si>
  <si>
    <t>-350774625</t>
  </si>
  <si>
    <t>167</t>
  </si>
  <si>
    <t>7494004632</t>
  </si>
  <si>
    <t>Modulární přístroje Ostatní přístroje -modulární přístroje Světelná návěstí Ue AC 230 V, barva zelená, např. pro MSP, MTX, MKA</t>
  </si>
  <si>
    <t>-746776417</t>
  </si>
  <si>
    <t>168</t>
  </si>
  <si>
    <t>7494004636</t>
  </si>
  <si>
    <t>Modulární přístroje Ostatní přístroje -modulární přístroje Světelná návěstí Ue AC/DC 24 V, barva červená, např. pro MSP, MTX, MKA</t>
  </si>
  <si>
    <t>1043422895</t>
  </si>
  <si>
    <t>169</t>
  </si>
  <si>
    <t>7494651010</t>
  </si>
  <si>
    <t>Montáž ovládacích tlačítek kompletních</t>
  </si>
  <si>
    <t>996654786</t>
  </si>
  <si>
    <t>170</t>
  </si>
  <si>
    <t>7494652010</t>
  </si>
  <si>
    <t>Montáž signálek kompaktních</t>
  </si>
  <si>
    <t>750361193</t>
  </si>
  <si>
    <t>171</t>
  </si>
  <si>
    <t>7493102560</t>
  </si>
  <si>
    <t>Venkovní osvětlení Řídící systém silnoproudu Jednotka SHTCJ2</t>
  </si>
  <si>
    <t>-227522081</t>
  </si>
  <si>
    <t>172</t>
  </si>
  <si>
    <t>7493102550</t>
  </si>
  <si>
    <t>Venkovní osvětlení Řídící systém silnoproudu Jednotka SHT4I</t>
  </si>
  <si>
    <t>-625951044</t>
  </si>
  <si>
    <t>173</t>
  </si>
  <si>
    <t>7493102570</t>
  </si>
  <si>
    <t>Venkovní osvětlení Řídící systém silnoproudu Modul CIZ</t>
  </si>
  <si>
    <t>-1964686100</t>
  </si>
  <si>
    <t>174</t>
  </si>
  <si>
    <t>7493102590</t>
  </si>
  <si>
    <t>Venkovní osvětlení Řídící systém silnoproudu Modul CIZ PWR</t>
  </si>
  <si>
    <t>-1001415268</t>
  </si>
  <si>
    <t>175</t>
  </si>
  <si>
    <t>7493102610</t>
  </si>
  <si>
    <t>Venkovní osvětlení Řídící systém silnoproudu Modul CIZTIM</t>
  </si>
  <si>
    <t>-1043137383</t>
  </si>
  <si>
    <t>176</t>
  </si>
  <si>
    <t>7493102620</t>
  </si>
  <si>
    <t>Venkovní osvětlení Řídící systém silnoproudu Modul TS6</t>
  </si>
  <si>
    <t>-1204135000</t>
  </si>
  <si>
    <t>177</t>
  </si>
  <si>
    <t>7493352020</t>
  </si>
  <si>
    <t>Montáž rozvaděče pro elektrický ohřev výhybky řídící PLC jednotky do rozvaděče EOV</t>
  </si>
  <si>
    <t>1201711556</t>
  </si>
  <si>
    <t>178</t>
  </si>
  <si>
    <t>7494010366</t>
  </si>
  <si>
    <t>Přístroje pro spínání a ovládání Svornice a pomocný materiál Svornice Svorka RSA  2,5 A řadová bílá</t>
  </si>
  <si>
    <t>256192097</t>
  </si>
  <si>
    <t>179</t>
  </si>
  <si>
    <t>7494756010</t>
  </si>
  <si>
    <t>905773598</t>
  </si>
  <si>
    <t>180</t>
  </si>
  <si>
    <t>7493300970</t>
  </si>
  <si>
    <t>Elektrický ohřev výhybek (EOV) SW Parametrizace PLC</t>
  </si>
  <si>
    <t>148309553</t>
  </si>
  <si>
    <t>181</t>
  </si>
  <si>
    <t>7493300980</t>
  </si>
  <si>
    <t>Elektrický ohřev výhybek (EOV) SW Parametrizace komunikace</t>
  </si>
  <si>
    <t>1823206707</t>
  </si>
  <si>
    <t>182</t>
  </si>
  <si>
    <t>7493300990</t>
  </si>
  <si>
    <t>Elektrický ohřev výhybek (EOV) SW Odzkoušení rozváděče</t>
  </si>
  <si>
    <t>1258220585</t>
  </si>
  <si>
    <t>183</t>
  </si>
  <si>
    <t>7493301080</t>
  </si>
  <si>
    <t>Elektrický ohřev výhybek (EOV) SW Parametrizace okruhu EOV (na výhybku), dle počtu výhybek</t>
  </si>
  <si>
    <t>2144515384</t>
  </si>
  <si>
    <t>184</t>
  </si>
  <si>
    <t>7493102630</t>
  </si>
  <si>
    <t>Venkovní osvětlení Řídící systém silnoproudu PLC FBs včetně SW</t>
  </si>
  <si>
    <t>1708740395</t>
  </si>
  <si>
    <t>185</t>
  </si>
  <si>
    <t>7496700470</t>
  </si>
  <si>
    <t>DŘT, SKŘ, Elektrodispečink, DDTS DŘT a SKŘ skříně pro automatizaci Grafické dotykové panely Operátorský panel dotykový 7", grafický barevný, LAN, USB, RS 232, RS 485</t>
  </si>
  <si>
    <t>-2048624492</t>
  </si>
  <si>
    <t>Poznámka k položce:_x000D_
Poznámka k položce:_x000D_
 Fatek panýlek</t>
  </si>
  <si>
    <t>186</t>
  </si>
  <si>
    <t>7495251025</t>
  </si>
  <si>
    <t>Montáž ovládacích skříní ovládacího dotykového panelu - včetně uvedení do provozu včetně výpočtu a nastavení ochran, předepsaných zkoušek, vystavení protokolů a výchozí revize</t>
  </si>
  <si>
    <t>-953853975</t>
  </si>
  <si>
    <t>187</t>
  </si>
  <si>
    <t>7493300770</t>
  </si>
  <si>
    <t>Elektrický ohřev výhybek (EOV) Příslušenství Čidlo teploty kolejové</t>
  </si>
  <si>
    <t>1604068838</t>
  </si>
  <si>
    <t>188</t>
  </si>
  <si>
    <t>7493300780</t>
  </si>
  <si>
    <t>Elektrický ohřev výhybek (EOV) Příslušenství Srážkové čidlo včetně držáku</t>
  </si>
  <si>
    <t>1404984614</t>
  </si>
  <si>
    <t>189</t>
  </si>
  <si>
    <t>7493300760</t>
  </si>
  <si>
    <t>Elektrický ohřev výhybek (EOV) Příslušenství Klec ochranná</t>
  </si>
  <si>
    <t>1486056182</t>
  </si>
  <si>
    <t>190</t>
  </si>
  <si>
    <t>7493351110</t>
  </si>
  <si>
    <t>Montáž elektrického ohřevu výhybek (EOV) topné tyče teplotního čidla</t>
  </si>
  <si>
    <t>757370938</t>
  </si>
  <si>
    <t>191</t>
  </si>
  <si>
    <t>7493351115</t>
  </si>
  <si>
    <t>Montáž elektrického ohřevu výhybek (EOV) topné tyče srážkového čidla včetně držáku</t>
  </si>
  <si>
    <t>-149571563</t>
  </si>
  <si>
    <t>192</t>
  </si>
  <si>
    <t>7493351120</t>
  </si>
  <si>
    <t>Montáž elektrického ohřevu výhybek (EOV) topné tyče ochranné klece</t>
  </si>
  <si>
    <t>-1984905819</t>
  </si>
  <si>
    <t>193</t>
  </si>
  <si>
    <t>7496756045</t>
  </si>
  <si>
    <t>Montáž dálkové diagnostiky TS ŽDC doplnění aplikace integračního koncentrátoru pro technologický systém</t>
  </si>
  <si>
    <t>31950582</t>
  </si>
  <si>
    <t>194</t>
  </si>
  <si>
    <t>7496756061</t>
  </si>
  <si>
    <t>Montáž dálkové diagnostiky TS ŽDC doplnění aplikace integračního serveru o technologický systém</t>
  </si>
  <si>
    <t>499354423</t>
  </si>
  <si>
    <t>195</t>
  </si>
  <si>
    <t>7496756063</t>
  </si>
  <si>
    <t>Montáž dálkové diagnostiky TS ŽDC doplnění aplikace na klientských pracovištích</t>
  </si>
  <si>
    <t>1735637509</t>
  </si>
  <si>
    <t>196</t>
  </si>
  <si>
    <t>7496756075</t>
  </si>
  <si>
    <t>Montáž dálkové diagnostiky TS ŽDC doplnění/úprava aplikace integračního serveru</t>
  </si>
  <si>
    <t>409147159</t>
  </si>
  <si>
    <t>197</t>
  </si>
  <si>
    <t>7496756098</t>
  </si>
  <si>
    <t>Montáž dálkové diagnostiky TS ŽDC komplexní a individuální zkoušky systému pro datový objekt</t>
  </si>
  <si>
    <t>-573604039</t>
  </si>
  <si>
    <t>199</t>
  </si>
  <si>
    <t>7498151015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</si>
  <si>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</si>
  <si>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-1463258626</t>
  </si>
  <si>
    <t>200</t>
  </si>
  <si>
    <t>7498351010</t>
  </si>
  <si>
    <t>Vydání průkazu způsobilosti pro funkční celek, provizorní stav - vyhotovení dokladu o silnoproudých zařízeních a vydání průkazu způsobilosti</t>
  </si>
  <si>
    <t>983505996</t>
  </si>
  <si>
    <t>153</t>
  </si>
  <si>
    <t>7497350444</t>
  </si>
  <si>
    <t>Montáž pohyblivého kotvení sestavy trakčního vedení troleje a nosného lana na stožár BP 15 kN</t>
  </si>
  <si>
    <t>2003922797</t>
  </si>
  <si>
    <t>154</t>
  </si>
  <si>
    <t>7497300580</t>
  </si>
  <si>
    <t>Vodiče trakčního vedení Pohyb. kotvení sestavy TV, TR+NL na BP  -  15kN</t>
  </si>
  <si>
    <t>470621216</t>
  </si>
  <si>
    <t>116</t>
  </si>
  <si>
    <t>7497350710</t>
  </si>
  <si>
    <t>Tažení troleje do 150 mm2 Cu</t>
  </si>
  <si>
    <t>-49251354</t>
  </si>
  <si>
    <t>117</t>
  </si>
  <si>
    <t>7497300830</t>
  </si>
  <si>
    <t>Vodiče trakčního vedení lano 120 mm2 Cu ( lano - nosné, ZV, NV, OV, napájecích převěsů)</t>
  </si>
  <si>
    <t>1948522403</t>
  </si>
  <si>
    <t>118</t>
  </si>
  <si>
    <t>7497350700</t>
  </si>
  <si>
    <t>Tažení nosného lana do 120 mm2 Bz, Cu</t>
  </si>
  <si>
    <t>-99246275</t>
  </si>
  <si>
    <t>119</t>
  </si>
  <si>
    <t>7497300550</t>
  </si>
  <si>
    <t>Vodiče trakčního vedení lano 70 mm2 Bz (např. lano nosné, směrové, příčné, pevných bodů, odtahů)</t>
  </si>
  <si>
    <t>-637816683</t>
  </si>
  <si>
    <t>120</t>
  </si>
  <si>
    <t>7497350332</t>
  </si>
  <si>
    <t>Montáž lan pevných bodů a odtahů 70 mm2 Bz, Fe</t>
  </si>
  <si>
    <t>-1109974136</t>
  </si>
  <si>
    <t>121</t>
  </si>
  <si>
    <t>7497301390</t>
  </si>
  <si>
    <t>Vodiče trakčního vedení Proudové propojení  troleje s nosným lanem</t>
  </si>
  <si>
    <t>-58048955</t>
  </si>
  <si>
    <t>122</t>
  </si>
  <si>
    <t>7497351130</t>
  </si>
  <si>
    <t>Montáž proudového propojení troleje s nosným lanem</t>
  </si>
  <si>
    <t>1809336131</t>
  </si>
  <si>
    <t>123</t>
  </si>
  <si>
    <t>7497300260</t>
  </si>
  <si>
    <t>Vodiče trakčního vedení Věšák troleje pohyblivý s proměnnou délkou</t>
  </si>
  <si>
    <t>-1019790803</t>
  </si>
  <si>
    <t>124</t>
  </si>
  <si>
    <t>7497350200</t>
  </si>
  <si>
    <t>Montáž věšáku troleje</t>
  </si>
  <si>
    <t>1198065472</t>
  </si>
  <si>
    <t>125</t>
  </si>
  <si>
    <t>7497300510</t>
  </si>
  <si>
    <t>Vodiče trakčního vedení Vložená izolace v podélných a příčných polích</t>
  </si>
  <si>
    <t>930397265</t>
  </si>
  <si>
    <t>126</t>
  </si>
  <si>
    <t>7497350420</t>
  </si>
  <si>
    <t>Vložení izolace v podélných a příčných polích</t>
  </si>
  <si>
    <t>495375621</t>
  </si>
  <si>
    <t>127</t>
  </si>
  <si>
    <t>7497300050</t>
  </si>
  <si>
    <t>Vodiče trakčního vedení Příplatek 2x plastový izolátor do ramena TV nebo SIK-u</t>
  </si>
  <si>
    <t>1563700133</t>
  </si>
  <si>
    <t>7497300780</t>
  </si>
  <si>
    <t>Vodiče trakčního vedení Lano pro kladkostroj v kotvení NL a TR</t>
  </si>
  <si>
    <t>-1652469212</t>
  </si>
  <si>
    <t>129</t>
  </si>
  <si>
    <t>7497350690</t>
  </si>
  <si>
    <t>Výměna lana pro kladkostroj v kotvení nosného lana a troleje</t>
  </si>
  <si>
    <t>-335185352</t>
  </si>
  <si>
    <t>130</t>
  </si>
  <si>
    <t>7497350750</t>
  </si>
  <si>
    <t>Zajištění kotvení nosného lana a troleje všech sestavení</t>
  </si>
  <si>
    <t>377824911</t>
  </si>
  <si>
    <t>131</t>
  </si>
  <si>
    <t>7497400880</t>
  </si>
  <si>
    <t>Závěsný kabel na trakčním vedení Pomocný a doplňkový sortiment (tzv. armatury) pro uchycení izolačních, nosných, tahových a směrových prvků TV</t>
  </si>
  <si>
    <t>-1738781850</t>
  </si>
  <si>
    <t>132</t>
  </si>
  <si>
    <t>7497350610</t>
  </si>
  <si>
    <t>Montáž pomocného a doplňkového sortimentu trakčního vedení</t>
  </si>
  <si>
    <t>702928900</t>
  </si>
  <si>
    <t>133</t>
  </si>
  <si>
    <t>7497350720</t>
  </si>
  <si>
    <t>Výšková regulace troleje</t>
  </si>
  <si>
    <t>235708020</t>
  </si>
  <si>
    <t>134</t>
  </si>
  <si>
    <t>7497350760</t>
  </si>
  <si>
    <t>Zkouška trakčního vedení vlastností mechanických - prvotní zkouška dodaného zařízení podle TKP</t>
  </si>
  <si>
    <t>km</t>
  </si>
  <si>
    <t>-63358998</t>
  </si>
  <si>
    <t>135</t>
  </si>
  <si>
    <t>7497350765</t>
  </si>
  <si>
    <t>Zkouška trakčního vedení vlastností elektrických - prvotní zkouška dodaného zařízení podle TKP</t>
  </si>
  <si>
    <t>-1702403558</t>
  </si>
  <si>
    <t>136</t>
  </si>
  <si>
    <t>7497651010</t>
  </si>
  <si>
    <t>HZS na trakčním vedení</t>
  </si>
  <si>
    <t>1999957348</t>
  </si>
  <si>
    <t>137</t>
  </si>
  <si>
    <t>7497655010</t>
  </si>
  <si>
    <t>Tažné hnací vozidlo k pracovním soupravám pro montáž a demontáž - obsahuje i veškeré výkony tažného hnacího vozidla pro posun montážní techniky v kolejišti</t>
  </si>
  <si>
    <t>-1131129993</t>
  </si>
  <si>
    <t>138</t>
  </si>
  <si>
    <t>7498157010</t>
  </si>
  <si>
    <t>Revize a kontroly technická kontrola - obsahuje i cenu měření a kontrolu parametrů trolejových vedení a trakčních zařízení podle požadavku ČSN, jejich vyhodnocení včetně nájmu mechanizmu a měřících zařízení</t>
  </si>
  <si>
    <t>-878741629</t>
  </si>
  <si>
    <t>142</t>
  </si>
  <si>
    <t>7497350025</t>
  </si>
  <si>
    <t>Montáž závěsu na konzole s přídavným lanem</t>
  </si>
  <si>
    <t>-2104561116</t>
  </si>
  <si>
    <t>143</t>
  </si>
  <si>
    <t>7497350190</t>
  </si>
  <si>
    <t>Montáž křížení sestav</t>
  </si>
  <si>
    <t>52272865</t>
  </si>
  <si>
    <t>144</t>
  </si>
  <si>
    <t>7497350504</t>
  </si>
  <si>
    <t>Montáž pohyblivého kotvení sestavy trakčního vedení na stožár T, 2T 15 kN</t>
  </si>
  <si>
    <t>-126558853</t>
  </si>
  <si>
    <t>145</t>
  </si>
  <si>
    <t>7497300030</t>
  </si>
  <si>
    <t>Vodiče trakčního vedení Závěs na konzole s přídavným lanem</t>
  </si>
  <si>
    <t>908991621</t>
  </si>
  <si>
    <t>146</t>
  </si>
  <si>
    <t>7497300240</t>
  </si>
  <si>
    <t>Vodiče trakčního vedení Křížení sestav</t>
  </si>
  <si>
    <t>-570128775</t>
  </si>
  <si>
    <t>147</t>
  </si>
  <si>
    <t>7497300670</t>
  </si>
  <si>
    <t>Vodiče trakčního vedení Pohyb. kotvení sestavy TV na T, na 2T, - 15kN</t>
  </si>
  <si>
    <t>-1724811674</t>
  </si>
  <si>
    <t>148</t>
  </si>
  <si>
    <t>7497301800</t>
  </si>
  <si>
    <t>Vodiče trakčního vedení Materiál sestavení pro upevnění konzol středové,stranové</t>
  </si>
  <si>
    <t>1282488956</t>
  </si>
  <si>
    <t>149</t>
  </si>
  <si>
    <t>7497302260</t>
  </si>
  <si>
    <t>Vodiče trakčního vedení Tabulka číslování stožárů a pohonů odpojovačů 1 - 3 znaky</t>
  </si>
  <si>
    <t>-1194559680</t>
  </si>
  <si>
    <t>150</t>
  </si>
  <si>
    <t>7497351400</t>
  </si>
  <si>
    <t>Upevnění konzol středové, stranové</t>
  </si>
  <si>
    <t>-1349795570</t>
  </si>
  <si>
    <t>151</t>
  </si>
  <si>
    <t>7497351780</t>
  </si>
  <si>
    <t>Číslování stožárů a pohonů odpojovačů 1 - 3 znaky</t>
  </si>
  <si>
    <t>-1499751222</t>
  </si>
  <si>
    <t>113</t>
  </si>
  <si>
    <t>7496652010</t>
  </si>
  <si>
    <t>Montáž usměrňovačů/nabíječů do 230/110 V DC do 230 V - včetně propojení silových a ovládacích kabelů, nastavení a seřízení usměrňovače, provedení zkoušek, dodání atestů a revizních zpráv</t>
  </si>
  <si>
    <t>-494061650</t>
  </si>
  <si>
    <t>114</t>
  </si>
  <si>
    <t>7496600430</t>
  </si>
  <si>
    <t>Vlastní spotřeba Usměrňovače 230/24 V DC 10A</t>
  </si>
  <si>
    <t>-946227464</t>
  </si>
  <si>
    <t>88</t>
  </si>
  <si>
    <t>7492472020</t>
  </si>
  <si>
    <t>Demontáže přípojnic a spojovacích vedení spojovacího vedení z Cu/Al pasu vč. podpěrných izolátorů - demontáž stávajícího zařízení včetně odpojení přívodních kabelů nebo pasů a nakládky na určený prostředek</t>
  </si>
  <si>
    <t>-1860530999</t>
  </si>
  <si>
    <t>89</t>
  </si>
  <si>
    <t>7495071040</t>
  </si>
  <si>
    <t>Demontáže technologických zařízení vn odpínače do 38,5 kV včetně jeho pohonu</t>
  </si>
  <si>
    <t>-15198928</t>
  </si>
  <si>
    <t>90</t>
  </si>
  <si>
    <t>7495300125</t>
  </si>
  <si>
    <t>Přístroje vn Odpínače Pojiskový 22kV 400A   třípólový (typ H27SEA)</t>
  </si>
  <si>
    <t>-1812042146</t>
  </si>
  <si>
    <t>91</t>
  </si>
  <si>
    <t>7492205330</t>
  </si>
  <si>
    <t>Venkovní vedení vn Příslušenství AlFe přípojnice pro připojení VN omezovačú přepětí k VN odpínači.</t>
  </si>
  <si>
    <t>-257428204</t>
  </si>
  <si>
    <t>92</t>
  </si>
  <si>
    <t>7491600020</t>
  </si>
  <si>
    <t>Uzemnění Vnitřní Uzemňovací vedení na povrchu, páskem FeZn do 120 mm2</t>
  </si>
  <si>
    <t>369339422</t>
  </si>
  <si>
    <t>93</t>
  </si>
  <si>
    <t>7491601440</t>
  </si>
  <si>
    <t>Uzemnění Hromosvodné vedení Svorka SR 2a</t>
  </si>
  <si>
    <t>-821699916</t>
  </si>
  <si>
    <t>94</t>
  </si>
  <si>
    <t>7499700420</t>
  </si>
  <si>
    <t>Nátěry trakčního vedení Barva a řed. pro rekonstrukci nátěru stožárů a bran</t>
  </si>
  <si>
    <t>1971858694</t>
  </si>
  <si>
    <t>95</t>
  </si>
  <si>
    <t>7497302250</t>
  </si>
  <si>
    <t>Vodiče trakčního vedení Výstražné tabulky na stožáru T, P, BP, DS</t>
  </si>
  <si>
    <t>-203002087</t>
  </si>
  <si>
    <t>96</t>
  </si>
  <si>
    <t>7491353085</t>
  </si>
  <si>
    <t>Montáž nosné ocelové konstrukce dokončovací práce v kobce vn do 35 kV - výroba a montáž</t>
  </si>
  <si>
    <t>367016907</t>
  </si>
  <si>
    <t>97</t>
  </si>
  <si>
    <t>7491651010</t>
  </si>
  <si>
    <t>Montáž vnitřního uzemnění uzemňovacích vodičů pevně na povrchu z pozinkované oceli (FeZn) do 120 mm2 - včetně upevnění, propojení a připojení pomocí svorek (chráničky, na rošty apod.)</t>
  </si>
  <si>
    <t>-234186162</t>
  </si>
  <si>
    <t>98</t>
  </si>
  <si>
    <t>7491654012</t>
  </si>
  <si>
    <t>Montáž svorek spojovacích se 3 a více šrouby (typ ST, SJ, SK, SZ, SR01, 02, aj.)</t>
  </si>
  <si>
    <t>-1643013439</t>
  </si>
  <si>
    <t>99</t>
  </si>
  <si>
    <t>7492151010</t>
  </si>
  <si>
    <t>Montáž spojovacího vedení z Cu nebo Al pasů do 50x10 mm</t>
  </si>
  <si>
    <t>2129969095</t>
  </si>
  <si>
    <t>100</t>
  </si>
  <si>
    <t>7495352010</t>
  </si>
  <si>
    <t>Montáž odpínačů/odpojovačů vn - včetně uvedení do provozu včetně předepsaných zkoušek a atestů</t>
  </si>
  <si>
    <t>-2042309920</t>
  </si>
  <si>
    <t>101</t>
  </si>
  <si>
    <t>7495352020</t>
  </si>
  <si>
    <t>Montáž odpínačů/odpojovačů pohonu ručního - včetně uvedení do provozu včetně předepsaných zkoušek a atestů</t>
  </si>
  <si>
    <t>649096463</t>
  </si>
  <si>
    <t>102</t>
  </si>
  <si>
    <t>7495353020</t>
  </si>
  <si>
    <t>Montáž jistících přístrojů pojistkových patron</t>
  </si>
  <si>
    <t>-1827326323</t>
  </si>
  <si>
    <t>103</t>
  </si>
  <si>
    <t>7499251010</t>
  </si>
  <si>
    <t>Montáž bezpečnostní tabulky výstražné nebo označovací</t>
  </si>
  <si>
    <t>-436534869</t>
  </si>
  <si>
    <t>104</t>
  </si>
  <si>
    <t>7830010001-R</t>
  </si>
  <si>
    <t>Zhotovení povrchové úpravy nátěrem</t>
  </si>
  <si>
    <t>-2017404787</t>
  </si>
  <si>
    <t>105</t>
  </si>
  <si>
    <t>9901000500</t>
  </si>
  <si>
    <t>Doprava dodávek zhotovitele, dodávek objednatele nebo výzisku mechanizací o nosnosti do 3,5 t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</si>
  <si>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730191191</t>
  </si>
  <si>
    <t>106</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</si>
  <si>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</si>
  <si>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</si>
  <si>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-900701511</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</si>
  <si>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</si>
  <si>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107</t>
  </si>
  <si>
    <t>7498152010</t>
  </si>
  <si>
    <t>Vyhotovení mimořádné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</si>
  <si>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375094352</t>
  </si>
  <si>
    <t>108</t>
  </si>
  <si>
    <t>7498352010</t>
  </si>
  <si>
    <t>Vydání příkazu "B" jednoduché pracoviště - vyhotovení příkazu "B" pro zajištění pracoviště při práci na vypnutém a zajištěném zařízení vn</t>
  </si>
  <si>
    <t>-1183480943</t>
  </si>
  <si>
    <t>109</t>
  </si>
  <si>
    <t>7498256030</t>
  </si>
  <si>
    <t>Zkoušky a prohlídky elektrických přístrojů - ostatní zkoušky vn vypínače do 35 kV seřízení a uvedení do provozu - včetně vystavení protokolu</t>
  </si>
  <si>
    <t>-1382694463</t>
  </si>
  <si>
    <t>82</t>
  </si>
  <si>
    <t>7495354020</t>
  </si>
  <si>
    <t>Montáž měřících přístrojů cejchování měřících transformátorů vn do Un 38,5 kV - včetně uvedení do provozu včetně předepsaných zkoušek a atestů, jeden pól</t>
  </si>
  <si>
    <t>-710996055</t>
  </si>
  <si>
    <t>85</t>
  </si>
  <si>
    <t>7495300520</t>
  </si>
  <si>
    <t>Přístroje vn Příslušenství pro VN odpínače a VN vypínače Hexafluorid sirnatý (SF6)</t>
  </si>
  <si>
    <t>589539024</t>
  </si>
  <si>
    <t>60</t>
  </si>
  <si>
    <t>7495151015</t>
  </si>
  <si>
    <t>Montáž pole vn rozvaděčů 3-f Un do 38 kV AC - uvedení zařízení do provozu včetně předepsaných zkoušek a výchozí revize</t>
  </si>
  <si>
    <t>-1822474118</t>
  </si>
  <si>
    <t>61</t>
  </si>
  <si>
    <t>7495152015</t>
  </si>
  <si>
    <t>Montáž příslušenství rozvaděčů 3-f do Un 38,5 kV AC svodičů přepětí na kabelových koncovkách</t>
  </si>
  <si>
    <t>-37667876</t>
  </si>
  <si>
    <t>62</t>
  </si>
  <si>
    <t>7496752055</t>
  </si>
  <si>
    <t>Montáž skříně SKŘ / automatizace primární a sekundární zkoušky ochran - rozdílová, nadproudová, zkratová, podpěťová a přepěťová, nádobová nadproudová ochrana včetně vypracování protokolů o zkouškách</t>
  </si>
  <si>
    <t>-1019251333</t>
  </si>
  <si>
    <t>63</t>
  </si>
  <si>
    <t>7496754086</t>
  </si>
  <si>
    <t>Elektrodispečink SKŘ-DŘT verifikace signálů a povelů s novými daty pro objekt NS</t>
  </si>
  <si>
    <t>-267488400</t>
  </si>
  <si>
    <t>7498152020</t>
  </si>
  <si>
    <t>Vyhotovení mimořádné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</si>
  <si>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1596510394</t>
  </si>
  <si>
    <t>66</t>
  </si>
  <si>
    <t>7498256025</t>
  </si>
  <si>
    <t>Zkoušky a prohlídky elektrických přístrojů - ostatní zkoušky ochranného a ovládacího terminálu (např. SIMATIC S7-300 pro U) revize, seřízení a nastavení - včetně vystavení protokolu</t>
  </si>
  <si>
    <t>-442085618</t>
  </si>
  <si>
    <t>67</t>
  </si>
  <si>
    <t>7498456010</t>
  </si>
  <si>
    <t>Zkoušky vodičů a kabelů vn zvýšeným napětím do 35 kV - měření kabelu,vodiče včetně vyhotovení protokolu</t>
  </si>
  <si>
    <t>-1923957089</t>
  </si>
  <si>
    <t>71</t>
  </si>
  <si>
    <t>7499151050</t>
  </si>
  <si>
    <t>Dokončovací práce manipulace na zařízeních prováděné provozovatelem - manipulace nutné pro další práce zhotovitele na technologickém souboru</t>
  </si>
  <si>
    <t>-1946368602</t>
  </si>
  <si>
    <t>73</t>
  </si>
  <si>
    <t>7495071015</t>
  </si>
  <si>
    <t>Demontáže technologických zařízení pole (skříně) rozvaděče do Un 38,5 kV včetně jeho náplně - demontáž přívodního a vývodního vedení</t>
  </si>
  <si>
    <t>1980891120</t>
  </si>
  <si>
    <t>74</t>
  </si>
  <si>
    <t>7495071030</t>
  </si>
  <si>
    <t>Demontáže technologických zařízení ovládací skříňky nn rozvaděče vn, včetně její náplně</t>
  </si>
  <si>
    <t>-269182098</t>
  </si>
  <si>
    <t>75</t>
  </si>
  <si>
    <t>7495271010</t>
  </si>
  <si>
    <t>Demontáže ovládacích skříní ochrany z ovládací skříně vn</t>
  </si>
  <si>
    <t>-89037832</t>
  </si>
  <si>
    <t>76</t>
  </si>
  <si>
    <t>7496771010</t>
  </si>
  <si>
    <t>Demontáž skříně SKŘ/automatizace 1 pole</t>
  </si>
  <si>
    <t>1433279405</t>
  </si>
  <si>
    <t>77</t>
  </si>
  <si>
    <t>7495100240</t>
  </si>
  <si>
    <t>Rozvaděče vn Modulární rozváděč 3-f do Un 38,5kV,630A, 20kA 38,5kV SafePlus V, trafa, REF615, motor,  s izolací SF6, připojovací pole s vypínačem, ochranou REF615, motorovým ovládáním, průvlekovými transformátory proudu</t>
  </si>
  <si>
    <t>1910627360</t>
  </si>
  <si>
    <t>78</t>
  </si>
  <si>
    <t>7495300530</t>
  </si>
  <si>
    <t>Přístroje vn Příslušenství pro VN odpínače a VN vypínače Těsnící materiál</t>
  </si>
  <si>
    <t>836622402</t>
  </si>
  <si>
    <t>79</t>
  </si>
  <si>
    <t>7495300510</t>
  </si>
  <si>
    <t>Přístroje vn Příslušenství pro VN odpínače a VN vypínače Čidlo zábleskové ochrany  vypínače do 35kV</t>
  </si>
  <si>
    <t>-231254172</t>
  </si>
  <si>
    <t>80</t>
  </si>
  <si>
    <t>7495300310</t>
  </si>
  <si>
    <t>Přístroje vn Jistící přístroje Svodič přepětí 36kV, do 10kA</t>
  </si>
  <si>
    <t>46963669</t>
  </si>
  <si>
    <t>7491200250</t>
  </si>
  <si>
    <t>Elektroinstalační materiál Elektroinstalační lišty a kabelové žlaby Lišta LHD 40x20 vkládací bílá 3m</t>
  </si>
  <si>
    <t>23582838</t>
  </si>
  <si>
    <t>3</t>
  </si>
  <si>
    <t>7491200150</t>
  </si>
  <si>
    <t>Elektroinstalační materiál Elektroinstalační lišty a kabelové žlaby Kryt LH 40x20 rohový vnitřní bílý</t>
  </si>
  <si>
    <t>-586458058</t>
  </si>
  <si>
    <t>7491200360</t>
  </si>
  <si>
    <t>Elektroinstalační materiál Elektroinstalační lišty a kabelové žlaby Kryt LH 40x20 rohový vnější bílý</t>
  </si>
  <si>
    <t>-129959145</t>
  </si>
  <si>
    <t>5</t>
  </si>
  <si>
    <t>7491200140</t>
  </si>
  <si>
    <t>Elektroinstalační materiál Elektroinstalační lišty a kabelové žlaby Kryt LH 40x20 spojovací bílý</t>
  </si>
  <si>
    <t>-275321430</t>
  </si>
  <si>
    <t>6</t>
  </si>
  <si>
    <t>7491200100</t>
  </si>
  <si>
    <t>Elektroinstalační materiál Elektroinstalační lišty a kabelové žlaby Kryt LH 40x20 odbočný bílý</t>
  </si>
  <si>
    <t>1940066695</t>
  </si>
  <si>
    <t>7</t>
  </si>
  <si>
    <t>7491200380</t>
  </si>
  <si>
    <t>Elektroinstalační materiál Elektroinstalační lišty a kabelové žlaby Kryt LH 40x20 koncový bílý</t>
  </si>
  <si>
    <t>-1771464429</t>
  </si>
  <si>
    <t>7491252030</t>
  </si>
  <si>
    <t>Montáž krabic elektroinstalačních, rozvodek - bez zapojení krabice dvojité pro lištové rozvody s víčkem a svorkovnicí - včetně zhotovení otvoru</t>
  </si>
  <si>
    <t>-1789156241</t>
  </si>
  <si>
    <t>10</t>
  </si>
  <si>
    <t>7491201540</t>
  </si>
  <si>
    <t>Elektroinstalační materiál Elektroinstalační krabice a rozvodky Bez zapojení Krabice lištová LK80X28/2T</t>
  </si>
  <si>
    <t>1557970482</t>
  </si>
  <si>
    <t>11</t>
  </si>
  <si>
    <t>7491200840</t>
  </si>
  <si>
    <t>Elektroinstalační materiál Elektroinstalační lišty a kabelové žlaby Kanál PK 170x70 D parapetní dutý 2m</t>
  </si>
  <si>
    <t>-440414339</t>
  </si>
  <si>
    <t>12</t>
  </si>
  <si>
    <t>7491200830</t>
  </si>
  <si>
    <t>Elektroinstalační materiál Elektroinstalační lišty a kabelové žlaby Kanál PK 140x70 D parapetní dutý 2m</t>
  </si>
  <si>
    <t>1534499494</t>
  </si>
  <si>
    <t>13</t>
  </si>
  <si>
    <t>7491201110</t>
  </si>
  <si>
    <t>Elektroinstalační materiál Elektroinstalační krabice a rozvodky Bez zapojení Krabice KP 67x67 přístrojová</t>
  </si>
  <si>
    <t>740604095</t>
  </si>
  <si>
    <t>14</t>
  </si>
  <si>
    <t>7491200750</t>
  </si>
  <si>
    <t>Elektroinstalační materiál Elektroinstalační lišty a kabelové žlaby Kryt PK 170x70 D koncový</t>
  </si>
  <si>
    <t>1866922702</t>
  </si>
  <si>
    <t>7491200760</t>
  </si>
  <si>
    <t>Elektroinstalační materiál Elektroinstalační lišty a kabelové žlaby Kryt PK 170x70 D spojovací</t>
  </si>
  <si>
    <t>1289393950</t>
  </si>
  <si>
    <t>16</t>
  </si>
  <si>
    <t>7491200770</t>
  </si>
  <si>
    <t>Elektroinstalační materiál Elektroinstalační lišty a kabelové žlaby Kryt PK 170x70 D ohybový</t>
  </si>
  <si>
    <t>2117702044</t>
  </si>
  <si>
    <t>17</t>
  </si>
  <si>
    <t>7491204040</t>
  </si>
  <si>
    <t>Elektroinstalační materiál Zásuvky instalační Dvojzásuvka CLASSIC 5512-2249 B1</t>
  </si>
  <si>
    <t>1194159820</t>
  </si>
  <si>
    <t>18</t>
  </si>
  <si>
    <t>7491251025</t>
  </si>
  <si>
    <t>Montáž lišt elektroinstalačních, kabelových žlabů z PVC-U jednokomorových zaklapávacích rozměru 100/100 - 100/150 mm - na konstrukci, omítku apod. včetně spojek, ohybů, rohů, bez krabic</t>
  </si>
  <si>
    <t>11691723</t>
  </si>
  <si>
    <t>19</t>
  </si>
  <si>
    <t>7491252010</t>
  </si>
  <si>
    <t>Montáž krabic elektroinstalačních, rozvodek - bez zapojení krabice přístrojové - včetně zhotovení otvoru</t>
  </si>
  <si>
    <t>-280938094</t>
  </si>
  <si>
    <t>7494351010</t>
  </si>
  <si>
    <t>Montáž jističů (do 10 kA) jednopólových do 20 A</t>
  </si>
  <si>
    <t>-1653400422</t>
  </si>
  <si>
    <t>22</t>
  </si>
  <si>
    <t>7494003128</t>
  </si>
  <si>
    <t>Modulární přístroje Jističe do 80 A; 10 kA 1-pólové In 16 A, Ue AC 230 V / DC 72 V, charakteristika B, 1pól, Icn 10 kA</t>
  </si>
  <si>
    <t>1019966206</t>
  </si>
  <si>
    <t>23</t>
  </si>
  <si>
    <t>7494450510</t>
  </si>
  <si>
    <t>Montáž proudových chráničů dvoupólových do 40 A (10 kA) - do skříně nebo rozvaděče</t>
  </si>
  <si>
    <t>913709754</t>
  </si>
  <si>
    <t>24</t>
  </si>
  <si>
    <t>7494004026</t>
  </si>
  <si>
    <t>Modulární přístroje Proudové chrániče Proudové chrániče s nadproudovou ochranou 10 kA typ A In 16 A, Ue AC 230 V, charakteristika B, Idn 30 mA, 1+N-pól, Icn 10 kA, typ A</t>
  </si>
  <si>
    <t>1768679676</t>
  </si>
  <si>
    <t>27</t>
  </si>
  <si>
    <t>7494005652</t>
  </si>
  <si>
    <t>Kompaktní jističe Retrofit jističe náhrada AMT*6*, dolní svorky, 3 ks, např. pro  BH630</t>
  </si>
  <si>
    <t>551182057</t>
  </si>
  <si>
    <t>28</t>
  </si>
  <si>
    <t>7494355020</t>
  </si>
  <si>
    <t>Montáž retrofitu náhrada J2UX do 630 A, provedení pevné/pevné - demontáž původního jističe, očištění původních pasů, kabelových ok a montážního prostoru, sestavení a montáž nového jističe s přechodovými připojovacími a montážními sadami, montáž celku do rozváděče, zapojení a přizpůsobení ovládačky novému jističi, celkové zavěrečné ověření funkčnosti, základní instruktáž a zaškolení přítomné obsluhy</t>
  </si>
  <si>
    <t>-937177219</t>
  </si>
  <si>
    <t>29</t>
  </si>
  <si>
    <t>7494005654</t>
  </si>
  <si>
    <t>Kompaktní jističe Retrofit jističe náhrada AMT*6*, pevné provedení, 1 ks, např. pro  BH630</t>
  </si>
  <si>
    <t>858675266</t>
  </si>
  <si>
    <t>30</t>
  </si>
  <si>
    <t>7494355015</t>
  </si>
  <si>
    <t>Montáž retrofitu náhrada ARV10, provedení pevné/pevné - demontáž původního jističe, očištění původních pasů, kabelových ok a montážního prostoru, sestavení a montáž nového jističe s přechodovými připojovacími a montážními sadami, montáž celku do rozváděče, zapojení a přizpůsobení ovládačky novému jističi, celkové zavěrečné ověření funkčnosti, základní instruktáž a zaškolení přítomné obsluhy</t>
  </si>
  <si>
    <t>-1079818762</t>
  </si>
  <si>
    <t>32</t>
  </si>
  <si>
    <t>7493102500</t>
  </si>
  <si>
    <t>Venkovní osvětlení Příslušenství Zářivka DZ 36W 4p</t>
  </si>
  <si>
    <t>54160078</t>
  </si>
  <si>
    <t>33</t>
  </si>
  <si>
    <t>7493102350</t>
  </si>
  <si>
    <t>Venkovní osvětlení Příslušenství Startér - zapalovač pro zářivky 4-65W</t>
  </si>
  <si>
    <t>2110400746</t>
  </si>
  <si>
    <t>34</t>
  </si>
  <si>
    <t>7493100760</t>
  </si>
  <si>
    <t>Venkovní osvětlení Svítidla pro železnici Sodíková tlumivka NaHj 400.006 - 400W.</t>
  </si>
  <si>
    <t>1215093435</t>
  </si>
  <si>
    <t>36</t>
  </si>
  <si>
    <t>7492501770</t>
  </si>
  <si>
    <t>Kabely, vodiče, šňůry Cu - nn Kabel silový 2 a 3-žílový Cu, plastová izolace CYKY 3J2,5  (3Cx 2,5)</t>
  </si>
  <si>
    <t>-39111940</t>
  </si>
  <si>
    <t>1377</t>
  </si>
  <si>
    <t>7495251020</t>
  </si>
  <si>
    <t>Montáž ovládacích skříní nastavení vn ochrany - včetně uvedení do provozu včetně výpočtu a nastavení ochran, předepsaných zkoušek, vystavení protokolů a výchozí revize</t>
  </si>
  <si>
    <t>-242893871</t>
  </si>
  <si>
    <t>626</t>
  </si>
  <si>
    <t>9901000700</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</si>
  <si>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</si>
  <si>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-253149714</t>
  </si>
  <si>
    <t>627</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</si>
  <si>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</si>
  <si>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</si>
  <si>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-1275843799</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</si>
  <si>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</si>
  <si>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628</t>
  </si>
  <si>
    <t>9903100100</t>
  </si>
  <si>
    <t>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</si>
  <si>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-988509583</t>
  </si>
  <si>
    <t>Poznámka k souboru cen:_x000D_
Ceny jsou určeny pro dopravu mechanizmů na místo prováděných prací po silnici i po kolejích.V ceně jsou započteny i náklady na zpáteční cestu dopravního prostředku. Měrnou jednotkou je kus přepravovaného stroje.</t>
  </si>
  <si>
    <t>629</t>
  </si>
  <si>
    <t>9909000100</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</si>
  <si>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</si>
  <si>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-45872801</t>
  </si>
  <si>
    <t>630</t>
  </si>
  <si>
    <t>7492400460</t>
  </si>
  <si>
    <t>Kabely, vodiče - vn Kabely nad 22kV Označovací štítek na kabel (100 ks)</t>
  </si>
  <si>
    <t>-210224864</t>
  </si>
  <si>
    <t>631</t>
  </si>
  <si>
    <t>7491652032</t>
  </si>
  <si>
    <t>Montáž vnějšího uzemnění zemnící desky z pozinkované oceli (FeZn), velikosti 2000x250 (ZD01) - do země včetně připojení desky k pásku. Neobsahuje zemní práce</t>
  </si>
  <si>
    <t>1131627196</t>
  </si>
  <si>
    <t>632</t>
  </si>
  <si>
    <t>7491601470</t>
  </si>
  <si>
    <t>Uzemnění Hromosvodné vedení Svorka SR 3b - plech</t>
  </si>
  <si>
    <t>-42592392</t>
  </si>
  <si>
    <t>633</t>
  </si>
  <si>
    <t>7491652080</t>
  </si>
  <si>
    <t>Montáž vnějšího uzemnění ostatní práce obsyp uzemňovacího vedení Bentonitem (2 kg/m) - příprava a uložení do výkopů</t>
  </si>
  <si>
    <t>775846616</t>
  </si>
  <si>
    <t>634</t>
  </si>
  <si>
    <t>7491600210</t>
  </si>
  <si>
    <t>Uzemnění Vnější Deska zemnící ZD01</t>
  </si>
  <si>
    <t>1701344809</t>
  </si>
  <si>
    <t>636</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</si>
  <si>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</si>
  <si>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</si>
  <si>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-143669271</t>
  </si>
  <si>
    <t>637</t>
  </si>
  <si>
    <t>7499700860</t>
  </si>
  <si>
    <t>Kabely trakčního vedení, Různé TV Ukončení vodiče do 50 mm2</t>
  </si>
  <si>
    <t>20980329</t>
  </si>
  <si>
    <t>638</t>
  </si>
  <si>
    <t>7499700530</t>
  </si>
  <si>
    <t>Kabely trakčního vedení, Různé TV Chránička z roury PP 110 mm  bez výkopu</t>
  </si>
  <si>
    <t>-2073401847</t>
  </si>
  <si>
    <t>639</t>
  </si>
  <si>
    <t>7492700130</t>
  </si>
  <si>
    <t>Ukončení vodičů a kabelů Nn Lisovací dutinky izolované 1,5-8mm, sada 100 ks</t>
  </si>
  <si>
    <t>981702908</t>
  </si>
  <si>
    <t>640</t>
  </si>
  <si>
    <t>7492756020</t>
  </si>
  <si>
    <t>Pomocné práce pro montáž kabelů montáž označovacího štítku na kabel</t>
  </si>
  <si>
    <t>104581301</t>
  </si>
  <si>
    <t>641</t>
  </si>
  <si>
    <t>7492700190</t>
  </si>
  <si>
    <t>Ukončení vodičů a kabelů Nn Lisovací dutinky izolované 16-12mm, sada 100 ks</t>
  </si>
  <si>
    <t>-1446189541</t>
  </si>
  <si>
    <t>642</t>
  </si>
  <si>
    <t>7492756040</t>
  </si>
  <si>
    <t>Pomocné práce pro montáž kabelů zatažení kabelů do chráničky do 4 kg/m</t>
  </si>
  <si>
    <t>-2006469330</t>
  </si>
  <si>
    <t>643</t>
  </si>
  <si>
    <t>7492501990</t>
  </si>
  <si>
    <t>Kabely, vodiče, šňůry Cu - nn Kabel silový 4 a 5-žílový Cu, plastová izolace CYKY 5J16 (5Cx16)</t>
  </si>
  <si>
    <t>-1870477255</t>
  </si>
  <si>
    <t>644</t>
  </si>
  <si>
    <t>7492554010</t>
  </si>
  <si>
    <t>Montáž kabelů 4- a 5-žílových Cu do 16 mm2 - uložení do země, chráničky, na rošty, pod omítku apod.</t>
  </si>
  <si>
    <t>-439665933</t>
  </si>
  <si>
    <t>645</t>
  </si>
  <si>
    <t>7492501510</t>
  </si>
  <si>
    <t>Kabely, vodiče, šňůry Cu - nn Kabel silový Cu pro pohyblivé přívody, izolace pryžová H05RR-F 3G1,5 (3Cx1,5 CGSG)</t>
  </si>
  <si>
    <t>164864840</t>
  </si>
  <si>
    <t>647</t>
  </si>
  <si>
    <t>7492500190</t>
  </si>
  <si>
    <t>Kabely, vodiče, šňůry Cu - nn Vodič jednožílový Cu, plastová izolace H07V-U 1,5 černý (CY)</t>
  </si>
  <si>
    <t>1357290021</t>
  </si>
  <si>
    <t>648</t>
  </si>
  <si>
    <t>7492500200</t>
  </si>
  <si>
    <t>Kabely, vodiče, šňůry Cu - nn Vodič jednožílový Cu, plastová izolace H07V-U 1,5 hnědý (CY)</t>
  </si>
  <si>
    <t>2020652619</t>
  </si>
  <si>
    <t>649</t>
  </si>
  <si>
    <t>7492500220</t>
  </si>
  <si>
    <t>Kabely, vodiče, šňůry Cu - nn Vodič jednožílový Cu, plastová izolace H07V-U 1,5 sv.modrý (CY)</t>
  </si>
  <si>
    <t>565196083</t>
  </si>
  <si>
    <t>650</t>
  </si>
  <si>
    <t>7492500240</t>
  </si>
  <si>
    <t>Kabely, vodiče, šňůry Cu - nn Vodič jednožílový Cu, plastová izolace H07V-U 1,5 zž (CY)</t>
  </si>
  <si>
    <t>-304046001</t>
  </si>
  <si>
    <t>651</t>
  </si>
  <si>
    <t>7491600180</t>
  </si>
  <si>
    <t>Uzemnění Vnější Uzemňovací vedení v zemi, páskem FeZn do 120 mm2</t>
  </si>
  <si>
    <t>-1290145206</t>
  </si>
  <si>
    <t>652</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</si>
  <si>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</si>
  <si>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</si>
  <si>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540918045</t>
  </si>
  <si>
    <t>653</t>
  </si>
  <si>
    <t>674337716</t>
  </si>
  <si>
    <t>654</t>
  </si>
  <si>
    <t>336010168</t>
  </si>
  <si>
    <t>655</t>
  </si>
  <si>
    <t>7491353032</t>
  </si>
  <si>
    <t>Montáž nosné ocelové konstrukce nosných ocelových konstrukce pro přístroje a zařízení z válcovaných profilů U, L, I , hmotnosti do 50 kg - výroba a montáž</t>
  </si>
  <si>
    <t>2135518404</t>
  </si>
  <si>
    <t>657</t>
  </si>
  <si>
    <t>248222064</t>
  </si>
  <si>
    <t>660</t>
  </si>
  <si>
    <t>7493100010</t>
  </si>
  <si>
    <t>Venkovní osvětlení Osvětlovací stožáry sklopné výšky do 6 m, žárově zinkovaný, vč. výstroje, stožár nesmí mít dvířka (z důvodu neoprávněného vstupu)</t>
  </si>
  <si>
    <t>1971078978</t>
  </si>
  <si>
    <t>661</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</si>
  <si>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</si>
  <si>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</si>
  <si>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1010144753</t>
  </si>
  <si>
    <t>662</t>
  </si>
  <si>
    <t>7493155010</t>
  </si>
  <si>
    <t>Montáž elektrovýzbroje stožárů do 4 okruhů - včetně kabelového propojení se svítidlem, instalace rozvodnice do stožáru</t>
  </si>
  <si>
    <t>1130903389</t>
  </si>
  <si>
    <t>663</t>
  </si>
  <si>
    <t>7493100660</t>
  </si>
  <si>
    <t>Venkovní osvětlení Svítidla pro železnici LED svítidlo o příkonu 36 - 55 W určené pro osvětlení venkovních prostor veřejnosti přístupných (nástupiště, přechody kolejiště) na ŽDC.</t>
  </si>
  <si>
    <t>-1465780576</t>
  </si>
  <si>
    <t>664</t>
  </si>
  <si>
    <t>7493152530</t>
  </si>
  <si>
    <t>Montáž svítidla pro železnici na sklopný stožár - kompletace a montáž včetně "superlife" světelného zdroje, elektronického předřadníku a připojení kabelu</t>
  </si>
  <si>
    <t>1719186043</t>
  </si>
  <si>
    <t>665</t>
  </si>
  <si>
    <t>7493100460</t>
  </si>
  <si>
    <t>Venkovní osvětlení Výložníky pro osvětlovací stožáry Dvouramenný</t>
  </si>
  <si>
    <t>385662268</t>
  </si>
  <si>
    <t>666</t>
  </si>
  <si>
    <t>7493100460B</t>
  </si>
  <si>
    <t>1085389028</t>
  </si>
  <si>
    <t>667</t>
  </si>
  <si>
    <t>7493152015</t>
  </si>
  <si>
    <t>Montáž ocelových výložníků pro osvětlovací stožáry na sloup nebo stěnu výšky do 6 m dvouramenných - včetně veškerého příslušenství a výstroje</t>
  </si>
  <si>
    <t>-1402488978</t>
  </si>
  <si>
    <t>668</t>
  </si>
  <si>
    <t>7494002992</t>
  </si>
  <si>
    <t>Modulární přístroje Jističe do 63 A; 6 kA 1-pólové In 16 A, Ue AC 230 V / DC 72 V, charakteristika B, 1pól, Icn 6 kA</t>
  </si>
  <si>
    <t>-1191848880</t>
  </si>
  <si>
    <t>775</t>
  </si>
  <si>
    <t>7496754042</t>
  </si>
  <si>
    <t>Elektrodispečink SKŘ-DŘT úprava struktur a řídících programových tabulek ŘS ED pro objekt NS</t>
  </si>
  <si>
    <t>1049703914</t>
  </si>
  <si>
    <t>802</t>
  </si>
  <si>
    <t>7491151040</t>
  </si>
  <si>
    <t>Montáž trubek ohebných elektroinstalačních ochranných z tvrdého PE uložených pevně, průměru do 100 mm - včetně naznačení trasy, rozměření, řezání trubek, kladení, osazení, zajištění a upevnění</t>
  </si>
  <si>
    <t>-871007124</t>
  </si>
  <si>
    <t>804</t>
  </si>
  <si>
    <t>7491353055</t>
  </si>
  <si>
    <t>Montáž nosné ocelové konstrukce ocelových konstrukcí klasická - výroba a montáž</t>
  </si>
  <si>
    <t>-413811639</t>
  </si>
  <si>
    <t>805</t>
  </si>
  <si>
    <t>7491471010</t>
  </si>
  <si>
    <t>Demontáže elektroinstalace stávajících roštů nebo žlabů včetně kabelů, výložníků a stojin - včetně kabelových vedení umístěných na roštu</t>
  </si>
  <si>
    <t>384212067</t>
  </si>
  <si>
    <t>810</t>
  </si>
  <si>
    <t>7493154020</t>
  </si>
  <si>
    <t>Montáž venkovních svítidel na strop nebo stěnu zářivkových - kompletace a montáž včetně světelného zdroje a připojovacího kabelu</t>
  </si>
  <si>
    <t>1548037185</t>
  </si>
  <si>
    <t>814</t>
  </si>
  <si>
    <t>7491100120</t>
  </si>
  <si>
    <t>Trubková vedení Ohebné elektroinstalační trubky KOPOFLEX  50 rudá</t>
  </si>
  <si>
    <t>1347441514</t>
  </si>
  <si>
    <t>837</t>
  </si>
  <si>
    <t>7497200230</t>
  </si>
  <si>
    <t>Stožáry trakčního vedení Stožár TV  -  typ  ( DS 14 )   do 10m</t>
  </si>
  <si>
    <t>-1194296011</t>
  </si>
  <si>
    <t>838</t>
  </si>
  <si>
    <t>7497200120</t>
  </si>
  <si>
    <t>Stožáry trakčního vedení Stožár TV  -  typ  ( TS,TSI 219 od 10m - do  14m     vč. uzavíracího nátěru</t>
  </si>
  <si>
    <t>-1718881698</t>
  </si>
  <si>
    <t>839</t>
  </si>
  <si>
    <t>7497251025</t>
  </si>
  <si>
    <t>Montáž stožárů trakčního vedení výšky do 14 m, typ DS - včetně konečné regulace po zatížení</t>
  </si>
  <si>
    <t>-1697786708</t>
  </si>
  <si>
    <t>846</t>
  </si>
  <si>
    <t>7497271005</t>
  </si>
  <si>
    <t>Demontáže zařízení trakčního vedení stožáru D, T, TB - demontáž stávajícího zařízení se všemi pomocnými doplňujícími úpravami</t>
  </si>
  <si>
    <t>1729906722</t>
  </si>
  <si>
    <t>853</t>
  </si>
  <si>
    <t>997013801</t>
  </si>
  <si>
    <t>Poplatek za uložení stavebního odpadu na skládce (skládkovné) z prostého betonu zatříděného do Katalogu odpadů pod kódem 170 101</t>
  </si>
  <si>
    <t>-1435182841</t>
  </si>
  <si>
    <t>867</t>
  </si>
  <si>
    <t>997223855</t>
  </si>
  <si>
    <t>Poplatek za uložení stavebního odpadu na skládce (skládkovné) zeminy a kameniva zatříděného do Katalogu odpadů pod kódem 170 504</t>
  </si>
  <si>
    <t>2049350087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</si>
  <si>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</si>
  <si>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1008</t>
  </si>
  <si>
    <t>7497400140</t>
  </si>
  <si>
    <t>Osvětlení  na trakčním vedení_K sestava Ocelové nerez lanko průměr 6mm</t>
  </si>
  <si>
    <t>-210127020</t>
  </si>
  <si>
    <t>1009</t>
  </si>
  <si>
    <t>7497451060</t>
  </si>
  <si>
    <t>Montáž osvětlení trakčního vedení tažení ocelového nerez lanka průměr 6 mm</t>
  </si>
  <si>
    <t>945020315</t>
  </si>
  <si>
    <t>1010</t>
  </si>
  <si>
    <t>7497400150</t>
  </si>
  <si>
    <t>Osvětlení  na trakčním vedení_K sestava Vložená izolace v nosném lanku</t>
  </si>
  <si>
    <t>116408991</t>
  </si>
  <si>
    <t>1011</t>
  </si>
  <si>
    <t>7497451065</t>
  </si>
  <si>
    <t>Montáž osvětlení trakčního vedení montáž vložené izolace v nosném lanku</t>
  </si>
  <si>
    <t>992331859</t>
  </si>
  <si>
    <t>1012</t>
  </si>
  <si>
    <t>7497400160</t>
  </si>
  <si>
    <t>Osvětlení  na trakčním vedení_K sestava Závěs nosného lanka na stožáru T,P,BP,DS</t>
  </si>
  <si>
    <t>-847315781</t>
  </si>
  <si>
    <t>1013</t>
  </si>
  <si>
    <t>7497451070</t>
  </si>
  <si>
    <t>Montáž osvětlení trakčního vedení montáž závěsu nosného lanka na stožáru T, P, BP, DS</t>
  </si>
  <si>
    <t>1809640367</t>
  </si>
  <si>
    <t>1014</t>
  </si>
  <si>
    <t>7497400200</t>
  </si>
  <si>
    <t>Osvětlení  na trakčním vedení_K sestava Materiál sestavy Uchycení kabelu na nosné lanko</t>
  </si>
  <si>
    <t>-1850049201</t>
  </si>
  <si>
    <t>1015</t>
  </si>
  <si>
    <t>7497451080</t>
  </si>
  <si>
    <t>Montáž osvětlení trakčního vedení uchycení kabelu na nosné lanko</t>
  </si>
  <si>
    <t>-1823184661</t>
  </si>
  <si>
    <t>1016</t>
  </si>
  <si>
    <t>7497451085</t>
  </si>
  <si>
    <t>Montáž osvětlení trakčního vedení montáž kotvení jednostranné na stožár T, P, BP, DS</t>
  </si>
  <si>
    <t>1474221459</t>
  </si>
  <si>
    <t>1017</t>
  </si>
  <si>
    <t>7497400210</t>
  </si>
  <si>
    <t>Osvětlení  na trakčním vedení_K sestava Kotvení jednostranné na stož. T,P,BP,DS</t>
  </si>
  <si>
    <t>-1579618594</t>
  </si>
  <si>
    <t>1018</t>
  </si>
  <si>
    <t>7492600210</t>
  </si>
  <si>
    <t>Kabely, vodiče, šňůry Al - nn Kabel silový 4 a 5-žílový, plastová izolace 1-AYKY 4x35</t>
  </si>
  <si>
    <t>-1787030489</t>
  </si>
  <si>
    <t>1019</t>
  </si>
  <si>
    <t>7492652012</t>
  </si>
  <si>
    <t>Montáž kabelů 4- a 5-žílových Al do 50 mm2 - uložení do země, chráničky, na rošty, pod omítku apod.</t>
  </si>
  <si>
    <t>1331724244</t>
  </si>
  <si>
    <t>1020</t>
  </si>
  <si>
    <t>7590545082</t>
  </si>
  <si>
    <t>Ukončení vodičů a lan do D 50 mm2 - včetně odizolování, montáže kabelových ok, odmontování krytu svorkovnice, zapojení na svorku, označení a vyzkoušení</t>
  </si>
  <si>
    <t>úsek</t>
  </si>
  <si>
    <t>1230624398</t>
  </si>
  <si>
    <t>1021</t>
  </si>
  <si>
    <t>7492700210</t>
  </si>
  <si>
    <t>Ukončení vodičů a kabelů Nn Lisovací dutinky izolované 35-16mm, sada 50 ks</t>
  </si>
  <si>
    <t>-668405409</t>
  </si>
  <si>
    <t>1022</t>
  </si>
  <si>
    <t>7497451030</t>
  </si>
  <si>
    <t>Montáž osvětlení trakčního vedení uchycení 1 až 4 kabelů do výše 8 m na stožár T, P, BP</t>
  </si>
  <si>
    <t>-1707420566</t>
  </si>
  <si>
    <t>1023</t>
  </si>
  <si>
    <t>7497400050</t>
  </si>
  <si>
    <t>Osvětlení  na trakčním vedení_K sestava Materiál sestavy Uchycení 1-4 kabelů do výše 8m na stož.T,P,BP</t>
  </si>
  <si>
    <t>111735073</t>
  </si>
  <si>
    <t>1024</t>
  </si>
  <si>
    <t>7497451035</t>
  </si>
  <si>
    <t>Montáž osvětlení trakčního vedení vedení kabelů do výše 8 m na stožár T, P, BP 1 až 2</t>
  </si>
  <si>
    <t>-467303979</t>
  </si>
  <si>
    <t>1025</t>
  </si>
  <si>
    <t>7497400060</t>
  </si>
  <si>
    <t>Osvětlení  na trakčním vedení_K sestava Materiál sestavy Vedení 1-2 kabelů do výše 8m na stož.T,P,BP</t>
  </si>
  <si>
    <t>-1597783866</t>
  </si>
  <si>
    <t>1026</t>
  </si>
  <si>
    <t>7497400080</t>
  </si>
  <si>
    <t>Osvětlení  na trakčním vedení_K sestava Materiál sestavy Svod kabelu do země na stožáru T,P,BP,DS</t>
  </si>
  <si>
    <t>384092295</t>
  </si>
  <si>
    <t>1027</t>
  </si>
  <si>
    <t>7492471010</t>
  </si>
  <si>
    <t>Demontáže kabelových vedení nn - demontáž ze zemní kynety, roštu, rozvaděče, trubky, chráničky apod.</t>
  </si>
  <si>
    <t>188419719</t>
  </si>
  <si>
    <t>1039</t>
  </si>
  <si>
    <t>7492700220</t>
  </si>
  <si>
    <t>Ukončení vodičů a kabelů Nn Lisovací dutinky izolované 50-20mm, sada 50 ks</t>
  </si>
  <si>
    <t>212382253</t>
  </si>
  <si>
    <t>1040</t>
  </si>
  <si>
    <t>7496600590</t>
  </si>
  <si>
    <t>Vlastní spotřeba Akumulátory Staniční olověné ventilem řízené gelové baterie (záložní baterie VRLA) 12V/44 Ah</t>
  </si>
  <si>
    <t>-276977249</t>
  </si>
  <si>
    <t>1042</t>
  </si>
  <si>
    <t>7491651030</t>
  </si>
  <si>
    <t>Montáž vnitřního uzemnění ochranné pospojování volně nebo pod omítkou vodič Cu 2,5-16 mm2</t>
  </si>
  <si>
    <t>-1267262917</t>
  </si>
  <si>
    <t>1044</t>
  </si>
  <si>
    <t>7492555010</t>
  </si>
  <si>
    <t>Montáž kabelů vícežílových Cu 7 x 1,5 mm2 - uložení do země, chráničky, na rošty, pod omítku apod.</t>
  </si>
  <si>
    <t>-1198296313</t>
  </si>
  <si>
    <t>1045</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</si>
  <si>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</si>
  <si>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</si>
  <si>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-1242473444</t>
  </si>
  <si>
    <t>1046</t>
  </si>
  <si>
    <t>7491600090</t>
  </si>
  <si>
    <t>Uzemnění Vnitřní H07V-K 16 žz (CYA)</t>
  </si>
  <si>
    <t>-861509084</t>
  </si>
  <si>
    <t>1048</t>
  </si>
  <si>
    <t>7496600330</t>
  </si>
  <si>
    <t>Vlastní spotřeba Zdroje střídavého proudu 10 kVA, 110V DC/230V AC</t>
  </si>
  <si>
    <t>-103136748</t>
  </si>
  <si>
    <t>1049</t>
  </si>
  <si>
    <t>7496652015</t>
  </si>
  <si>
    <t>Montáž usměrňovačů/nabíječů do 3x400/110 V DC - včetně propojení silových a ovládacích kabelů, nastavení a seřízení usměrňovače, provedení zkoušek, dodání atestů a revizních zpráv</t>
  </si>
  <si>
    <t>534093190</t>
  </si>
  <si>
    <t>1050</t>
  </si>
  <si>
    <t>7496653015</t>
  </si>
  <si>
    <t>Montáž měničů do 110 V DC/230 V AC od 10 do 15 kVA - včetně propojení silových a ovládacích kabelů, nastavení a seřízení měniče, provedení zkoušek, dodání atestů a revizních zpráv</t>
  </si>
  <si>
    <t>78876157</t>
  </si>
  <si>
    <t>1051</t>
  </si>
  <si>
    <t>7496600320</t>
  </si>
  <si>
    <t>Vlastní spotřeba Zdroje střídavého proudu 8 kVA, 110V DC/230V AC</t>
  </si>
  <si>
    <t>-1562222576</t>
  </si>
  <si>
    <t>1052</t>
  </si>
  <si>
    <t>7496600870</t>
  </si>
  <si>
    <t>Vlastní spotřeba Skříně a stojany pro baterie Skříň do 150 Ah</t>
  </si>
  <si>
    <t>-1924311927</t>
  </si>
  <si>
    <t>1053</t>
  </si>
  <si>
    <t>7496654010</t>
  </si>
  <si>
    <t>Montáž UPS 230/230V AC do 230 V - včetně baterií, propojení silových a ovládacích kabelů, nastavení a seřízení UPS, provedení zkoušek, dodání atestů a revizních zpráv</t>
  </si>
  <si>
    <t>84097657</t>
  </si>
  <si>
    <t>1054</t>
  </si>
  <si>
    <t>7496600530</t>
  </si>
  <si>
    <t>Vlastní spotřeba Akumulátory UPS 12V /7,2 Ah - gelový s životností min. 5 let</t>
  </si>
  <si>
    <t>-1342697529</t>
  </si>
  <si>
    <t>1055</t>
  </si>
  <si>
    <t>7496655014</t>
  </si>
  <si>
    <t>Montáž staničních baterií (akumulátorů) gelových do 12 V přes 40 do 100 Ah - montáž článků akumulátorové baterie včetně proudových propojek, propojení, kontrola spojů, provedení zkoušek, dodání atestů a revizních zpráv</t>
  </si>
  <si>
    <t>-379574699</t>
  </si>
  <si>
    <t>1056</t>
  </si>
  <si>
    <t>7496655016</t>
  </si>
  <si>
    <t>Montáž staničních baterií (akumulátorů) gelových do 12 V přes 100 do 200 Ah - montáž článků akumulátorové baterie včetně proudových propojek, propojení, kontrola spojů, provedení zkoušek, dodání atestů a revizních zpráv, sada 9 akumulátorů</t>
  </si>
  <si>
    <t>-1280963549</t>
  </si>
  <si>
    <t>1058</t>
  </si>
  <si>
    <t>7496656010</t>
  </si>
  <si>
    <t>Montáž stojanu pro baterie do 150 Ah - usazení, případné zašroubování do podlahy</t>
  </si>
  <si>
    <t>1576636843</t>
  </si>
  <si>
    <t>1059</t>
  </si>
  <si>
    <t>7496600900</t>
  </si>
  <si>
    <t>Vlastní spotřeba Skříně a stojany pro baterie Stojan do 300 Ah</t>
  </si>
  <si>
    <t>-1110761077</t>
  </si>
  <si>
    <t>1085</t>
  </si>
  <si>
    <t>7493653020</t>
  </si>
  <si>
    <t>Montáž skříní přípojkových SS venkovních pro připojení kabelů (i kabelové smyčky) do 240 mm2 kompaktní pilíř s 1-2 sadami jistících prvků - včetně elektrovýzbroje, neobsahuje cenu za zemní práce</t>
  </si>
  <si>
    <t>soub</t>
  </si>
  <si>
    <t>-1851265084</t>
  </si>
  <si>
    <t>1087</t>
  </si>
  <si>
    <t>7493600890</t>
  </si>
  <si>
    <t>Kabelové a zásuvkové skříně, elektroměrové rozvaděče Skříně elektroměrové pro přímé měření Rozváděč pro dvousazbový třífázový elektroměr do 80A kompaktní pilíř včetně základu</t>
  </si>
  <si>
    <t>-692536096</t>
  </si>
  <si>
    <t>1088</t>
  </si>
  <si>
    <t>7494008320</t>
  </si>
  <si>
    <t>Pojistkové systémy Výkonové pojistkové vložky Válcové pojistkové vložky In 100A, Un AC 500 V / DC 250 V, velikost 22×58, gG - charakteristika pro všeobecné použití, Cd/Pb free</t>
  </si>
  <si>
    <t>466548128</t>
  </si>
  <si>
    <t>1089</t>
  </si>
  <si>
    <t>7494003084</t>
  </si>
  <si>
    <t>Modulární přístroje Jističe do 63 A; 6 kA 3-pólové In 25 A, Ue AC 230/400 V / DC 216 V, charakteristika B, 3pól, Icn 6 kA</t>
  </si>
  <si>
    <t>65766363</t>
  </si>
  <si>
    <t>1090</t>
  </si>
  <si>
    <t>7492501870</t>
  </si>
  <si>
    <t>Kabely, vodiče, šňůry Cu - nn Kabel silový 4 a 5-žílový Cu, plastová izolace CYKY 4J10 (4Bx10)</t>
  </si>
  <si>
    <t>325253084</t>
  </si>
  <si>
    <t>1091</t>
  </si>
  <si>
    <t>7491100200</t>
  </si>
  <si>
    <t>Trubková vedení Ohebné elektroinstalační trubky KOPOFLEX  63 rudá</t>
  </si>
  <si>
    <t>-1400807604</t>
  </si>
  <si>
    <t>1117</t>
  </si>
  <si>
    <t>7493156020</t>
  </si>
  <si>
    <t>Montáž rozvaděče pro napájení osvětlení železničních prostranství řídící PLC jednotky</t>
  </si>
  <si>
    <t>772589403</t>
  </si>
  <si>
    <t>1210</t>
  </si>
  <si>
    <t>7497300530</t>
  </si>
  <si>
    <t>Vodiče trakčního vedení lano 70 mm2 Fe (např. lano ochranné, pevných bodů, odtahů)</t>
  </si>
  <si>
    <t>1694146608</t>
  </si>
  <si>
    <t>1231</t>
  </si>
  <si>
    <t>7492600180</t>
  </si>
  <si>
    <t>Kabely, vodiče, šňůry Al - nn Kabel silový 4 a 5-žílový, plastová izolace 1-AYKY 3x240+120</t>
  </si>
  <si>
    <t>-1792917004</t>
  </si>
  <si>
    <t>1232</t>
  </si>
  <si>
    <t>7492554020</t>
  </si>
  <si>
    <t>Montáž kabelů 4- a 5-žílových Cu do 240 mm2 - uložení do země, chráničky, na rošty, pod omítku apod.</t>
  </si>
  <si>
    <t>577111628</t>
  </si>
  <si>
    <t>1233</t>
  </si>
  <si>
    <t>7492600150</t>
  </si>
  <si>
    <t>Kabely, vodiče, šňůry Al - nn Kabel silový 4 a 5-žílový, plastová izolace 1-AYKY 3x120+70</t>
  </si>
  <si>
    <t>-874726609</t>
  </si>
  <si>
    <t>1234</t>
  </si>
  <si>
    <t>7492554018</t>
  </si>
  <si>
    <t>Montáž kabelů 4- a 5-žílových Cu do 150 mm2 - uložení do země, chráničky, na rošty, pod omítku apod.</t>
  </si>
  <si>
    <t>290022798</t>
  </si>
  <si>
    <t>1262</t>
  </si>
  <si>
    <t>7497350070R</t>
  </si>
  <si>
    <t>1774326818</t>
  </si>
  <si>
    <t>1263</t>
  </si>
  <si>
    <t>7497350780</t>
  </si>
  <si>
    <t>Připevnění lišty pro kotvení zesilovací, napájecí a obcházecí vedení (ZV, NV, OV) jednostranné</t>
  </si>
  <si>
    <t>-944806212</t>
  </si>
  <si>
    <t>1264</t>
  </si>
  <si>
    <t>7497300890</t>
  </si>
  <si>
    <t>Vodiče trakčního vedení Připev. jednostranné lišty pro kotvení ZV, NV, OV</t>
  </si>
  <si>
    <t>-336406118</t>
  </si>
  <si>
    <t>1265</t>
  </si>
  <si>
    <t>7497350800</t>
  </si>
  <si>
    <t>Montáž kotvení lana zesilovacího, napájecího a obcházecího vedení jednoho</t>
  </si>
  <si>
    <t>-2064334288</t>
  </si>
  <si>
    <t>1266</t>
  </si>
  <si>
    <t>7497300910</t>
  </si>
  <si>
    <t>Vodiče trakčního vedení Kotvení 1 lana ZV, NV, OV</t>
  </si>
  <si>
    <t>-437159006</t>
  </si>
  <si>
    <t>1267</t>
  </si>
  <si>
    <t>7497350800R</t>
  </si>
  <si>
    <t>1770789999</t>
  </si>
  <si>
    <t>1268</t>
  </si>
  <si>
    <t>7497300910R</t>
  </si>
  <si>
    <t>Trakční vedení Vodiče trakčního vedení Kotvení 1 lana ZV, NV, OV</t>
  </si>
  <si>
    <t>-1563078488</t>
  </si>
  <si>
    <t>1269</t>
  </si>
  <si>
    <t>7497350850R</t>
  </si>
  <si>
    <t>Montáž závěsu zesilovacího, napájecího a obcházecího vedení (ZV, NV, OV) svislého 1 - 2 lan</t>
  </si>
  <si>
    <t>-7480017</t>
  </si>
  <si>
    <t>1270</t>
  </si>
  <si>
    <t>7497300990R</t>
  </si>
  <si>
    <t>Trakční vedení Vodiče trakčního vedení Svislý závěs 1-2 lan ZV, NV, OV</t>
  </si>
  <si>
    <t>396719087</t>
  </si>
  <si>
    <t>1271</t>
  </si>
  <si>
    <t>7497350930</t>
  </si>
  <si>
    <t>Připojení zesilovacího, napájecího a obcházecího vedení 1 - 2 lan na trakční vedení</t>
  </si>
  <si>
    <t>-1645223389</t>
  </si>
  <si>
    <t>1272</t>
  </si>
  <si>
    <t>7497301090</t>
  </si>
  <si>
    <t>Vodiče trakčního vedení Materiál sestavení připojení ZV, NV, OV 1-2 lana na TV</t>
  </si>
  <si>
    <t>-1227475929</t>
  </si>
  <si>
    <t>1273</t>
  </si>
  <si>
    <t>7497350920</t>
  </si>
  <si>
    <t>Montáž lisované spojky zesilovacího, napájecího a obcházecího vedení dvou lan</t>
  </si>
  <si>
    <t>314832954</t>
  </si>
  <si>
    <t>1274</t>
  </si>
  <si>
    <t>7497301080</t>
  </si>
  <si>
    <t>Vodiče trakčního vedení Lisovaná spojka dvou lan ZV, NV, OV</t>
  </si>
  <si>
    <t>722377785</t>
  </si>
  <si>
    <t>1275</t>
  </si>
  <si>
    <t>7497350960</t>
  </si>
  <si>
    <t>Tažení lana pro zesilovací, napájecí a obcházecí vedení do 240 mm2 Cu, AlFe</t>
  </si>
  <si>
    <t>-1897887213</t>
  </si>
  <si>
    <t>1303</t>
  </si>
  <si>
    <t>7498256055</t>
  </si>
  <si>
    <t>Zkoušky a prohlídky elektrických přístrojů - ostatní profylaktická kontrola staničních baterií 110 V</t>
  </si>
  <si>
    <t>-1686726919</t>
  </si>
  <si>
    <t>1304</t>
  </si>
  <si>
    <t>7498256075</t>
  </si>
  <si>
    <t>Zkoušky a prohlídky elektrických přístrojů - ostatní kapacitní zkouška staničních baterií 110 V</t>
  </si>
  <si>
    <t>629257025</t>
  </si>
  <si>
    <t>1305</t>
  </si>
  <si>
    <t>7498256050</t>
  </si>
  <si>
    <t>Zkoušky a prohlídky elektrických přístrojů - ostatní profylaktická kontrola staničních baterií 24 V</t>
  </si>
  <si>
    <t>-608980417</t>
  </si>
  <si>
    <t>1306</t>
  </si>
  <si>
    <t>7498256070</t>
  </si>
  <si>
    <t>Zkoušky a prohlídky elektrických přístrojů - ostatní kapacitní zkouška staničních baterií 24 V</t>
  </si>
  <si>
    <t>-1938241657</t>
  </si>
  <si>
    <t>1307</t>
  </si>
  <si>
    <t>7498256060</t>
  </si>
  <si>
    <t>Zkoušky a prohlídky elektrických přístrojů - ostatní profylaktická kontrola UPS</t>
  </si>
  <si>
    <t>770198242</t>
  </si>
  <si>
    <t>1308</t>
  </si>
  <si>
    <t>7498256080</t>
  </si>
  <si>
    <t>Zkoušky a prohlídky elektrických přístrojů - ostatní kapacitní zkouška UPS baterií 480 V</t>
  </si>
  <si>
    <t>1745146394</t>
  </si>
  <si>
    <t>1279</t>
  </si>
  <si>
    <t>7497371410</t>
  </si>
  <si>
    <t>Demontáže zařízení trakčního vedení lana zesilovacího vedení stříhání - demontáž stávajícího zařízení se všemi pomocnými doplňujícími úpravami</t>
  </si>
  <si>
    <t>1974454522</t>
  </si>
  <si>
    <t>1258</t>
  </si>
  <si>
    <t>7497371320R</t>
  </si>
  <si>
    <t>Demonáž lana kladkostroje</t>
  </si>
  <si>
    <t>593677447</t>
  </si>
  <si>
    <t>1211</t>
  </si>
  <si>
    <t>7497300535</t>
  </si>
  <si>
    <t>lano 50 mm2 Bz</t>
  </si>
  <si>
    <t>-685545333</t>
  </si>
  <si>
    <t>1212</t>
  </si>
  <si>
    <t>7497350695R</t>
  </si>
  <si>
    <t>Výměna kotevních nástavců</t>
  </si>
  <si>
    <t>-1663300256</t>
  </si>
  <si>
    <t>1194</t>
  </si>
  <si>
    <t>Poplatek za uložení nebezpečného odpadu na oficiální skládku</t>
  </si>
  <si>
    <t>1343386708</t>
  </si>
  <si>
    <t>1118</t>
  </si>
  <si>
    <t>7493156030</t>
  </si>
  <si>
    <t>Montáž rozvaděče pro napájení osvětlení železničních prostranství řídícího software do PLC řídící jednotky - pro možnost chodu rozvaděče a jeho oživení</t>
  </si>
  <si>
    <t>1244904601</t>
  </si>
  <si>
    <t>1119</t>
  </si>
  <si>
    <t>7493175020</t>
  </si>
  <si>
    <t>Demontáž osvětlení řídící PLC jednotky z rozvaděče osvětlení</t>
  </si>
  <si>
    <t>-675799493</t>
  </si>
  <si>
    <t>1111</t>
  </si>
  <si>
    <t>7492501350</t>
  </si>
  <si>
    <t>Kabely, vodiče, šňůry Cu - nn Kabel jednožílový Cu, plastová izolace 1-YY 1 x 50 - 70 mm2</t>
  </si>
  <si>
    <t>588003978</t>
  </si>
  <si>
    <t>1112</t>
  </si>
  <si>
    <t>7494007820</t>
  </si>
  <si>
    <t>Pojistkové systémy Řadové pojistkové odpínače Řadové pojistkové odpínače velikosti 3 do 630 A Ie 630 A (750 A/ZP3, 1000 A/ZP3/1000), Ue 690 V, 3pól. provedení se signalizací stavu pojistek, M12 - šrouby přiloženy</t>
  </si>
  <si>
    <t>-93530866</t>
  </si>
  <si>
    <t>1113</t>
  </si>
  <si>
    <t>7494008500</t>
  </si>
  <si>
    <t>Pojistkové systémy Výkonové pojistkové vložky Pojistkové vložky Nožové pojistkové vložky, velikost 3 In 630A, Un AC 500 V / DC 250 V, velikost 3, gG - charakteristika pro všeobecné použití, Cd/Pb free</t>
  </si>
  <si>
    <t>-1655391529</t>
  </si>
  <si>
    <t>1115</t>
  </si>
  <si>
    <t>7494456527</t>
  </si>
  <si>
    <t>Montáž řadových pojistkových odpínačů pro nožové pojistky do 630 A třípólové velikosti 3 - včetně 2 ks připojovacích sad do rozvaděče nebo skříně</t>
  </si>
  <si>
    <t>-1193479174</t>
  </si>
  <si>
    <t>1092</t>
  </si>
  <si>
    <t>7494255010</t>
  </si>
  <si>
    <t>Montáž regulačních a monitorovacích elektroenergetických zařízení sledování odběru a přenos dat do centrální databáze - montáž rozvaděče na stavební konstrukci, do niky nebo na nosnou konstrukci včetně měniče 230V AC/ 24V DC, PLC, telemetrického přenosového modulu, konektoru pro připojení PC, prutové antény GSM, jistících, ochraných prvků, včetně propojení, kontroly spojů, provedení zkoušek, dodání atestů a revizních zpráv</t>
  </si>
  <si>
    <t>-822897350</t>
  </si>
  <si>
    <t>1082</t>
  </si>
  <si>
    <t>7492452050</t>
  </si>
  <si>
    <t>Montáž spojek kabelů vn přechodových pro třížílové kabely s papírovou izolací a pro jednožílové kabely s plastovou izolací - včetně odizolování pláště a izolace žil kabelu, ukončení žil a stínění (oko)</t>
  </si>
  <si>
    <t>673025562</t>
  </si>
  <si>
    <t>1083</t>
  </si>
  <si>
    <t>7492453010</t>
  </si>
  <si>
    <t>Montáž koncovek kabelů vn jednožílových do 120 mm2 - včetně odizolování pláště a izolace žil kabelu, ukončení žil a stínění (oko)</t>
  </si>
  <si>
    <t>402197604</t>
  </si>
  <si>
    <t>1084</t>
  </si>
  <si>
    <t>7498150510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</si>
  <si>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</si>
  <si>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-2022954666</t>
  </si>
  <si>
    <t>1062</t>
  </si>
  <si>
    <t>7592905040</t>
  </si>
  <si>
    <t>Montáž bloku baterie olověné 6 V a 12 V kapacity do 200 Ah - postavení článku, připojení vodičů, ochrana svorek vazelinou, změření napětí, u tekutých baterií kontrola elektrolytu s případným doplněním destilovanou vodou</t>
  </si>
  <si>
    <t>2101983158</t>
  </si>
  <si>
    <t>1063</t>
  </si>
  <si>
    <t>7496600500</t>
  </si>
  <si>
    <t>Vlastní spotřeba UPS 230/230V AC 5kVA</t>
  </si>
  <si>
    <t>-1727000757</t>
  </si>
  <si>
    <t>1064</t>
  </si>
  <si>
    <t>7593003010</t>
  </si>
  <si>
    <t>Výměna baterie v UPS pro kancelářské použití</t>
  </si>
  <si>
    <t>2091306858</t>
  </si>
  <si>
    <t>1065</t>
  </si>
  <si>
    <t>7496600240</t>
  </si>
  <si>
    <t>Vlastní spotřeba Usměrňovače 3x400/110V DC 100A, samostatně stojící</t>
  </si>
  <si>
    <t>599035424</t>
  </si>
  <si>
    <t>1066</t>
  </si>
  <si>
    <t>7496600200</t>
  </si>
  <si>
    <t>Vlastní spotřeba Usměrňovače 3x400/110V DC 40A, samostatně stojící</t>
  </si>
  <si>
    <t>-1824207997</t>
  </si>
  <si>
    <t>1067</t>
  </si>
  <si>
    <t>7496600180</t>
  </si>
  <si>
    <t>Vlastní spotřeba Usměrňovače 3x400/110V DC 100A, modulární, instalace do skříně</t>
  </si>
  <si>
    <t>17047682</t>
  </si>
  <si>
    <t>1068</t>
  </si>
  <si>
    <t>7496600070</t>
  </si>
  <si>
    <t>Vlastní spotřeba Usměrňovače 230/110V DC 20A</t>
  </si>
  <si>
    <t>791881887</t>
  </si>
  <si>
    <t>1069</t>
  </si>
  <si>
    <t>7496677010</t>
  </si>
  <si>
    <t>Demontáž stojanu pro baterie</t>
  </si>
  <si>
    <t>-2102967292</t>
  </si>
  <si>
    <t>1070</t>
  </si>
  <si>
    <t>7496676010</t>
  </si>
  <si>
    <t>Demontáž akumulátoru (baterie) do 12 V do 20 Ah</t>
  </si>
  <si>
    <t>-1569454649</t>
  </si>
  <si>
    <t>1071</t>
  </si>
  <si>
    <t>7496676020</t>
  </si>
  <si>
    <t>Demontáž akumulátoru (baterie) do 12 V přes 40 do 100 Ah</t>
  </si>
  <si>
    <t>-843863457</t>
  </si>
  <si>
    <t>1073</t>
  </si>
  <si>
    <t>7496673015</t>
  </si>
  <si>
    <t>Demontáž usměrňovačů (nabíječů), střídačů 3x400 V</t>
  </si>
  <si>
    <t>-2088288473</t>
  </si>
  <si>
    <t>1074</t>
  </si>
  <si>
    <t>7496675010</t>
  </si>
  <si>
    <t>Demontáž UPS 230 V</t>
  </si>
  <si>
    <t>833218488</t>
  </si>
  <si>
    <t>878</t>
  </si>
  <si>
    <t>7497350045</t>
  </si>
  <si>
    <t>Montáž držáku bočního</t>
  </si>
  <si>
    <t>-747907983</t>
  </si>
  <si>
    <t>894</t>
  </si>
  <si>
    <t>7497351610</t>
  </si>
  <si>
    <t>Montáž ukolejnění s průrazkou výzt. dvojice 2T, 2P - 1 vodič</t>
  </si>
  <si>
    <t>-142970143</t>
  </si>
  <si>
    <t>904</t>
  </si>
  <si>
    <t>7497451040</t>
  </si>
  <si>
    <t>Montáž osvětlení trakčního vedení montáž svodu kabelu do země na stožáru T, P, BP, DS</t>
  </si>
  <si>
    <t>342546944</t>
  </si>
  <si>
    <t>906</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</si>
  <si>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</si>
  <si>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</si>
  <si>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-1500977225</t>
  </si>
  <si>
    <t>907</t>
  </si>
  <si>
    <t>7498150525</t>
  </si>
  <si>
    <t>Vyhotovení výchozí revizní zprávy příplatek za každých dalších i započatých 500 000 Kč přes 1 000 000 Kč</t>
  </si>
  <si>
    <t>1892782451</t>
  </si>
  <si>
    <t>922</t>
  </si>
  <si>
    <t>7497300060</t>
  </si>
  <si>
    <t>Vodiče trakčního vedení Boční držák</t>
  </si>
  <si>
    <t>-1821295293</t>
  </si>
  <si>
    <t>931</t>
  </si>
  <si>
    <t>7497302000</t>
  </si>
  <si>
    <t>Vodiče trakčního vedení Ukolejnění s průrazkou výzt. dvojice  2T, 2P  - 1 vodič</t>
  </si>
  <si>
    <t>1649877842</t>
  </si>
  <si>
    <t>936</t>
  </si>
  <si>
    <t>7499700850</t>
  </si>
  <si>
    <t>Kabely trakčního vedení, Různé TV Ukončení vodiče do 120 mm2 v rozvaděči</t>
  </si>
  <si>
    <t>-1912865535</t>
  </si>
  <si>
    <t>937</t>
  </si>
  <si>
    <t>7499700790</t>
  </si>
  <si>
    <t>Kabely trakčního vedení, Různé TV Kabelová koncovka do 1 kV vč.kabelového oka</t>
  </si>
  <si>
    <t>1241368336</t>
  </si>
  <si>
    <t>938</t>
  </si>
  <si>
    <t>7499700650</t>
  </si>
  <si>
    <t>Kabely trakčního vedení, Různé TV Připojovací ohebný kabel 0,6/1kV 1 x 120 mm2 Cu</t>
  </si>
  <si>
    <t>-1744545642</t>
  </si>
  <si>
    <t>939</t>
  </si>
  <si>
    <t>7499700510</t>
  </si>
  <si>
    <t>Kabely trakčního vedení, Různé TV Žlab PVC 100x100 mm šíře</t>
  </si>
  <si>
    <t>-1013411319</t>
  </si>
  <si>
    <t>863</t>
  </si>
  <si>
    <t>9902100100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</si>
  <si>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</si>
  <si>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-556193646</t>
  </si>
  <si>
    <t>864</t>
  </si>
  <si>
    <t>9902900200</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</si>
  <si>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</si>
  <si>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-430631899</t>
  </si>
  <si>
    <t>815</t>
  </si>
  <si>
    <t>7491201550</t>
  </si>
  <si>
    <t>Elektroinstalační materiál Elektroinstalační krabice a rozvodky Bez zapojení Krabicová rozvodka 6455-11, acidur, IP67 5P</t>
  </si>
  <si>
    <t>1866604572</t>
  </si>
  <si>
    <t>817</t>
  </si>
  <si>
    <t>7492502060</t>
  </si>
  <si>
    <t>Kabely, vodiče, šňůry Cu - nn Kabel silový 4 a 5-žílový Cu, plastová izolace CYKY 5J2,5 (5Cx2,5)</t>
  </si>
  <si>
    <t>186114141</t>
  </si>
  <si>
    <t>818</t>
  </si>
  <si>
    <t>7492700150</t>
  </si>
  <si>
    <t>Ukončení vodičů a kabelů Nn Lisovací dutinky izolované 2,5-8mm, sada 100 ks</t>
  </si>
  <si>
    <t>-1362324000</t>
  </si>
  <si>
    <t>819</t>
  </si>
  <si>
    <t>7493101840</t>
  </si>
  <si>
    <t>Venkovní osvětlení Svítidla pro montáž na strop nebo stěnu VIPET-II-PC-258-EP, 2x58W</t>
  </si>
  <si>
    <t>1006515053</t>
  </si>
  <si>
    <t>781</t>
  </si>
  <si>
    <t>7497350350</t>
  </si>
  <si>
    <t>Montáž odtahu troleje a nosného lana</t>
  </si>
  <si>
    <t>-853814982</t>
  </si>
  <si>
    <t>782</t>
  </si>
  <si>
    <t>7497350365</t>
  </si>
  <si>
    <t>Kotvení lana 50-70 mm2 na stožár T</t>
  </si>
  <si>
    <t>1688690173</t>
  </si>
  <si>
    <t>784</t>
  </si>
  <si>
    <t>7497350734</t>
  </si>
  <si>
    <t>Montáž definitivní regulace pohyblivého kotvení nosného lana a troleje</t>
  </si>
  <si>
    <t>-422375633</t>
  </si>
  <si>
    <t>788</t>
  </si>
  <si>
    <t>7497350835</t>
  </si>
  <si>
    <t>Připevnění konzoly zesilovacího, napájecího a obcházecího vedení "V" závěs na stožár T, P, BP, DS</t>
  </si>
  <si>
    <t>-1641832257</t>
  </si>
  <si>
    <t>789</t>
  </si>
  <si>
    <t>7497350860</t>
  </si>
  <si>
    <t>Montáž závěsu zesilovacího, napájecího a obcházecího vedení (ZV, NV, OV) typ "V" 1 - 2 lan</t>
  </si>
  <si>
    <t>-172498655</t>
  </si>
  <si>
    <t>790</t>
  </si>
  <si>
    <t>7497350875</t>
  </si>
  <si>
    <t>Montáž závěsu zesilovacího, napájecího a obcházecího vedení (ZV, NV, OV) na vrcholu stožáru 1 - 2 lan</t>
  </si>
  <si>
    <t>2024624731</t>
  </si>
  <si>
    <t>795</t>
  </si>
  <si>
    <t>7497200110</t>
  </si>
  <si>
    <t>Stožáry trakčního vedení Stožár TV  -  typ  ( TS,TSI 219 ) do 10m     vč. uzavíracího nátěru</t>
  </si>
  <si>
    <t>-1190576059</t>
  </si>
  <si>
    <t>796</t>
  </si>
  <si>
    <t>7497300440</t>
  </si>
  <si>
    <t>Vodiče trakčního vedení Kotvení lana 50-70 mm2 na T</t>
  </si>
  <si>
    <t>-31152525</t>
  </si>
  <si>
    <t>797</t>
  </si>
  <si>
    <t>7497300410</t>
  </si>
  <si>
    <t>Vodiče trakčního vedení Odtah TR a NL</t>
  </si>
  <si>
    <t>1964850556</t>
  </si>
  <si>
    <t>798</t>
  </si>
  <si>
    <t>7497300970</t>
  </si>
  <si>
    <t>Vodiče trakčního vedení Konzola  ZV, NV OV pro "V" závěs na T, P, BP, DS</t>
  </si>
  <si>
    <t>1657639499</t>
  </si>
  <si>
    <t>799</t>
  </si>
  <si>
    <t>7497301010</t>
  </si>
  <si>
    <t>Vodiče trakčního vedení "V" závěs  1-2 lan ZV, NV, OV</t>
  </si>
  <si>
    <t>78523197</t>
  </si>
  <si>
    <t>800</t>
  </si>
  <si>
    <t>7497301040</t>
  </si>
  <si>
    <t>Vodiče trakčního vedení Závěs ZV, NV, OV 1-2 lan ve vrcholu stož.</t>
  </si>
  <si>
    <t>-1201648911</t>
  </si>
  <si>
    <t>776</t>
  </si>
  <si>
    <t>7496754076</t>
  </si>
  <si>
    <t>Elektrodispečink SKŘ-DŘT zprovoznění systému s novými daty pro objekt NS</t>
  </si>
  <si>
    <t>1134811542</t>
  </si>
  <si>
    <t>778</t>
  </si>
  <si>
    <t>7496754092</t>
  </si>
  <si>
    <t>Elektrodispečink SKŘ-DŘT komplexní vyzkoušení ŘS ED</t>
  </si>
  <si>
    <t>-1482427318</t>
  </si>
  <si>
    <t>670</t>
  </si>
  <si>
    <t>7493100761</t>
  </si>
  <si>
    <t>Venkovní osvětlení Svítidla pro železnici Soumrakový spínač upevnění na DIN lištu</t>
  </si>
  <si>
    <t>1607522060</t>
  </si>
  <si>
    <t>672</t>
  </si>
  <si>
    <t>7494010536</t>
  </si>
  <si>
    <t>Přístroje pro spínání a ovládání Svornice a pomocný materiál Ucpávkové vývodky Vývodka SCAME PG 11   s matkou</t>
  </si>
  <si>
    <t>171015638</t>
  </si>
  <si>
    <t>673</t>
  </si>
  <si>
    <t>7494757010</t>
  </si>
  <si>
    <t>-976745384</t>
  </si>
  <si>
    <t>675</t>
  </si>
  <si>
    <t>7494004492</t>
  </si>
  <si>
    <t>Modulární přístroje Ostatní přístroje -modulární přístroje Vypínače In 32 A, Ue AC 250 V, 1pól</t>
  </si>
  <si>
    <t>262567376</t>
  </si>
  <si>
    <t>676</t>
  </si>
  <si>
    <t>7494551012</t>
  </si>
  <si>
    <t>Montáž vačkových silových spínačů - vypínačů jednopólových do 63 A - vypínač 0-1</t>
  </si>
  <si>
    <t>1715362716</t>
  </si>
  <si>
    <t>677</t>
  </si>
  <si>
    <t>7494003972</t>
  </si>
  <si>
    <t>Modulární přístroje Proudové chrániče Proudové chrániče s nadproudovou ochranou 6kA typ AC In 16 A, Ue AC 230 V, charakteristika B, Idn 30 mA, 1+N-pól, Icn 6 kA, typ AC</t>
  </si>
  <si>
    <t>-1764902915</t>
  </si>
  <si>
    <t>679</t>
  </si>
  <si>
    <t>7494004574</t>
  </si>
  <si>
    <t>Modulární přístroje Ostatní přístroje -modulární přístroje Spínače a tlačítka Tlačítkové spínače Ith 25 A, Ue AC 230/400 V, 1x zapínací kontakt, 1x rozpínací kontakt, zapínací tlačítko - barva zelená, vypínací tlačítko - barva červená</t>
  </si>
  <si>
    <t>-974450447</t>
  </si>
  <si>
    <t>680</t>
  </si>
  <si>
    <t>7494556010</t>
  </si>
  <si>
    <t>Montáž vzduchových stykačů do 100 A - včetně pomocných kontaktů</t>
  </si>
  <si>
    <t>-1832778338</t>
  </si>
  <si>
    <t>681</t>
  </si>
  <si>
    <t>7494010264</t>
  </si>
  <si>
    <t>Přístroje pro spínání a ovládání Měřící přístroje, elektroměry Ostatní měřící přístroje Fotosnímač Turnus 200 ke spínacím hodinám</t>
  </si>
  <si>
    <t>-2142913728</t>
  </si>
  <si>
    <t>682</t>
  </si>
  <si>
    <t>7494559010</t>
  </si>
  <si>
    <t>Montáž relé modulárního</t>
  </si>
  <si>
    <t>1617497469</t>
  </si>
  <si>
    <t>683</t>
  </si>
  <si>
    <t>7494004196</t>
  </si>
  <si>
    <t>Modulární přístroje Spínací přístroje Instalační stykače AC Ith 20 A, Uc AC 230 V, 1x zapínací kontakt, 1x rozpínací kontakt,  AC-3: zap. 9A, rozp.6A</t>
  </si>
  <si>
    <t>932282944</t>
  </si>
  <si>
    <t>684</t>
  </si>
  <si>
    <t>7495353030</t>
  </si>
  <si>
    <t>Montáž jistících přístrojů svodičů přepětí - včetně uvedení do provozu včetně předepsaných zkoušek a atestů</t>
  </si>
  <si>
    <t>-1621616753</t>
  </si>
  <si>
    <t>686</t>
  </si>
  <si>
    <t>7494010324</t>
  </si>
  <si>
    <t>Přístroje pro spínání a ovládání Měřící přístroje, elektroměry Elektroměry iME1z jednofázový digitální</t>
  </si>
  <si>
    <t>-1795484646</t>
  </si>
  <si>
    <t>687</t>
  </si>
  <si>
    <t>7494658010</t>
  </si>
  <si>
    <t>Montáž elektroměrů jednofázových - do rozvaděče nebo skříně</t>
  </si>
  <si>
    <t>-118858296</t>
  </si>
  <si>
    <t>688</t>
  </si>
  <si>
    <t>7498452010</t>
  </si>
  <si>
    <t>Měření zemnících sítí zemnicí sítě délky pásku do 1 000 mm - včetně vyhotovení protokolu</t>
  </si>
  <si>
    <t>742351052</t>
  </si>
  <si>
    <t>689</t>
  </si>
  <si>
    <t>7498152015</t>
  </si>
  <si>
    <t>Vyhotovení mimořádné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</si>
  <si>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-421900682</t>
  </si>
  <si>
    <t>690</t>
  </si>
  <si>
    <t>7498154010</t>
  </si>
  <si>
    <t>Měření intenzity osvětlení venkovních železničních prostranství - měření intenzity umělého osvětlení v rozsahu tohoto SO dle ČSN EN 12464-1/2 včetně vyhotovení protokolu. Měrná jednotka je kus - tj. měření v místě rozpětí svítidel</t>
  </si>
  <si>
    <t>299026301</t>
  </si>
  <si>
    <t>691</t>
  </si>
  <si>
    <t>7498451010</t>
  </si>
  <si>
    <t>Měření zemničů zemních odporů - zemniče prvního nebo samostatného - včetně vyhotovení protokolu</t>
  </si>
  <si>
    <t>1212104482</t>
  </si>
  <si>
    <t>47</t>
  </si>
  <si>
    <t>7492551010</t>
  </si>
  <si>
    <t>Montáž vodičů jednožílových Cu do 16 mm2 - uložení na rošty, pod omítku, do rozvaděče apod.</t>
  </si>
  <si>
    <t>-710479662</t>
  </si>
  <si>
    <t>48</t>
  </si>
  <si>
    <t>7492553010</t>
  </si>
  <si>
    <t>Montáž kabelů 2- a 3-žílových Cu do 16 mm2 - uložení do země, chráničky, na rošty, pod omítku apod.</t>
  </si>
  <si>
    <t>-654378988</t>
  </si>
  <si>
    <t>49</t>
  </si>
  <si>
    <t>7492500310</t>
  </si>
  <si>
    <t>Kabely, vodiče, šňůry Cu - nn Vodič jednožílový Cu, plastová izolace H07V-U 4 černý (CY)</t>
  </si>
  <si>
    <t>-1146936186</t>
  </si>
  <si>
    <t>50</t>
  </si>
  <si>
    <t>7492500320</t>
  </si>
  <si>
    <t>Kabely, vodiče, šňůry Cu - nn Vodič jednožílový Cu, plastová izolace H07V-U 4 sv.modrý (CY)</t>
  </si>
  <si>
    <t>-1716672363</t>
  </si>
  <si>
    <t>51</t>
  </si>
  <si>
    <t>7492500330</t>
  </si>
  <si>
    <t>Kabely, vodiče, šňůry Cu - nn Vodič jednožílový Cu, plastová izolace H07V-U 4 zž (CY)</t>
  </si>
  <si>
    <t>336960628</t>
  </si>
  <si>
    <t>52</t>
  </si>
  <si>
    <t>7492501760</t>
  </si>
  <si>
    <t>Kabely, vodiče, šňůry Cu - nn Kabel silový 2 a 3-žílový Cu, plastová izolace CYKY 3J1,5  (3Cx 1,5)</t>
  </si>
  <si>
    <t>-1264109044</t>
  </si>
  <si>
    <t>53</t>
  </si>
  <si>
    <t>7491271010</t>
  </si>
  <si>
    <t>Demontáže elektroinstalace stávající elektroinstalace - kabely, svítidla, vypínače, zásuvky, krabice apod.</t>
  </si>
  <si>
    <t>1901103707</t>
  </si>
  <si>
    <t>54</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</si>
  <si>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</si>
  <si>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</si>
  <si>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-189636855</t>
  </si>
  <si>
    <t>55</t>
  </si>
  <si>
    <t>7499151010</t>
  </si>
  <si>
    <t>Dokončovací práce na elektrickém zařízení - uvádění zařízení do provozu, drobné montážní práce v rozvaděčích, koordinaci se zhotoviteli souvisejících zařízení apod.</t>
  </si>
  <si>
    <t>889191817</t>
  </si>
  <si>
    <t>56</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</si>
  <si>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</si>
  <si>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</si>
  <si>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311844965</t>
  </si>
  <si>
    <t>57</t>
  </si>
  <si>
    <t>7499151030</t>
  </si>
  <si>
    <t>Dokončovací práce zkušební provoz - včetně prokázání technických a kvalitativních parametrů zařízení</t>
  </si>
  <si>
    <t>-944154799</t>
  </si>
  <si>
    <t>58</t>
  </si>
  <si>
    <t>7499151040</t>
  </si>
  <si>
    <t>Dokončovací práce zaškolení obsluhy - seznámení obsluhy s funkcemi zařízení včetně odevzdání dokumentace skutečného provedení</t>
  </si>
  <si>
    <t>1973574992</t>
  </si>
  <si>
    <t>OST</t>
  </si>
  <si>
    <t>Ostatní</t>
  </si>
  <si>
    <t>1714</t>
  </si>
  <si>
    <t>7491151010</t>
  </si>
  <si>
    <t>Montáž trubek ohebných elektroinstalačních hladkých z PVC uložených volně nebo pod omítkou průměru do 50 mm - včetně naznačení trasy, rozměření, řezání trubek, kladení, osazení, zajištění a upevnění</t>
  </si>
  <si>
    <t>-1662041098</t>
  </si>
  <si>
    <t>1715</t>
  </si>
  <si>
    <t>7491151020</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</si>
  <si>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</si>
  <si>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885015764</t>
  </si>
  <si>
    <t>1716</t>
  </si>
  <si>
    <t>7491151030</t>
  </si>
  <si>
    <t>Montáž trubek ohebných elektroinstalačních ochranných z tvrdého PE uložených pevně, průměru do 47 mm - včetně naznačení trasy, rozměření, řezání trubek, kladení, osazení, zajištění a upevnění</t>
  </si>
  <si>
    <t>-1673545776</t>
  </si>
  <si>
    <t>1717</t>
  </si>
  <si>
    <t>7491152010</t>
  </si>
  <si>
    <t>Montáž trubek pevných elektroinstalačních tuhých z PVC uložených pevně na povrchu, volně nebo pod omítkou průměru do 40 mm - včetně naznačení trasy, rozměření, řezání trubek, kladení, osazení, zajištění a upevnění</t>
  </si>
  <si>
    <t>1885677214</t>
  </si>
  <si>
    <t>1718</t>
  </si>
  <si>
    <t>7491152020</t>
  </si>
  <si>
    <t>Montáž trubek pevných elektroinstalačních tuhých plastových bezhalogenových (HF) uložených pevně průměru do 50 mm - včetně naznačení trasy, rozměření, řezání trubek, kladení, osazení, zajištění a upevnění</t>
  </si>
  <si>
    <t>-1215140863</t>
  </si>
  <si>
    <t>1719</t>
  </si>
  <si>
    <t>7491152030</t>
  </si>
  <si>
    <t>Montáž trubek pevných elektroinstalačních pancéřových z PVC uložených pod nebo na omítku, na rošt, na stožár apod. průměru do 63 mm - včetně naznačení trasy, rozměření, řezání trubek, kladení, osazení, zajištění a upevnění</t>
  </si>
  <si>
    <t>-1057431737</t>
  </si>
  <si>
    <t>1720</t>
  </si>
  <si>
    <t>7491153010</t>
  </si>
  <si>
    <t>Montáž trubek kovových elektroinstalačních uložených volně nebo pevně ohebných průměru do 48 mm - včetně naznačení trasy, rozměření, řezání trubek, kladení, osazení, zajištění a upevnění</t>
  </si>
  <si>
    <t>835264668</t>
  </si>
  <si>
    <t>1721</t>
  </si>
  <si>
    <t>7491153020</t>
  </si>
  <si>
    <t>Montáž trubek kovových elektroinstalačních uložených volně nebo pevně závitových průměru do 42 mm - včetně naznačení trasy, rozměření, řezání trubek, kladení, osazení, zajištění a upevnění</t>
  </si>
  <si>
    <t>-1910342087</t>
  </si>
  <si>
    <t>1722</t>
  </si>
  <si>
    <t>7491153030</t>
  </si>
  <si>
    <t>Montáž trubek kovových elektroinstalačních uložených volně nebo pevně hadic průměru do 100 mm - včetně naznačení trasy, rozměření, řezání trubek, kladení, osazení, zajištění a upevnění</t>
  </si>
  <si>
    <t>1284987124</t>
  </si>
  <si>
    <t>1723</t>
  </si>
  <si>
    <t>7491555010</t>
  </si>
  <si>
    <t>Montáž svítidel základních instalačních žárovkových nástěnných stropních do 200 W, IP20 - včetně zapojení a osazení, včetně montáže žárovky</t>
  </si>
  <si>
    <t>1721405203</t>
  </si>
  <si>
    <t>1724</t>
  </si>
  <si>
    <t>7491555020</t>
  </si>
  <si>
    <t>Montáž svítidel základních instalačních zářivkových s krytem s 1 zdrojem 1x36 W nebo 1x58 W, IP20 - včetně zapojení a osazení, s klasickým nebo elektronickým předřadníkem, včetně montáže zářivky</t>
  </si>
  <si>
    <t>-2137752638</t>
  </si>
  <si>
    <t>1725</t>
  </si>
  <si>
    <t>7491555025</t>
  </si>
  <si>
    <t>Montáž svítidel základních instalačních zářivkových s krytem se 2 zdroji 1x36 W nebo 1x58 W, IP20 - včetně zapojení a osazení, s klasickým nebo elektronickým předřadníkem, včetně montáže zářivky</t>
  </si>
  <si>
    <t>762615950</t>
  </si>
  <si>
    <t>1726</t>
  </si>
  <si>
    <t>7491555030</t>
  </si>
  <si>
    <t>Montáž svítidel základních instalačních zářivkových s krytem se 2 zdroji 2x28 W , IP65 - včetně zapojení a osazení, s klasickým nebo elektronickým předřadníkem, včetně montáže zářivky</t>
  </si>
  <si>
    <t>1057665416</t>
  </si>
  <si>
    <t>1727</t>
  </si>
  <si>
    <t>7491555035</t>
  </si>
  <si>
    <t>Montáž svítidel základních instalačních zářivkových s krytem s 4 zdroji 1x36 W nebo 1x58 W, IP20 - včetně zapojení a osazení, s klasickým nebo elektronickým předřadníkem, včetně montáže zářivky</t>
  </si>
  <si>
    <t>2110000843</t>
  </si>
  <si>
    <t>1728</t>
  </si>
  <si>
    <t>7491555050</t>
  </si>
  <si>
    <t>Montáž svítidel základních instalačních kompaktních s krytem s 1 zdrojem do 1x26 W, IP20 - včetně zapojení a osazení, s klasickým nebo elektronickým předřadníkem, včetně montáže zářivky</t>
  </si>
  <si>
    <t>776817729</t>
  </si>
  <si>
    <t>1729</t>
  </si>
  <si>
    <t>7491555055</t>
  </si>
  <si>
    <t>Montáž svítidel základních instalačních kompaktních s krytem se 2 zdroji do 2x42 W, IP20 - včetně zapojení a osazení, s klasickým nebo elektronickým předřadníkem, včetně montáže zářivky</t>
  </si>
  <si>
    <t>1634959423</t>
  </si>
  <si>
    <t>1730</t>
  </si>
  <si>
    <t>7492252010</t>
  </si>
  <si>
    <t>Montáž vodičů a závěsných kabelů nn 4-žilových lan Al/Fe 42/7 mm2</t>
  </si>
  <si>
    <t>-382548530</t>
  </si>
  <si>
    <t>1731</t>
  </si>
  <si>
    <t>7492252012</t>
  </si>
  <si>
    <t>Montáž vodičů a závěsných kabelů nn 4-žilových lan Al/Fe 70/11-1 mm2</t>
  </si>
  <si>
    <t>1461720555</t>
  </si>
  <si>
    <t>1732</t>
  </si>
  <si>
    <t>7492252020</t>
  </si>
  <si>
    <t>Montáž vodičů a závěsných kabelů nn 4-žilových závěsný kabel Cu/Al 4 mm2</t>
  </si>
  <si>
    <t>1494022300</t>
  </si>
  <si>
    <t>1733</t>
  </si>
  <si>
    <t>7492252022</t>
  </si>
  <si>
    <t>Montáž vodičů a závěsných kabelů nn 4-žilových závěsný kabel Cu/Al 10 mm2</t>
  </si>
  <si>
    <t>-1992096184</t>
  </si>
  <si>
    <t>1734</t>
  </si>
  <si>
    <t>7492252030</t>
  </si>
  <si>
    <t>Montáž vodičů a závěsných kabelů nn 4-žilových závěsný kabel Al do 25 mm2</t>
  </si>
  <si>
    <t>-596590540</t>
  </si>
  <si>
    <t>1735</t>
  </si>
  <si>
    <t>7492252032</t>
  </si>
  <si>
    <t>Montáž vodičů a závěsných kabelů nn 4-žilových závěsný kabel Al do 50 mm2</t>
  </si>
  <si>
    <t>1720378713</t>
  </si>
  <si>
    <t>1736</t>
  </si>
  <si>
    <t>7492252034</t>
  </si>
  <si>
    <t>Montáž vodičů a závěsných kabelů nn 4-žilových závěsný kabel Al do 70 mm2</t>
  </si>
  <si>
    <t>349872884</t>
  </si>
  <si>
    <t>1737</t>
  </si>
  <si>
    <t>7492252036</t>
  </si>
  <si>
    <t>Montáž vodičů a závěsných kabelů nn 4-žilových závěsný kabel Al do 120 mm2</t>
  </si>
  <si>
    <t>-1373770885</t>
  </si>
  <si>
    <t>1738</t>
  </si>
  <si>
    <t>7492257010</t>
  </si>
  <si>
    <t>Montáž vodičů pro venkovní vedení vn lano AlFe 3-žilové 3 x 42/7 mm2</t>
  </si>
  <si>
    <t>-608947843</t>
  </si>
  <si>
    <t>1739</t>
  </si>
  <si>
    <t>7492257014</t>
  </si>
  <si>
    <t>Montáž vodičů pro venkovní vedení vn lano AlFe 3-žilové 3 x 110/22 mm2</t>
  </si>
  <si>
    <t>262238856</t>
  </si>
  <si>
    <t>1740</t>
  </si>
  <si>
    <t>7492258010</t>
  </si>
  <si>
    <t>Montáž příslušenství vn odpínač se zhášecími růžkami vn - montáž odpínače, žebříku, uzemnění, kotevních řetězců a ostatního příslušenství</t>
  </si>
  <si>
    <t>1859119718</t>
  </si>
  <si>
    <t>1741</t>
  </si>
  <si>
    <t>7492258020</t>
  </si>
  <si>
    <t>Montáž příslušenství vn odpínač se zhášecími komorami vn - montáž odpínače, žebříku, uzemnění, kotevních řetězců a ostatního příslušenství</t>
  </si>
  <si>
    <t>-1560496715</t>
  </si>
  <si>
    <t>1742</t>
  </si>
  <si>
    <t>7492258030</t>
  </si>
  <si>
    <t>Montáž příslušenství vn uzemnění podpěrného bodu vn - včetně svodu, svorek, upevnění, připojení, 20m pásku FeZn v zemi a výkopu a ostatního příslušenství</t>
  </si>
  <si>
    <t>20192157</t>
  </si>
  <si>
    <t>1743</t>
  </si>
  <si>
    <t>7492258040</t>
  </si>
  <si>
    <t>Montáž příslušenství vn kabelový svod vč. omezovače, odpínače a uzemnění na podpěrném bodu vn - montáž odpínače se zhášecími komorami, omezovače přepětí, žebřík, kabel včetně koncovek, kabelového krytu včetně upevnění, zhotovení uzemnění a ostatní příslušenství</t>
  </si>
  <si>
    <t>901290971</t>
  </si>
  <si>
    <t>1761</t>
  </si>
  <si>
    <t>7492271010</t>
  </si>
  <si>
    <t>Demontáže venkovních vedení nn sloupu včetně veškeré výstroje - včetně demontáže konzoly, izolátorů a vazů a nakládky na automobil</t>
  </si>
  <si>
    <t>51324254</t>
  </si>
  <si>
    <t>1762</t>
  </si>
  <si>
    <t>7492271020</t>
  </si>
  <si>
    <t>Demontáže venkovních vedení nn venkovního vedení (4x) - včetně nakládky na automobil</t>
  </si>
  <si>
    <t>-876890898</t>
  </si>
  <si>
    <t>1763</t>
  </si>
  <si>
    <t>7492271030</t>
  </si>
  <si>
    <t>Demontáže venkovních vedení vn sloupu včetně veškeré výstroje - včetně demontáže konzoly, izolátorů a vazů a nakládky na automobil</t>
  </si>
  <si>
    <t>-188051642</t>
  </si>
  <si>
    <t>1764</t>
  </si>
  <si>
    <t>7492271040</t>
  </si>
  <si>
    <t>Demontáže venkovních vedení vn sloupu rohového, odbočného, koncového včetně veškeré výstroje - včetně demontáže konzoly, izolátorů, kotevních řetězců, proudových spojů, odpojovače, omezovače a nakládky na automobil</t>
  </si>
  <si>
    <t>-792167064</t>
  </si>
  <si>
    <t>1744</t>
  </si>
  <si>
    <t>7492451010</t>
  </si>
  <si>
    <t>Montáž kabelů vn jednožílových do 120 mm2 - uložení kabelu (do země, chráničky, na rošty, na TV apod.)</t>
  </si>
  <si>
    <t>-2072059029</t>
  </si>
  <si>
    <t>1745</t>
  </si>
  <si>
    <t>7492451014</t>
  </si>
  <si>
    <t>Montáž kabelů vn jednožílových přes 240 mm2 - uložení kabelu (do země, chráničky, na rošty, na TV apod.)</t>
  </si>
  <si>
    <t>-171132976</t>
  </si>
  <si>
    <t>1765</t>
  </si>
  <si>
    <t>7492471020</t>
  </si>
  <si>
    <t>Demontáže kabelových vedení vn - demontáž ze zemní kynety, roštu, rozvaděče, trubky, chráničky apod.</t>
  </si>
  <si>
    <t>2038424434</t>
  </si>
  <si>
    <t>1766</t>
  </si>
  <si>
    <t>7492472010</t>
  </si>
  <si>
    <t>Demontáže přípojnic a spojovacích vedení přípojnice Cu/Al 1-f vč. podpěrných izolátorů, držáků - nn - demontáž stávajícího zařízení z rozvaděče nn včetně odpojení přívodních kabelů, pasů a nakládky na určený prostředek</t>
  </si>
  <si>
    <t>-1819979636</t>
  </si>
  <si>
    <t>1767</t>
  </si>
  <si>
    <t>7492472030</t>
  </si>
  <si>
    <t>Demontáže přípojnic a spojovacích vedení podpěrných izolátorů - demontáž stávajícího zařízení včetně odpojení přívodních kabelů nebo pasů a nakládky na určený prostředek</t>
  </si>
  <si>
    <t>-965646621</t>
  </si>
  <si>
    <t>1746</t>
  </si>
  <si>
    <t>7492551012</t>
  </si>
  <si>
    <t>Montáž vodičů jednožílových Cu do 50 mm2 - uložení na rošty, pod omítku, do rozvaděče apod.</t>
  </si>
  <si>
    <t>2019565883</t>
  </si>
  <si>
    <t>1747</t>
  </si>
  <si>
    <t>7492551014</t>
  </si>
  <si>
    <t>Montáž vodičů jednožílových Cu do 70 mm2 - uložení na rošty, pod omítku, do rozvaděče apod.</t>
  </si>
  <si>
    <t>-97543007</t>
  </si>
  <si>
    <t>1748</t>
  </si>
  <si>
    <t>7492551016</t>
  </si>
  <si>
    <t>Montáž vodičů jednožílových Cu do 120 mm2 - uložení na rošty, pod omítku, do rozvaděče apod.</t>
  </si>
  <si>
    <t>886258946</t>
  </si>
  <si>
    <t>1749</t>
  </si>
  <si>
    <t>7492552010</t>
  </si>
  <si>
    <t>Montáž kabelů jednožílových Cu do 35 mm2 - uložení do země, chráničky, na rošty, pod omítku apod.</t>
  </si>
  <si>
    <t>608311699</t>
  </si>
  <si>
    <t>1750</t>
  </si>
  <si>
    <t>7492552012</t>
  </si>
  <si>
    <t>Montáž kabelů jednožílových Cu do 70 mm2 - uložení do země, chráničky, na rošty, pod omítku apod.</t>
  </si>
  <si>
    <t>-1570396424</t>
  </si>
  <si>
    <t>1751</t>
  </si>
  <si>
    <t>7492552014</t>
  </si>
  <si>
    <t>Montáž kabelů jednožílových Cu do 120 mm2 - uložení do země, chráničky, na rošty, pod omítku apod.</t>
  </si>
  <si>
    <t>-314061938</t>
  </si>
  <si>
    <t>1752</t>
  </si>
  <si>
    <t>7492552016</t>
  </si>
  <si>
    <t>Montáž kabelů jednožílových Cu do 185 mm2 - uložení do země, chráničky, na rošty, pod omítku apod.</t>
  </si>
  <si>
    <t>-618773006</t>
  </si>
  <si>
    <t>1753</t>
  </si>
  <si>
    <t>7492554012</t>
  </si>
  <si>
    <t>Montáž kabelů 4- a 5-žílových Cu do 25 mm2 - uložení do země, chráničky, na rošty, pod omítku apod.</t>
  </si>
  <si>
    <t>-1713137442</t>
  </si>
  <si>
    <t>1754</t>
  </si>
  <si>
    <t>7492751010</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</si>
  <si>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</si>
  <si>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-379252041</t>
  </si>
  <si>
    <t>1755</t>
  </si>
  <si>
    <t>7492751012</t>
  </si>
  <si>
    <t>Montáž ukončení kabelů nn v rozvaděči nebo na přístroji izolovaných s označením 1 - žílových do 500 mm2 - montáž kabelové koncovky nebo záklopky včetně odizolování pláště a izolace žil kabelu, ukončení žil v rozvaděči, upevnění kabelových ok, roz. trubice, zakončení stínění apod.</t>
  </si>
  <si>
    <t>-1214720891</t>
  </si>
  <si>
    <t>1756</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</si>
  <si>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</si>
  <si>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</si>
  <si>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151354917</t>
  </si>
  <si>
    <t>1757</t>
  </si>
  <si>
    <t>7492752010</t>
  </si>
  <si>
    <t>Montáž ukončení kabelů nn kabelovou spojkou 3/4/5 - žílové kabely s plastovou izolací do 16 mm2 - včetně odizolování pláště a izolace žil kabelu, včetně ukončení žil a stínění (oko)</t>
  </si>
  <si>
    <t>-1088623840</t>
  </si>
  <si>
    <t>1758</t>
  </si>
  <si>
    <t>7492752012</t>
  </si>
  <si>
    <t>Montáž ukončení kabelů nn kabelovou spojkou 3/4/5 - žílové kabely s plastovou izolací do 35 mm2 - včetně odizolování pláště a izolace žil kabelu, včetně ukončení žil a stínění (oko)</t>
  </si>
  <si>
    <t>-1284416921</t>
  </si>
  <si>
    <t>1759</t>
  </si>
  <si>
    <t>7492752030</t>
  </si>
  <si>
    <t>Montáž ukončení kabelů nn kabelovou spojkou 3/4/5 - žílové kabely s pryžovou izolací do 6 mm2 - včetně odizolování pláště a izolace žil kabelu, včetně ukončení žil a stínění (oko)</t>
  </si>
  <si>
    <t>1339230325</t>
  </si>
  <si>
    <t>1760</t>
  </si>
  <si>
    <t>7492752032</t>
  </si>
  <si>
    <t>Montáž ukončení kabelů nn kabelovou spojkou 3/4/5 - žílové kabely s pryžovou izolací do 16 mm2 - včetně odizolování pláště a izolace žil kabelu, včetně ukončení žil a stínění (oko)</t>
  </si>
  <si>
    <t>-2034050540</t>
  </si>
  <si>
    <t>1768</t>
  </si>
  <si>
    <t>7493151020</t>
  </si>
  <si>
    <t>Montáž osvětlovacích stožárů včetně výstroje sklopných pro přídavnou montáž rozhlasového zařízení výšky do 12 m - včetně připojovací svorkovnice pro 2x svítidla, kabelového vedení ke svítidlům a veškerého příslušenství. Neobsahuje základovou konstrukci a montáž svítidla</t>
  </si>
  <si>
    <t>-1101257163</t>
  </si>
  <si>
    <t>1769</t>
  </si>
  <si>
    <t>7493151030</t>
  </si>
  <si>
    <t>Montáž osvětlovacích stožárů včetně výstroje pevných sadových výšky do 6 m - včetně připojovací svorkovnice, kabelového vedení ke svítidlům a veškerého příslušenství. Neobsahuje základovou konstrukci a montáž svítidla</t>
  </si>
  <si>
    <t>-1234658994</t>
  </si>
  <si>
    <t>1770</t>
  </si>
  <si>
    <t>7493151040</t>
  </si>
  <si>
    <t>Montáž osvětlovacích stožárů včetně výstroje pevných železničních JŽ s výložníkem do 14 m se spouštěcím zařízením - včetně připojovací svorkovnice s oddělovacím transformátorem, kabelového vedení ke svítidlu a veškerého příslušenství (výložník, spouštěcí zařízení apod.). Neobsahuje základovou konstrukci a montáž svítidla</t>
  </si>
  <si>
    <t>-1234526714</t>
  </si>
  <si>
    <t>1771</t>
  </si>
  <si>
    <t>7493151510</t>
  </si>
  <si>
    <t>Montáž osvětlovací věže v kolejišti trubkové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</si>
  <si>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-567742228</t>
  </si>
  <si>
    <t>1772</t>
  </si>
  <si>
    <t>7493151512</t>
  </si>
  <si>
    <t>Montáž osvětlovací věže v kolejišti trubkové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</si>
  <si>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-291686244</t>
  </si>
  <si>
    <t>1773</t>
  </si>
  <si>
    <t>7493151520</t>
  </si>
  <si>
    <t>Montáž osvětlovací věže v kolejišti příhradové výšky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</si>
  <si>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-1595135181</t>
  </si>
  <si>
    <t>1774</t>
  </si>
  <si>
    <t>7493151530</t>
  </si>
  <si>
    <t>Montáž osvětlovací věže v kolejišti plošiny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</si>
  <si>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-665905635</t>
  </si>
  <si>
    <t>1775</t>
  </si>
  <si>
    <t>7493151532</t>
  </si>
  <si>
    <t>Montáž osvětlovací věže v kolejišti plošiny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</si>
  <si>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-1552143801</t>
  </si>
  <si>
    <t>1776</t>
  </si>
  <si>
    <t>7493151540</t>
  </si>
  <si>
    <t>Montáž osvětlovací věže v kolejišti žebříku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</si>
  <si>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-1725876638</t>
  </si>
  <si>
    <t>1777</t>
  </si>
  <si>
    <t>7493151542</t>
  </si>
  <si>
    <t>Montáž osvětlovací věže v kolejišti žebříku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</si>
  <si>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-1388512078</t>
  </si>
  <si>
    <t>1803</t>
  </si>
  <si>
    <t>7498152636</t>
  </si>
  <si>
    <t>Vyhotovení pravidelné revizní zprávy pro jednotlivé technologie rozvodnu 110 kV - celková prohlídka zařízení včetně měření, zkoušek zařízení tohoto provozního souboru nebo stavebního objektu revizním technikem na zařízení podle požadavku ČSN, včetně hodnocení a vyhotovení celkové revizní zprávy</t>
  </si>
  <si>
    <t>-741376088</t>
  </si>
  <si>
    <t>02 - Položky stavební neboli jiné cenové soustavy</t>
  </si>
  <si>
    <t>M - Práce a dodávky M</t>
  </si>
  <si>
    <t xml:space="preserve">    46-M - Zemní práce při extr.mont.pracích</t>
  </si>
  <si>
    <t>162301102</t>
  </si>
  <si>
    <t>Vodorovné přemístění výkopku nebo sypaniny po suchu na obvyklém dopravním prostředku, bez naložení výkopku, avšak se složením bez rozhrnutí z horniny tř. 1 až 4 na vzdálenost přes 500 do 1 000 m</t>
  </si>
  <si>
    <t>CS ÚRS 2019 01</t>
  </si>
  <si>
    <t>-386469582</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</si>
  <si>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</si>
  <si>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111101102</t>
  </si>
  <si>
    <t>Odstranění travin a rákosu travin, při celkové ploše přes 0,1 do 1 ha</t>
  </si>
  <si>
    <t>ha</t>
  </si>
  <si>
    <t>781869655</t>
  </si>
  <si>
    <t xml:space="preserve">Poznámka k souboru cen:_x000D_
1. Ceny nelze použít pro plochy, pro něž se oceňuje odstranění křovin cenami souboru 111 20-11 Odstranění křovin a stromů s odstraněním kořenů._x000D_
2. Travinami se rozumějí také všechny zemědělské plodiny apod. Vinná réva, chmel, maliní apod. se považují za křoviny._x000D_
3. V ceně jsou započteny i náklady na případné nutné přemístění a uložení travin a rákosu na hromady na vzdálenost do 50 m._x000D_
4. Množství jednotek se určí samostatně za každý objekt v ha půdorysné plochy, z níž má být travina odstraněna najednou._x000D_
</t>
  </si>
  <si>
    <t>111201102</t>
  </si>
  <si>
    <t>Odstranění křovin a stromů s odstraněním kořenů průměru kmene do 100 mm do sklonu terénu 1 : 5, při celkové ploše přes 1 000 do 10 000 m2</t>
  </si>
  <si>
    <t>666035205</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</si>
  <si>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</si>
  <si>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111251111</t>
  </si>
  <si>
    <t>Drcení ořezaných větví strojně - (štěpkování) o průměru větví do 100 mm</t>
  </si>
  <si>
    <t>636699070</t>
  </si>
  <si>
    <t xml:space="preserve">Poznámka k souboru cen:_x000D_
1. V cenách jsou započteny i náklady na naložení na dopravní prostředek, odvoz dřevní drtě do 20 km a se složením._x000D_
2. V cenách nejsou započteny náklady na uložení drti na skládku._x000D_
3. Měří se objem nadrcené hmoty._x000D_
</t>
  </si>
  <si>
    <t>112201101</t>
  </si>
  <si>
    <t>Odstranění pařezů s jejich vykopáním, vytrháním nebo odstřelením, s přesekáním kořenů průměru přes 100 do 300 mm</t>
  </si>
  <si>
    <t>1446612400</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</si>
  <si>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</si>
  <si>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112201102</t>
  </si>
  <si>
    <t>Odstranění pařezů s jejich vykopáním, vytrháním nebo odstřelením, s přesekáním kořenů průměru přes 300 do 500 mm</t>
  </si>
  <si>
    <t>343025959</t>
  </si>
  <si>
    <t>113107131</t>
  </si>
  <si>
    <t>Odstranění podkladů nebo krytů ručně s přemístěním hmot na skládku na vzdálenost do 3 m nebo s naložením na dopravní prostředek z betonu prostého, o tl. vrstvy přes 100 do 150 mm</t>
  </si>
  <si>
    <t>1628207078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</si>
  <si>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</si>
  <si>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113107221</t>
  </si>
  <si>
    <t>Odstranění podkladů nebo krytů strojně plochy jednotlivě přes 200 m2 s přemístěním hmot na skládku na vzdálenost do 20 m nebo s naložením na dopravní prostředek z kameniva hrubého drceného, o tl. vrstvy do 100 mm</t>
  </si>
  <si>
    <t>-1123428196</t>
  </si>
  <si>
    <t>113107225</t>
  </si>
  <si>
    <t>Odstranění podkladů nebo krytů strojně plochy jednotlivě přes 200 m2 s přemístěním hmot na skládku na vzdálenost do 20 m nebo s naložením na dopravní prostředek z kameniva hrubého drceného, o tl. vrstvy přes 400 do 500 mm</t>
  </si>
  <si>
    <t>-1302281136</t>
  </si>
  <si>
    <t>122202501</t>
  </si>
  <si>
    <t>Odkopávky a prokopávky nezapažené pro spodní stavbu železnic strojně s přemístěním výkopku v příčných profilech do 15 m nebo s naložením na dopravní prostředek v hornině tř. 3 do 100 m3</t>
  </si>
  <si>
    <t>1145858261</t>
  </si>
  <si>
    <t xml:space="preserve">Poznámka k souboru cen:_x000D_
1. Ceny lze použít i pro vykopávky:_x000D_
a) příkopů pro železnice a to i tehdy, jsou-li vykopávky těchto příkopů samostatným objektem;_x000D_
b) v zemnících na suchu, jestliže tyto vykopávky souvisejí územně s odkopávkami nebo prokopávkami pro spodní stavbu železnic. Vykopávky v ostatních zemnících se oceňují podle kapitoly 3*2 Zemníky Všeobecných podmínek tohoto katalogu;_x000D_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vykopávky;_x000D_
d) sejmutí podorničí._x000D_
2. Odkopávky a prokopávky pro spodní stavbu železnic v roubených prostorech se oceňují podle čl. 3116 Všeobecných podmínek tohoto katalogu._x000D_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výkopku._x000D_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katalogu._x000D_
5. Odkopávky a prokopávky v hornině tř. 6 a 7 s požadavkem fragmentace se oceňují cenami 122 60-2211 až 122 60-2234._x000D_
</t>
  </si>
  <si>
    <t>122202509</t>
  </si>
  <si>
    <t>Odkopávky a prokopávky nezapažené pro spodní stavbu železnic strojně s přemístěním výkopku v příčných profilech do 15 m nebo s naložením na dopravní prostředek v hornině tř. 3 Příplatek k cenám za lepivost horniny tř. 3</t>
  </si>
  <si>
    <t>427890482</t>
  </si>
  <si>
    <t>131212501</t>
  </si>
  <si>
    <t>Hloubení jam pro spodní stavbu železnic ručně pro sloupky zábradlí, značky, apod. objemu do 0,5 m3 s odhozením výkopku nebo naložením na dopravní prostředek v horninách tř. 3 soudržných</t>
  </si>
  <si>
    <t>1889170737</t>
  </si>
  <si>
    <t xml:space="preserve">Poznámka k souboru cen:_x000D_
1. V cenách jsou započteny i náklady na přehození výkopku na přilehlém terénu na vzdálenost do 3 m od okraje jámy nebo naložení na dopravní prostředek._x000D_
</t>
  </si>
  <si>
    <t>132301101</t>
  </si>
  <si>
    <t>Hloubení zapažených i nezapažených rýh šířky do 600 mm s urovnáním dna do předepsaného profilu a spádu v hornině tř. 4 do 100 m3</t>
  </si>
  <si>
    <t>-669842593</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</si>
  <si>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</si>
  <si>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181111111</t>
  </si>
  <si>
    <t>Plošná úprava terénu v zemině tř. 1 až 4 s urovnáním povrchu bez doplnění ornice souvislé plochy do 500 m2 při nerovnostech terénu přes 50 do 100 mm v rovině nebo na svahu do 1:5</t>
  </si>
  <si>
    <t>1557206438</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</si>
  <si>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</si>
  <si>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181111134</t>
  </si>
  <si>
    <t>Plošná úprava terénu v zemině tř. 1 až 4 s urovnáním povrchu bez doplnění ornice souvislé plochy do 500 m2 při nerovnostech terénu přes 150 do 200 mm na svahu přes 1:1</t>
  </si>
  <si>
    <t>-1255515305</t>
  </si>
  <si>
    <t>181151331</t>
  </si>
  <si>
    <t>Plošná úprava terénu v zemině tř. 1 až 4 s urovnáním povrchu bez doplnění ornice souvislé plochy přes 500 m2 při nerovnostech terénu přes 150 do 200 mm v rovině nebo na svahu do 1:5</t>
  </si>
  <si>
    <t>1194540040</t>
  </si>
  <si>
    <t>181301107</t>
  </si>
  <si>
    <t>Rozprostření a urovnání ornice v rovině nebo ve svahu sklonu do 1:5 při souvislé ploše do 500 m2, tl. vrstvy přes 400 do 500 mm</t>
  </si>
  <si>
    <t>-1891936180</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</si>
  <si>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</si>
  <si>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181951102</t>
  </si>
  <si>
    <t>Úprava pláně vyrovnáním výškových rozdílů v hornině tř. 1 až 4 se zhutněním</t>
  </si>
  <si>
    <t>-464545808</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</si>
  <si>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</si>
  <si>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181451121</t>
  </si>
  <si>
    <t>Založení trávníku na půdě předem připravené plochy přes 1000 m2 výsevem včetně utažení lučního v rovině nebo na svahu do 1:5</t>
  </si>
  <si>
    <t>1713758965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</si>
  <si>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</si>
  <si>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212752214</t>
  </si>
  <si>
    <t>Trativody z drenážních trubek se zřízením štěrkopískového lože pod trubky a s jejich obsypem v průměrném celkovém množství do 0,15 m3/m v otevřeném výkopu z trubek plastových flexibilních D přes 160 do 200 mm</t>
  </si>
  <si>
    <t>2012364068</t>
  </si>
  <si>
    <t>583336250</t>
  </si>
  <si>
    <t>kamenivo těžené hrubé frakce 4/8</t>
  </si>
  <si>
    <t>1433973141</t>
  </si>
  <si>
    <t>338171123</t>
  </si>
  <si>
    <t>Montáž sloupků a vzpěr plotových ocelových trubkových nebo profilovaných výšky do 2,60 m se zabetonováním do 0,08 m3 do připravených jamek</t>
  </si>
  <si>
    <t>-1997337985</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</si>
  <si>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</si>
  <si>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589329310</t>
  </si>
  <si>
    <t>beton C 25/30 X0 kamenivo frakce 0/8</t>
  </si>
  <si>
    <t>61199618</t>
  </si>
  <si>
    <t>553423410</t>
  </si>
  <si>
    <t>brána kovová dvoukřídlová 1500x3916mm</t>
  </si>
  <si>
    <t>862425701</t>
  </si>
  <si>
    <t>130101500</t>
  </si>
  <si>
    <t>tyč ocelová čtvercová jakost 11 375 D 8mm</t>
  </si>
  <si>
    <t>679472130</t>
  </si>
  <si>
    <t>Poznámka k položce:_x000D_
Hmotnost: 19,625 kg/m, tyč čtvercová 50x50 - materiíl pro zvětšení víšky brány na cca 2m</t>
  </si>
  <si>
    <t>553422550</t>
  </si>
  <si>
    <t>sloupek plotový průběžný Pz a komaxitový 2500/38x1,5mm</t>
  </si>
  <si>
    <t>377705528</t>
  </si>
  <si>
    <t>Poznámka k položce:_x000D_
včetně držáku ostnatého drátu</t>
  </si>
  <si>
    <t>553422630</t>
  </si>
  <si>
    <t>sloupek plotový koncový Pz a komaxitový 2500/48x1,5mm</t>
  </si>
  <si>
    <t>1533534295</t>
  </si>
  <si>
    <t>553422740</t>
  </si>
  <si>
    <t>vzpěra plotová 38x1,5mm včetně krytky s uchem 2500mm</t>
  </si>
  <si>
    <t>1614510269</t>
  </si>
  <si>
    <t>348101220</t>
  </si>
  <si>
    <t>Osazení vrat a vrátek k oplocení na sloupky ocelové, plochy jednotlivě přes 2 do 4 m2</t>
  </si>
  <si>
    <t>1284251385</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</si>
  <si>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</si>
  <si>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348101250</t>
  </si>
  <si>
    <t>Osazení vrat a vrátek k oplocení na sloupky ocelové, plochy jednotlivě přes 8 do 10 m2</t>
  </si>
  <si>
    <t>-207015601</t>
  </si>
  <si>
    <t>348401170</t>
  </si>
  <si>
    <t>Montáž oplocení z pletiva strojového s napínacími dráty přes 1,6 do 2,0 m</t>
  </si>
  <si>
    <t>-1252829024</t>
  </si>
  <si>
    <t xml:space="preserve">Poznámka k souboru cen:_x000D_
1. V cenách nejsou započteny náklady na dodávku pletiva a drátů, tyto se oceňují ve specifikaci._x000D_
</t>
  </si>
  <si>
    <t>348401350</t>
  </si>
  <si>
    <t>Montáž oplocení z pletiva rozvinutí, uchycení a napnutí drátu napínacího</t>
  </si>
  <si>
    <t>671707614</t>
  </si>
  <si>
    <t>348401420</t>
  </si>
  <si>
    <t>Montáž oplocení z pletiva rozvinutí, uchycení a napnutí drátu ostnatého</t>
  </si>
  <si>
    <t>641986106</t>
  </si>
  <si>
    <t>452321121</t>
  </si>
  <si>
    <t>Podkladní a zajišťovací konstrukce z betonu železového v otevřeném výkopu desky pod potrubí, stoky a drobné objekty z betonu tř. C 8/10</t>
  </si>
  <si>
    <t>-1109360552</t>
  </si>
  <si>
    <t xml:space="preserve">Poznámka k souboru cen:_x000D_
1. Ceny -1121 až -1191 a -1192 lze použít i pro ochrannou vrstvu pod železobetonové konstrukce._x000D_
2. Ceny -2121 až -2191 a -2192 jsou určeny pro jakékoliv úkosy sedel._x000D_
</t>
  </si>
  <si>
    <t>Poznámka k položce:_x000D_
Přemístění demontovaných sloupků- uložení jako podhrabový prvek</t>
  </si>
  <si>
    <t>525010021</t>
  </si>
  <si>
    <t>Rozebrání kolejových polí na demontážní základně jakékoliv soustavy a jakéhokoliv rozdělení pražců normálního rozchodu do součástí na dřevěných pražcích</t>
  </si>
  <si>
    <t>-1188648412</t>
  </si>
  <si>
    <t xml:space="preserve">Poznámka k souboru cen:_x000D_
1. Ceny jsou určeny pouze pro rozebrání kolejových polí na demontážní základně z dopravených kolejových polí._x000D_
2. V cenách nejsou započteny náklady na dovoz kolejových polí na demontážní základnu; tyto se oceňují cenami souboru cen 997 24-1 . . Doprava vybouraných hmot, konstrukcí a suti této části katalogu._x000D_
</t>
  </si>
  <si>
    <t>198</t>
  </si>
  <si>
    <t>542992111</t>
  </si>
  <si>
    <t>Kolejová pole nebo kolejová rozvětvení po částech naložení, složení nebo vyjmutí železničním jeřábem, při hmotnosti kolejového pole nebo kolejového rozvětvení do 10 t</t>
  </si>
  <si>
    <t>-832072049</t>
  </si>
  <si>
    <t>564861111</t>
  </si>
  <si>
    <t>Podklad ze štěrkodrti ŠD s rozprostřením a zhutněním, po zhutnění tl. 200 mm</t>
  </si>
  <si>
    <t>291164816</t>
  </si>
  <si>
    <t>564871116</t>
  </si>
  <si>
    <t>Podklad ze štěrkodrti ŠD s rozprostřením a zhutněním, po zhutnění tl. 300 mm</t>
  </si>
  <si>
    <t>43224821</t>
  </si>
  <si>
    <t>201</t>
  </si>
  <si>
    <t>573111112</t>
  </si>
  <si>
    <t>Postřik infiltrační PI z asfaltu silničního s posypem kamenivem, v množství 1,00 kg/m2</t>
  </si>
  <si>
    <t>1815958424</t>
  </si>
  <si>
    <t>202</t>
  </si>
  <si>
    <t>573211111</t>
  </si>
  <si>
    <t>Postřik spojovací PS bez posypu kamenivem z asfaltu silničního, v množství 0,60 kg/m2</t>
  </si>
  <si>
    <t>538317902</t>
  </si>
  <si>
    <t>203</t>
  </si>
  <si>
    <t>577134121</t>
  </si>
  <si>
    <t>Asfaltový beton vrstva obrusná ACO 11 (ABS) s rozprostřením a se zhutněním z nemodifikovaného asfaltu v pruhu šířky přes 3 m tř. I, po zhutnění tl. 40 mm</t>
  </si>
  <si>
    <t>1353024985</t>
  </si>
  <si>
    <t xml:space="preserve">Poznámka k souboru cen:_x000D_
1. ČSN EN 13108-1 připouští pro ACO 11 pouze tl. 35 až 50 mm._x000D_
</t>
  </si>
  <si>
    <t>204</t>
  </si>
  <si>
    <t>577165122</t>
  </si>
  <si>
    <t>Asfaltový beton vrstva ložní ACL 16 (ABH) s rozprostřením a zhutněním z nemodifikovaného asfaltu v pruhu šířky přes 3 m, po zhutnění tl. 70 mm</t>
  </si>
  <si>
    <t>2000985632</t>
  </si>
  <si>
    <t xml:space="preserve">Poznámka k souboru cen:_x000D_
1. ČSN EN 13108-1 připouští pro ACL 16 pouze tl. 50 až 70 mm._x000D_
</t>
  </si>
  <si>
    <t>205</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</si>
  <si>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</si>
  <si>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</si>
  <si>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-225961613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</si>
  <si>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</si>
  <si>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206</t>
  </si>
  <si>
    <t>592451100</t>
  </si>
  <si>
    <t>dlažba skladebná betonová 200x100x60mm přírodní</t>
  </si>
  <si>
    <t>1108293491</t>
  </si>
  <si>
    <t>Poznámka k položce:_x000D_
spotřeba: 50 kus/m2</t>
  </si>
  <si>
    <t>207</t>
  </si>
  <si>
    <t>916131213</t>
  </si>
  <si>
    <t>Osazení silničního obrubníku betonového se zřízením lože, s vyplněním a zatřením spár cementovou maltou stojatého s boční opěrou z betonu prostého, do lože z betonu prostého</t>
  </si>
  <si>
    <t>-447689153</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</si>
  <si>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</si>
  <si>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209</t>
  </si>
  <si>
    <t>966052121</t>
  </si>
  <si>
    <t>Bourání plotových sloupků a vzpěr železobetonových výšky do 2,5 m s betonovou patkou</t>
  </si>
  <si>
    <t>589241597</t>
  </si>
  <si>
    <t xml:space="preserve">Poznámka k souboru cen:_x000D_
1. V cenách jsou započteny i náklady na odklizení materiálu na vzdálenost do 20 m nebo naložení na dopravní prostředek._x000D_
</t>
  </si>
  <si>
    <t>210</t>
  </si>
  <si>
    <t>966071822</t>
  </si>
  <si>
    <t>Rozebrání oplocení z pletiva drátěného se čtvercovými oky, výšky přes 1,6 do 2,0 m</t>
  </si>
  <si>
    <t>899504159</t>
  </si>
  <si>
    <t xml:space="preserve">Poznámka k souboru cen:_x000D_
1. V cenách jsou započteny i náklady na odklizení materiálu na vzdálenost do 20 m nebo naložení na dopravní prostředek._x000D_
2. V cenách nejsou započteny náklady na demontáž sloupků._x000D_
</t>
  </si>
  <si>
    <t>211</t>
  </si>
  <si>
    <t>966073810</t>
  </si>
  <si>
    <t>Rozebrání vrat a vrátek k oplocení plochy jednotlivě do 2 m2</t>
  </si>
  <si>
    <t>418327354</t>
  </si>
  <si>
    <t>212</t>
  </si>
  <si>
    <t>966073812</t>
  </si>
  <si>
    <t>Rozebrání vrat a vrátek k oplocení plochy jednotlivě přes 6 do 10 m2</t>
  </si>
  <si>
    <t>-235470817</t>
  </si>
  <si>
    <t>213</t>
  </si>
  <si>
    <t>286112260</t>
  </si>
  <si>
    <t>trubka PVC drenážní flexibilní D 200mm</t>
  </si>
  <si>
    <t>936149943</t>
  </si>
  <si>
    <t>214</t>
  </si>
  <si>
    <t>313275150</t>
  </si>
  <si>
    <t>pletivo drátěné plastifikované se čtvercovými oky 55/2,5mm v 2000mm</t>
  </si>
  <si>
    <t>-10320036</t>
  </si>
  <si>
    <t>215</t>
  </si>
  <si>
    <t>156191000</t>
  </si>
  <si>
    <t>drát poplastovaný kruhový napínací 2,5/3,5mm</t>
  </si>
  <si>
    <t>-1115940240</t>
  </si>
  <si>
    <t>156192000</t>
  </si>
  <si>
    <t>drát poplastovaný kruhový vázací 1,1/1,5mm</t>
  </si>
  <si>
    <t>1794929850</t>
  </si>
  <si>
    <t>997002611</t>
  </si>
  <si>
    <t>Nakládání suti a vybouraných hmot na dopravní prostředek pro vodorovné přemístění</t>
  </si>
  <si>
    <t>847552374</t>
  </si>
  <si>
    <t xml:space="preserve">Poznámka k souboru cen:_x000D_
1. Cena platí i pro překládání při lomené dopravě._x000D_
2. Cenu nelze použít při dopravě po železnici, po vodě nebo ručně._x000D_
</t>
  </si>
  <si>
    <t>583374030</t>
  </si>
  <si>
    <t>kamenivo dekorační (kačírek) frakce 16/32</t>
  </si>
  <si>
    <t>1700053413</t>
  </si>
  <si>
    <t>997006512</t>
  </si>
  <si>
    <t>Vodorovná doprava suti na skládku s naložením na dopravní prostředek a složením přes 100 m do 1 km</t>
  </si>
  <si>
    <t>505709202</t>
  </si>
  <si>
    <t xml:space="preserve">Poznámka k souboru cen:_x000D_
1. Pro volbu ceny je rozhodující dopravní vzdálenost těžiště skládky a půdorysné plochy objektu._x000D_
</t>
  </si>
  <si>
    <t>Odvoz suti a vybouraných hmot na skládku nebo meziskládku se složením, na vzdálenost do 1 km</t>
  </si>
  <si>
    <t>1601096500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</si>
  <si>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</si>
  <si>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Odvoz suti a vybouraných hmot na skládku nebo meziskládku se složením, na vzdálenost Příplatek k ceně za každý další i započatý 1 km přes 1 km</t>
  </si>
  <si>
    <t>-2078731504</t>
  </si>
  <si>
    <t>223</t>
  </si>
  <si>
    <t>997013802</t>
  </si>
  <si>
    <t>Poplatek za uložení stavebního odpadu na skládce (skládkovné) z armovaného betonu zatříděného do Katalogu odpadů pod kódem 170 101</t>
  </si>
  <si>
    <t>2108681289</t>
  </si>
  <si>
    <t>998225111</t>
  </si>
  <si>
    <t>Přesun hmot pro komunikace s krytem z kameniva, monolitickým betonovým nebo živičným dopravní vzdálenost do 200 m jakékoliv délky objektu</t>
  </si>
  <si>
    <t>-1253527962</t>
  </si>
  <si>
    <t xml:space="preserve">Poznámka k souboru cen:_x000D_
1. Ceny lze použít i pro plochy letišť s krytem monolitickým betonovým nebo živičným._x000D_
</t>
  </si>
  <si>
    <t>998232131</t>
  </si>
  <si>
    <t>Přesun hmot pro oplocení se svislou nosnou konstrukcí monolitickou betonovou tyčovou nebo plošnou vodorovná dopravní vzdálenost do 50 m, pro oplocení výšky do 3 m</t>
  </si>
  <si>
    <t>1057485913</t>
  </si>
  <si>
    <t xml:space="preserve">Poznámka k souboru cen:_x000D_
1. Cenu -2111 lze použít i pro oplocení ze sloupků a dílců prefabrikovaných dřevěných, kovových nebo železobetonových_x000D_
</t>
  </si>
  <si>
    <t>998232141</t>
  </si>
  <si>
    <t>Přesun hmot pro oplocení se svislou nosnou konstrukcí monolitickou betonovou tyčovou nebo plošnou Příplatek k ceně za zvětšený přesun přes vymezenou největší dopravní vzdálenost do 1000 m</t>
  </si>
  <si>
    <t>-1550366940</t>
  </si>
  <si>
    <t>38</t>
  </si>
  <si>
    <t>210810013</t>
  </si>
  <si>
    <t>Montáž izolovaných kabelů měděných do 1 kV bez ukončení plných a kulatých (CYKY, CHKE-R,...) uložených volně nebo v liště počtu a průřezu žil 4x6 až 10 mm2</t>
  </si>
  <si>
    <t>-1568421345</t>
  </si>
  <si>
    <t>39</t>
  </si>
  <si>
    <t>210810081</t>
  </si>
  <si>
    <t>Montáž izolovaných kabelů měděných do 1 kV bez ukončení plných a kulatých (CYKY, CHKE-R,...) uložených volně nebo v liště počtu a průřezu žil 3x25 až 35 mm2</t>
  </si>
  <si>
    <t>1834720389</t>
  </si>
  <si>
    <t>72</t>
  </si>
  <si>
    <t>210100002</t>
  </si>
  <si>
    <t>Ukončení vodičů izolovaných s označením a zapojením v rozváděči nebo na přístroji průřezu žíly do 6 mm2</t>
  </si>
  <si>
    <t>-651530470</t>
  </si>
  <si>
    <t>210100001</t>
  </si>
  <si>
    <t>Ukončení vodičů izolovaných s označením a zapojením v rozváděči nebo na přístroji průřezu žíly do 2,5 mm2</t>
  </si>
  <si>
    <t>-1252464557</t>
  </si>
  <si>
    <t>210950101</t>
  </si>
  <si>
    <t>Ostatní práce při montáži vodičů, šňůr a kabelů označovací štítek na kabel dalším štítkem</t>
  </si>
  <si>
    <t>1470938008</t>
  </si>
  <si>
    <t>210204202</t>
  </si>
  <si>
    <t>Montáž elektrovýzbroje stožárů osvětlení 2 okruhy</t>
  </si>
  <si>
    <t>-1975227829</t>
  </si>
  <si>
    <t>83</t>
  </si>
  <si>
    <t>210120493</t>
  </si>
  <si>
    <t>Montáž jističů se zapojením vodičů deionových násuvných do 400 A</t>
  </si>
  <si>
    <t>-114101830</t>
  </si>
  <si>
    <t>210810012</t>
  </si>
  <si>
    <t>370795592</t>
  </si>
  <si>
    <t>210810008</t>
  </si>
  <si>
    <t>Montáž izolovaných kabelů měděných do 1 kV bez ukončení plných a kulatých (CYKY, CHKE-R,...) uložených volně nebo v liště počtu a průřezu žil 3x1,5 až 6 mm2</t>
  </si>
  <si>
    <t>-895637260</t>
  </si>
  <si>
    <t>210160682</t>
  </si>
  <si>
    <t>Montáž měřících přístrojů, bez zapojení vodičů elektroměru třífázového</t>
  </si>
  <si>
    <t>1136753447</t>
  </si>
  <si>
    <t>210204002</t>
  </si>
  <si>
    <t>Montáž stožárů osvětlení, bez zemních prací parkových ocelových</t>
  </si>
  <si>
    <t>-2041637030</t>
  </si>
  <si>
    <t>460620013</t>
  </si>
  <si>
    <t>Úprava terénu provizorní úprava terénu včetně odkopání drobných nerovností a zásypu prohlubní se zhutněním, v hornině třídy 3</t>
  </si>
  <si>
    <t>1554980748</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</si>
  <si>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</si>
  <si>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460490012</t>
  </si>
  <si>
    <t>Krytí kabelů, spojek, koncovek a odbočnic kabelů výstražnou fólií z PVC včetně vyrovnání povrchu rýhy, rozvinutí a uložení fólie do rýhy, fólie šířky do 25cm</t>
  </si>
  <si>
    <t>1478709983</t>
  </si>
  <si>
    <t>460050703</t>
  </si>
  <si>
    <t>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3</t>
  </si>
  <si>
    <t>1293970117</t>
  </si>
  <si>
    <t xml:space="preserve">Poznámka k souboru cen:_x000D_
1. Ceny hloubení jam v hornině třídy 6 a 7 jsou stanoveny za použití pneumatického kladiva._x000D_
</t>
  </si>
  <si>
    <t>210280003</t>
  </si>
  <si>
    <t>Zkoušky a prohlídky elektrických rozvodů a zařízení celková prohlídka, zkoušení, měření a vyhotovení revizní zprávy pro objem montážních prací přes 500 do 1000 tisíc Kč</t>
  </si>
  <si>
    <t>1829161497</t>
  </si>
  <si>
    <t xml:space="preserve">Poznámka k souboru cen:_x000D_
1. Ceny -0001 až -0010 jsou určeny pro objem montážních prací včetně nákladů na nosný a podružný materiál._x000D_
</t>
  </si>
  <si>
    <t>460600061</t>
  </si>
  <si>
    <t>Přemístění (odvoz) horniny, suti a vybouraných hmot odvoz suti a vybouraných hmot do 1 km</t>
  </si>
  <si>
    <t>-384502078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</si>
  <si>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</si>
  <si>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460070754</t>
  </si>
  <si>
    <t>Hloubení nezapažených jam ručně pro ostatní konstrukce s přemístěním výkopku do vzdálenosti 3 m od okraje jámy nebo naložením na dopravní prostředek, včetně zásypu, zhutnění a urovnání povrchu ostatních konstrukcí, v hornině třídy 4</t>
  </si>
  <si>
    <t>-1061651016</t>
  </si>
  <si>
    <t xml:space="preserve">Poznámka k souboru cen:_x000D_
1. Ceny hloubení jam ručně v hornině třídy 6 a 7 jsou stanoveny za použití pneumatického kladiva._x000D_
</t>
  </si>
  <si>
    <t>460120014</t>
  </si>
  <si>
    <t>Ostatní zemní práce při stavbě nadzemních vedení zásyp jam ručně včetně upěchování a uložení výkopku ve vrstvách, a úpravy povrchu, v hornině třídy 4</t>
  </si>
  <si>
    <t>-225634639</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</si>
  <si>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</si>
  <si>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</si>
  <si>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-1692674647</t>
  </si>
  <si>
    <t>358315114</t>
  </si>
  <si>
    <t>Bourání stoky kompletní nebo vybourání otvorů průřezové plochy do 4 m2 ve stokách ze zdiva z prostého betonu</t>
  </si>
  <si>
    <t>-1997706927</t>
  </si>
  <si>
    <t>564742111</t>
  </si>
  <si>
    <t>Podklad nebo kryt z vibrovaného štěrku VŠ s rozprostřením, vlhčením a zhutněním, po zhutnění tl. 120 mm</t>
  </si>
  <si>
    <t>1055601263</t>
  </si>
  <si>
    <t>460010017</t>
  </si>
  <si>
    <t>Vytyčení trasy vedení vzdušného (nadzemního) silového v terénu nepřehledném vn</t>
  </si>
  <si>
    <t>-2008039919</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</si>
  <si>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</si>
  <si>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460230414</t>
  </si>
  <si>
    <t>Ostatní vykopávky ručně odkop zeminy včetně přemístění výkopku do 50 m na dočasnou či trvalou skládku nebo na hromadu v místě upotřebení v hornině třídy 3 a 4</t>
  </si>
  <si>
    <t>1567317013</t>
  </si>
  <si>
    <t xml:space="preserve">Poznámka k souboru cen:_x000D_
1. V cenách -0201 až -0217 nejsou zahrnuty náklady na dodávku pupinační skříně. Tato dodávka se oceňuje ve specifikaci._x000D_
2. Měrná jednotka kus u cen -0001 až -0017 odpovídá potřebné délce rýhy pro vložení kabelové spojky._x000D_
</t>
  </si>
  <si>
    <t>460650141</t>
  </si>
  <si>
    <t>Vozovky a chodníky zřízení provizorní příjezdové komunikace z panelů silničních včetně úpravy podkladní pláně se štěrkovým ložem</t>
  </si>
  <si>
    <t>-1793557320</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</si>
  <si>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</si>
  <si>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141</t>
  </si>
  <si>
    <t>460010001</t>
  </si>
  <si>
    <t>Vytyčení trasy vedení vzdušného (nadzemního) sdělovacího nebo ovládacího podél dráhy</t>
  </si>
  <si>
    <t>597873406</t>
  </si>
  <si>
    <t>460080112</t>
  </si>
  <si>
    <t>Základové konstrukce bourání základu včetně záhozu jámy sypaninou, zhutnění a urovnání betonového</t>
  </si>
  <si>
    <t>-1478881503</t>
  </si>
  <si>
    <t>460010025</t>
  </si>
  <si>
    <t>Vytyčení trasy inženýrských sítí v zastavěném prostoru</t>
  </si>
  <si>
    <t>16582641</t>
  </si>
  <si>
    <t>34111902</t>
  </si>
  <si>
    <t>kabel silový s Cu jádrem 6 kV 3x120mm2</t>
  </si>
  <si>
    <t>613219586</t>
  </si>
  <si>
    <t>210810014</t>
  </si>
  <si>
    <t>Montáž izolovaných kabelů měděných do 1 kV bez ukončení plných a kulatých (CYKY, CHKE-R,...) uložených volně nebo v liště počtu a průřezu žil 4x16 mm2</t>
  </si>
  <si>
    <t>1581895384</t>
  </si>
  <si>
    <t>210100003</t>
  </si>
  <si>
    <t>Ukončení vodičů izolovaných s označením a zapojením v rozváděči nebo na přístroji průřezu žíly do 16 mm2</t>
  </si>
  <si>
    <t>1113492215</t>
  </si>
  <si>
    <t>210160011</t>
  </si>
  <si>
    <t>Montáž měřících přístrojů, bez zapojení vodičů spínače časového</t>
  </si>
  <si>
    <t>-1342382551</t>
  </si>
  <si>
    <t>Práce a dodávky M</t>
  </si>
  <si>
    <t>46-M</t>
  </si>
  <si>
    <t>Zemní práce při extr.mont.pracích</t>
  </si>
  <si>
    <t>460150033</t>
  </si>
  <si>
    <t>Hloubení zapažených i nezapažených kabelových rýh ručně včetně urovnání dna s přemístěním výkopku do vzdálenosti 3 m od okraje jámy nebo naložením na dopravní prostředek šířky 40 cm, hloubky 50 cm, v hornině třídy 3</t>
  </si>
  <si>
    <t>-163409739</t>
  </si>
  <si>
    <t xml:space="preserve">Poznámka k souboru cen:_x000D_
1. Ceny hloubení rýh v hornině třídy 6 a 7 se oceňují cenami souboru cen 460 20- . Hloubení nezapažených kabelových rýh strojně._x000D_
</t>
  </si>
  <si>
    <t>460150034</t>
  </si>
  <si>
    <t>Hloubení zapažených i nezapažených kabelových rýh ručně včetně urovnání dna s přemístěním výkopku do vzdálenosti 3 m od okraje jámy nebo naložením na dopravní prostředek šířky 40 cm, hloubky 50 cm, v hornině třídy 4</t>
  </si>
  <si>
    <t>1581638669</t>
  </si>
  <si>
    <t>210021063</t>
  </si>
  <si>
    <t>Ostatní elektromontážní doplňkové práce osazení výstražné fólie z PVC</t>
  </si>
  <si>
    <t>1343574033</t>
  </si>
  <si>
    <t>460030011</t>
  </si>
  <si>
    <t>Přípravné terénní práce sejmutí drnu včetně nařezání a uložení na hromady nebo naložení na dopravní prostředek jakékoliv tloušťky</t>
  </si>
  <si>
    <t>468211445</t>
  </si>
  <si>
    <t xml:space="preserve">Poznámka k souboru cen:_x000D_
1. V cenách -0001 až -0007 nejsou zahrnuty náklady na odstranění kamenů, kořenů a ostatních nevhodných přimísenin, tyto práce se oceňují individuálně._x000D_
2. U cen -0021 až -0025 se u středně hustého porostu uvažuje hustota do 3 ks/m2, u hustého porostu přes 3 ks/m2._x000D_
3. U ceny -0092 se počítá první vytržený obrubník trojnásobnou délkou._x000D_
</t>
  </si>
  <si>
    <t>460030015</t>
  </si>
  <si>
    <t>Přípravné terénní práce odstranění travnatého porostu kosení a shrabávání trávy</t>
  </si>
  <si>
    <t>-518540350</t>
  </si>
  <si>
    <t>460030021</t>
  </si>
  <si>
    <t>Přípravné terénní práce odstranění dřevitého porostu z keřů nebo stromků průměru kmenů do 5 cm včetně odstranění kořenů a složení do hromad nebo naložení na dopravní prostředek měkkého středně hustého</t>
  </si>
  <si>
    <t>1215963095</t>
  </si>
  <si>
    <t>261</t>
  </si>
  <si>
    <t>460030022</t>
  </si>
  <si>
    <t>Přípravné terénní práce odstranění dřevitého porostu z keřů nebo stromků průměru kmenů do 5 cm včetně odstranění kořenů a složení do hromad nebo naložení na dopravní prostředek měkkého hustého</t>
  </si>
  <si>
    <t>-608066819</t>
  </si>
  <si>
    <t>262</t>
  </si>
  <si>
    <t>460030023</t>
  </si>
  <si>
    <t>Přípravné terénní práce odstranění dřevitého porostu z keřů nebo stromků průměru kmenů do 5 cm včetně odstranění kořenů a složení do hromad nebo naložení na dopravní prostředek tvrdého středně hustého</t>
  </si>
  <si>
    <t>2127462249</t>
  </si>
  <si>
    <t>263</t>
  </si>
  <si>
    <t>460030024</t>
  </si>
  <si>
    <t>Přípravné terénní práce odstranění dřevitého porostu z keřů nebo stromků průměru kmenů do 5 cm včetně odstranění kořenů a složení do hromad nebo naložení na dopravní prostředek tvrdého hustého</t>
  </si>
  <si>
    <t>-994956459</t>
  </si>
  <si>
    <t>460030025</t>
  </si>
  <si>
    <t>Přípravné terénní práce odstranění dřevitého porostu z keřů nebo stromků průměru kmenů do 5 cm včetně odstranění kořenů a složení do hromad nebo naložení na dopravní prostředek s trny středně hustého</t>
  </si>
  <si>
    <t>-1378324891</t>
  </si>
  <si>
    <t>460030028</t>
  </si>
  <si>
    <t>Přípravné terénní práce štěpkování netěžitelného porostu s odvozem</t>
  </si>
  <si>
    <t>prms</t>
  </si>
  <si>
    <t>-1108643724</t>
  </si>
  <si>
    <t>460030031</t>
  </si>
  <si>
    <t>Přípravné terénní práce vytrhání dlažby včetně ručního rozebrání, vytřídění, odhozu na hromady nebo naložení na dopravní prostředek a očistění kostek nebo dlaždic z pískového podkladu z kostek velkých, spáry nezalité</t>
  </si>
  <si>
    <t>-324301445</t>
  </si>
  <si>
    <t>460030032</t>
  </si>
  <si>
    <t>Přípravné terénní práce vytrhání dlažby včetně ručního rozebrání, vytřídění, odhozu na hromady nebo naložení na dopravní prostředek a očistění kostek nebo dlaždic z pískového podkladu z kostek velkých, spáry zalité</t>
  </si>
  <si>
    <t>308143123</t>
  </si>
  <si>
    <t>460030033</t>
  </si>
  <si>
    <t>Přípravné terénní práce vytrhání dlažby včetně ručního rozebrání, vytřídění, odhozu na hromady nebo naložení na dopravní prostředek a očistění kostek nebo dlaždic z pískového podkladu z kostek drobných, spáry nezalité</t>
  </si>
  <si>
    <t>-1215095261</t>
  </si>
  <si>
    <t>269</t>
  </si>
  <si>
    <t>460030034</t>
  </si>
  <si>
    <t>Přípravné terénní práce vytrhání dlažby včetně ručního rozebrání, vytřídění, odhozu na hromady nebo naložení na dopravní prostředek a očistění kostek nebo dlaždic z pískového podkladu z kostek drobných, spáry zalité</t>
  </si>
  <si>
    <t>1199555254</t>
  </si>
  <si>
    <t>460030035</t>
  </si>
  <si>
    <t>Přípravné terénní práce vytrhání dlažby včetně ručního rozebrání, vytřídění, odhozu na hromady nebo naložení na dopravní prostředek a očistění kostek nebo dlaždic z pískového podkladu z kostek mozaikových, spáry zalité</t>
  </si>
  <si>
    <t>1433471724</t>
  </si>
  <si>
    <t>460030036</t>
  </si>
  <si>
    <t>Přípravné terénní práce vytrhání dlažby včetně ručního rozebrání, vytřídění, odhozu na hromady nebo naložení na dopravní prostředek a očistění kostek nebo dlaždic z pískového podkladu z dlaždic betonových nebo keramických, spáry zalité</t>
  </si>
  <si>
    <t>-1864211151</t>
  </si>
  <si>
    <t>460030037</t>
  </si>
  <si>
    <t>Přípravné terénní práce vytrhání dlažby včetně ručního rozebrání, vytřídění, odhozu na hromady nebo naložení na dopravní prostředek a očistění kostek nebo dlaždic z pískového podkladu z kostek mozaikových, spáry nezalité</t>
  </si>
  <si>
    <t>-1782271501</t>
  </si>
  <si>
    <t>460030038</t>
  </si>
  <si>
    <t>Přípravné terénní práce vytrhání dlažby včetně ručního rozebrání, vytřídění, odhozu na hromady nebo naložení na dopravní prostředek a očistění kostek nebo dlaždic z pískového podkladu z dlaždic betonových nebo keramických, spáry nezalité</t>
  </si>
  <si>
    <t>-1365358590</t>
  </si>
  <si>
    <t>460030039</t>
  </si>
  <si>
    <t>Přípravné terénní práce vytrhání dlažby včetně ručního rozebrání, vytřídění, odhozu na hromady nebo naložení na dopravní prostředek a očistění kostek nebo dlaždic z pískového podkladu z dlaždic zámkových, spáry nezalité</t>
  </si>
  <si>
    <t>284982352</t>
  </si>
  <si>
    <t>460030041</t>
  </si>
  <si>
    <t>Přípravné terénní práce vytrhání dlažby včetně ručního rozebrání, vytřídění, odhozu na hromady nebo naložení na dopravní prostředek a očistění kostek nebo dlaždic z pískového podkladu z kamene lomového, spáry zalité</t>
  </si>
  <si>
    <t>-138308818</t>
  </si>
  <si>
    <t>460030042</t>
  </si>
  <si>
    <t>Přípravné terénní práce vytrhání dlažby včetně ručního rozebrání, vytřídění, odhozu na hromady nebo naložení na dopravní prostředek a očistění kostek nebo dlaždic z pískového podkladu z kamene lomového, spáry nezalité</t>
  </si>
  <si>
    <t>580948177</t>
  </si>
  <si>
    <t>460030113</t>
  </si>
  <si>
    <t>Přípravné terénní práce kácení stromů včetně naseknutí stromu, odřezání a odvětvení, odtáhnutí stromu a větví do 50 m nebo naložení na dopravní prostředek listnatých, průměru kmene do 30 cm</t>
  </si>
  <si>
    <t>188486726</t>
  </si>
  <si>
    <t>460030114</t>
  </si>
  <si>
    <t>Přípravné terénní práce kácení stromů včetně naseknutí stromu, odřezání a odvětvení, odtáhnutí stromu a větví do 50 m nebo naložení na dopravní prostředek listnatých, průměru kmene přes 30 cm</t>
  </si>
  <si>
    <t>1330765890</t>
  </si>
  <si>
    <t>460030115</t>
  </si>
  <si>
    <t>Přípravné terénní práce kácení stromů včetně naseknutí stromu, odřezání a odvětvení, odtáhnutí stromu a větví do 50 m nebo naložení na dopravní prostředek jehličnatých, průměru kmene do 30 cm</t>
  </si>
  <si>
    <t>-421069902</t>
  </si>
  <si>
    <t>460030116</t>
  </si>
  <si>
    <t>Přípravné terénní práce kácení stromů včetně naseknutí stromu, odřezání a odvětvení, odtáhnutí stromu a větví do 50 m nebo naložení na dopravní prostředek jehličnatých, průměru kmene přes 30 cm</t>
  </si>
  <si>
    <t>1363658556</t>
  </si>
  <si>
    <t>460030121</t>
  </si>
  <si>
    <t>Přípravné terénní práce odstranění pařezů včetně vytrhání, vykopání nebo odstřelení, přesekání kořenů a přemístění do 50 m nebo naložení na dopravní prostředek, průměru do 30 cm</t>
  </si>
  <si>
    <t>438250544</t>
  </si>
  <si>
    <t>460030122</t>
  </si>
  <si>
    <t>Přípravné terénní práce odstranění pařezů včetně vytrhání, vykopání nebo odstřelení, přesekání kořenů a přemístění do 50 m nebo naložení na dopravní prostředek, průměru přes 30 cm</t>
  </si>
  <si>
    <t>300678801</t>
  </si>
  <si>
    <t>460050814</t>
  </si>
  <si>
    <t>Hloubení nezapažených jam strojně pro stožáry v hornině třídy 4</t>
  </si>
  <si>
    <t>-1724663894</t>
  </si>
  <si>
    <t>460070004</t>
  </si>
  <si>
    <t>Hloubení nezapažených jam ručně pro ostatní konstrukce s přemístěním výkopku do vzdálenosti 3 m od okraje jámy nebo naložením na dopravní prostředek, včetně zásypu, zhutnění a urovnání povrchu pro stožárové vzpěry nebo odrazníky slaboproudých vedení na rovině, v hornině třídy 4</t>
  </si>
  <si>
    <t>-1319775667</t>
  </si>
  <si>
    <t>460070014</t>
  </si>
  <si>
    <t>Hloubení nezapažených jam ručně pro ostatní konstrukce s přemístěním výkopku do vzdálenosti 3 m od okraje jámy nebo naložením na dopravní prostředek, včetně zásypu, zhutnění a urovnání povrchu pro stožárové vzpěry nebo odrazníky slaboproudých vedení ve svahu, v hornině třídy 4</t>
  </si>
  <si>
    <t>198750811</t>
  </si>
  <si>
    <t>460070104</t>
  </si>
  <si>
    <t>Hloubení nezapažených jam ručně pro ostatní konstrukce s přemístěním výkopku do vzdálenosti 3 m od okraje jámy nebo naložením na dopravní prostředek, včetně zásypu, zhutnění a urovnání povrchu pro deskové zemniče velikosti 2000x250x3 mm včetně hloubení a zásypu rýhy pro zemnící pásek (FeZn 30x4 mm) v hornině třídy 4</t>
  </si>
  <si>
    <t>158209377</t>
  </si>
  <si>
    <t>460070164</t>
  </si>
  <si>
    <t>Hloubení nezapažených jam ručně pro ostatní konstrukce s přemístěním výkopku do vzdálenosti 3 m od okraje jámy nebo naložením na dopravní prostředek, včetně zásypu, zhutnění a urovnání povrchu pro základy venkovních rozvaděčů (RP) 1 a 2 k reléovému domku, v hornině třídy 4</t>
  </si>
  <si>
    <t>1652157039</t>
  </si>
  <si>
    <t>460270116</t>
  </si>
  <si>
    <t>Pilíře a skříně pro rozvod nn zděné pilíře z vápenopískových cihel šířky do 40 cm, včetně hloubení jámy, naložení přebytečné horniny, zhotovení pískového lože, zřízení základu, izolace a krycí desky a urovnání okolního terénu bez koncovkového dílu, pro skříň výšky 60 cm a šířky přes 90 do 105 cm</t>
  </si>
  <si>
    <t>-1327352598</t>
  </si>
  <si>
    <t xml:space="preserve">Poznámka k souboru cen:_x000D_
1. V cenách -0111 až -0146 a -0151 až -0206 nejsou obsaženy náklady na osazení skříně, tyto se oceňují cenami části A 19 Rozvaděče, rozvodné skříně, desky, svorkovnice – montáž katalogu 21 M._x000D_
</t>
  </si>
  <si>
    <t>460310003</t>
  </si>
  <si>
    <t>Zemní protlaky strojně neřízený zemní protlak ( krtek) v hornině tř. 1 a 2 průměr protlaku přes 63 do 75 mm</t>
  </si>
  <si>
    <t>-451283540</t>
  </si>
  <si>
    <t xml:space="preserve">Poznámka k souboru cen:_x000D_
1. V cenách -0001 až 0017 nejsou započteny náklady na:_x000D_
a) zemní práce nutné k provedení protlaku (startovací a cílové jámy),_x000D_
b) dodání chráničky a potrubí. Tyto materiály se oceňují ve specifikaci._x000D_
2. V cenách -0101 až 0109 jsou započteny i náklady na:_x000D_
a) případné vodorovné přemístění výkopku z protlačovaného potrubí a svislé přemístění výkopku z montážní jámy na povrch a jeho přehození na povrchu,_x000D_
b) úpravu čela potrubí pro protlačení._x000D_
3. V cenách -0101 až 0109 nejsou započteny náklady na:_x000D_
a) případné zemní práce nutné k provedení protlaku (startovací a cílové jámy),_x000D_
b) případné čerpání vody,_x000D_
c) montáž vedení a jeho příslušenství, slouží-li protlačená trouba jako ochranné potrubí,_x000D_
d) dodávku potrubí učeného k protlačení. Toto potrubí se oceňuje ve specifikaci. Ztratné lze stanovit ve výši 3%,_x000D_
e) překládání a zajišťování inženýrských sítí,_x000D_
f) vytýčení směru protlaku a stávajících inženýrských sítí._x000D_
</t>
  </si>
  <si>
    <t>292</t>
  </si>
  <si>
    <t>460310004</t>
  </si>
  <si>
    <t>Zemní protlaky strojně neřízený zemní protlak ( krtek) v hornině tř. 1 a 2 průměr protlaku přes 75 do 90 mm</t>
  </si>
  <si>
    <t>1144120365</t>
  </si>
  <si>
    <t>293</t>
  </si>
  <si>
    <t>460310005</t>
  </si>
  <si>
    <t>Zemní protlaky strojně neřízený zemní protlak ( krtek) v hornině tř. 1 a 2 průměr protlaku přes 90 do 110 mm</t>
  </si>
  <si>
    <t>-1563600670</t>
  </si>
  <si>
    <t>460310012</t>
  </si>
  <si>
    <t>Zemní protlaky strojně neřízený zemní protlak ( krtek) v hornině tř. 3 a 4 průměr protlaku přes 50 do 63 mm</t>
  </si>
  <si>
    <t>1532067692</t>
  </si>
  <si>
    <t>460310013</t>
  </si>
  <si>
    <t>Zemní protlaky strojně neřízený zemní protlak ( krtek) v hornině tř. 3 a 4 průměr protlaku přes 63 do 75 mm</t>
  </si>
  <si>
    <t>1607246502</t>
  </si>
  <si>
    <t>460310014</t>
  </si>
  <si>
    <t>Zemní protlaky strojně neřízený zemní protlak ( krtek) v hornině tř. 3 a 4 průměr protlaku přes 75 do 90 mm</t>
  </si>
  <si>
    <t>1019592434</t>
  </si>
  <si>
    <t>460310015</t>
  </si>
  <si>
    <t>Zemní protlaky strojně neřízený zemní protlak ( krtek) v hornině tř. 3 a 4 průměr protlaku přes 90 do 110 mm</t>
  </si>
  <si>
    <t>-963305899</t>
  </si>
  <si>
    <t>460310016</t>
  </si>
  <si>
    <t>Zemní protlaky strojně neřízený zemní protlak ( krtek) v hornině tř. 3 a 4 průměr protlaku přes 110 do 125 mm</t>
  </si>
  <si>
    <t>311177959</t>
  </si>
  <si>
    <t>460310017</t>
  </si>
  <si>
    <t>Zemní protlaky strojně neřízený zemní protlak ( krtek) v hornině tř. 3 a 4 průměr protlaku přes 125 do 160 mm</t>
  </si>
  <si>
    <t>1940428942</t>
  </si>
  <si>
    <t>300</t>
  </si>
  <si>
    <t>460310103</t>
  </si>
  <si>
    <t>Zemní protlaky strojně neřízený zemní protlak ( krtek) řízené horizontální vrtání v hornině tř. 1 až 4 pro protlačení PE trub, v hloubce do 6 m vnějšího průměru vrtu přes 90 do 110 mm</t>
  </si>
  <si>
    <t>1751333800</t>
  </si>
  <si>
    <t>301</t>
  </si>
  <si>
    <t>460310104</t>
  </si>
  <si>
    <t>Zemní protlaky strojně neřízený zemní protlak ( krtek) řízené horizontální vrtání v hornině tř. 1 až 4 pro protlačení PE trub, v hloubce do 6 m vnějšího průměru vrtu přes 110 do 125 mm</t>
  </si>
  <si>
    <t>106388223</t>
  </si>
  <si>
    <t>460310105</t>
  </si>
  <si>
    <t>Zemní protlaky strojně neřízený zemní protlak ( krtek) řízené horizontální vrtání v hornině tř. 1 až 4 pro protlačení PE trub, v hloubce do 6 m vnějšího průměru vrtu přes 125 do 160 mm</t>
  </si>
  <si>
    <t>-315629474</t>
  </si>
  <si>
    <t>303</t>
  </si>
  <si>
    <t>460310106</t>
  </si>
  <si>
    <t>Zemní protlaky strojně neřízený zemní protlak ( krtek) řízené horizontální vrtání v hornině tř. 1 až 4 pro protlačení PE trub, v hloubce do 6 m vnějšího průměru vrtu přes 160 do 225 mm</t>
  </si>
  <si>
    <t>-378872057</t>
  </si>
  <si>
    <t>304</t>
  </si>
  <si>
    <t>460310107</t>
  </si>
  <si>
    <t>Zemní protlaky strojně neřízený zemní protlak ( krtek) řízené horizontální vrtání v hornině tř. 1 až 4 pro protlačení PE trub, v hloubce do 6 m vnějšího průměru vrtu přes 225 do 315 mm</t>
  </si>
  <si>
    <t>1617403380</t>
  </si>
  <si>
    <t>305</t>
  </si>
  <si>
    <t>460421082</t>
  </si>
  <si>
    <t>Kabelové lože včetně podsypu, zhutnění a urovnání povrchu z písku nebo štěrkopísku tloušťky 5 cm nad kabel zakryté plastovou fólií, šířky lože přes 25 do 50 cm</t>
  </si>
  <si>
    <t>1999062817</t>
  </si>
  <si>
    <t xml:space="preserve">Poznámka k souboru cen:_x000D_
1. V cenách -1021 až -1072, -1121 až -1172 a -1221 až -1272 nejsou započteny náklady na dodávku betonových a plastových desek. Tato dodávka se oceňuje ve specifikaci._x000D_
</t>
  </si>
  <si>
    <t>460490051</t>
  </si>
  <si>
    <t>Krytí kabelů, spojek, koncovek a odbočnic spojek, koncovek a odbočnic včetně podkladové a zásypové vrstvy s dodáním kopaného písku a uložením do rýhy cihlami tloušťky do 10 cm, pro kabel do 6 kV</t>
  </si>
  <si>
    <t>-1282807047</t>
  </si>
  <si>
    <t>460490061</t>
  </si>
  <si>
    <t>Krytí kabelů, spojek, koncovek a odbočnic spojek, koncovek a odbočnic včetně podkladové a zásypové vrstvy s dodáním kopaného písku a uložením do rýhy Příplatek k cenám za výstražnou fólii</t>
  </si>
  <si>
    <t>-220755165</t>
  </si>
  <si>
    <t>308</t>
  </si>
  <si>
    <t>460500001</t>
  </si>
  <si>
    <t>Oddělení kabelů přepážkou s utěsněním, ve výkopu z cihel</t>
  </si>
  <si>
    <t>-1803052284</t>
  </si>
  <si>
    <t>309</t>
  </si>
  <si>
    <t>460500002</t>
  </si>
  <si>
    <t>Oddělení kabelů přepážkou s utěsněním, ve výkopu z betonových desek</t>
  </si>
  <si>
    <t>1296926909</t>
  </si>
  <si>
    <t>310</t>
  </si>
  <si>
    <t>460510004</t>
  </si>
  <si>
    <t>Kabelové prostupy, kanály a multikanály kabelové prostupy z trub betonových včetně osazení, utěsnění a spárování do rýhy, bez výkopových prací bez obsypu, vnitřního průměru do 15 cm</t>
  </si>
  <si>
    <t>-988311295</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</si>
  <si>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</si>
  <si>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460510005</t>
  </si>
  <si>
    <t>Kabelové prostupy, kanály a multikanály kabelové prostupy z trub betonových včetně osazení, utěsnění a spárování do rýhy, bez výkopových prací bez obsypu, vnitřního průměru přes 15 do 20 cm</t>
  </si>
  <si>
    <t>-1698464763</t>
  </si>
  <si>
    <t>460560153</t>
  </si>
  <si>
    <t>Zásyp kabelových rýh ručně s uložením výkopku ve vrstvách včetně zhutnění a urovnání povrchu šířky 35 cm hloubky 70 cm, v hornině třídy 3</t>
  </si>
  <si>
    <t>1385652484</t>
  </si>
  <si>
    <t>460560183</t>
  </si>
  <si>
    <t>Zásyp kabelových rýh ručně s uložením výkopku ve vrstvách včetně zhutnění a urovnání povrchu šířky 35 cm hloubky 100 cm, v hornině třídy 3</t>
  </si>
  <si>
    <t>-1508907136</t>
  </si>
  <si>
    <t>460600021</t>
  </si>
  <si>
    <t>Přemístění (odvoz) horniny, suti a vybouraných hmot vodorovné přemístění horniny včetně složení, bez naložení a rozprostření jakékoliv třídy, na vzdálenost do 50 m</t>
  </si>
  <si>
    <t>977260443</t>
  </si>
  <si>
    <t>460600022</t>
  </si>
  <si>
    <t>Přemístění (odvoz) horniny, suti a vybouraných hmot vodorovné přemístění horniny včetně složení, bez naložení a rozprostření jakékoliv třídy, na vzdálenost přes 50 do 500 m</t>
  </si>
  <si>
    <t>1673140383</t>
  </si>
  <si>
    <t>460600023</t>
  </si>
  <si>
    <t>Přemístění (odvoz) horniny, suti a vybouraných hmot vodorovné přemístění horniny včetně složení, bez naložení a rozprostření jakékoliv třídy, na vzdálenost přes 500 do 1000 m</t>
  </si>
  <si>
    <t>1363834132</t>
  </si>
  <si>
    <t>460620002</t>
  </si>
  <si>
    <t>Úprava terénu položení drnu, včetně zalití vodou na rovině</t>
  </si>
  <si>
    <t>-695091048</t>
  </si>
  <si>
    <t>460620003</t>
  </si>
  <si>
    <t>Úprava terénu položení drnu, včetně zalití vodou ve svahu</t>
  </si>
  <si>
    <t>1567428720</t>
  </si>
  <si>
    <t>460620007</t>
  </si>
  <si>
    <t>Úprava terénu zatravnění, včetně dodání osiva a zalití vodou na rovině</t>
  </si>
  <si>
    <t>41918575</t>
  </si>
  <si>
    <t>460620008</t>
  </si>
  <si>
    <t>Úprava terénu zatravnění, včetně dodání osiva a zalití vodou ve svahu</t>
  </si>
  <si>
    <t>728949061</t>
  </si>
  <si>
    <t>460150063</t>
  </si>
  <si>
    <t>Hloubení zapažených i nezapažených kabelových rýh ručně včetně urovnání dna s přemístěním výkopku do vzdálenosti 3 m od okraje jámy nebo naložením na dopravní prostředek šířky 40 cm, hloubky 80 cm, v hornině třídy 3</t>
  </si>
  <si>
    <t>-1816858182</t>
  </si>
  <si>
    <t>460150064</t>
  </si>
  <si>
    <t>Hloubení zapažených i nezapažených kabelových rýh ručně včetně urovnání dna s přemístěním výkopku do vzdálenosti 3 m od okraje jámy nebo naložením na dopravní prostředek šířky 40 cm, hloubky 80 cm, v hornině třídy 4</t>
  </si>
  <si>
    <t>-906058734</t>
  </si>
  <si>
    <t>460150133</t>
  </si>
  <si>
    <t>Hloubení zapažených i nezapažených kabelových rýh ručně včetně urovnání dna s přemístěním výkopku do vzdálenosti 3 m od okraje jámy nebo naložením na dopravní prostředek šířky 35 cm, hloubky 50 cm, v hornině třídy 3</t>
  </si>
  <si>
    <t>344240775</t>
  </si>
  <si>
    <t>460150134</t>
  </si>
  <si>
    <t>Hloubení zapažených i nezapažených kabelových rýh ručně včetně urovnání dna s přemístěním výkopku do vzdálenosti 3 m od okraje jámy nebo naložením na dopravní prostředek šířky 35 cm, hloubky 50 cm, v hornině třídy 4</t>
  </si>
  <si>
    <t>-791010623</t>
  </si>
  <si>
    <t>235</t>
  </si>
  <si>
    <t>460150163</t>
  </si>
  <si>
    <t>Hloubení zapažených i nezapažených kabelových rýh ručně včetně urovnání dna s přemístěním výkopku do vzdálenosti 3 m od okraje jámy nebo naložením na dopravní prostředek šířky 35 cm, hloubky 80 cm, v hornině třídy 3</t>
  </si>
  <si>
    <t>-1937898407</t>
  </si>
  <si>
    <t>460150164</t>
  </si>
  <si>
    <t>Hloubení zapažených i nezapažených kabelových rýh ručně včetně urovnání dna s přemístěním výkopku do vzdálenosti 3 m od okraje jámy nebo naložením na dopravní prostředek šířky 35 cm, hloubky 80 cm, v hornině třídy 4</t>
  </si>
  <si>
    <t>1756501969</t>
  </si>
  <si>
    <t>460150673</t>
  </si>
  <si>
    <t>Hloubení zapažených i nezapažených kabelových rýh ručně včetně urovnání dna s přemístěním výkopku do vzdálenosti 3 m od okraje jámy nebo naložením na dopravní prostředek šířky 65 cm, hloubky 110 cm, v hornině třídy 3</t>
  </si>
  <si>
    <t>1349458568</t>
  </si>
  <si>
    <t>460150674</t>
  </si>
  <si>
    <t>Hloubení zapažených i nezapažených kabelových rýh ručně včetně urovnání dna s přemístěním výkopku do vzdálenosti 3 m od okraje jámy nebo naložením na dopravní prostředek šířky 65 cm, hloubky 110 cm, v hornině třídy 4</t>
  </si>
  <si>
    <t>-566000791</t>
  </si>
  <si>
    <t>460202133</t>
  </si>
  <si>
    <t>Hloubení nezapažených kabelových rýh strojně zarovnání kabelových rýh po výkopu strojně, šířka rýhy bez zarovnání rýh šířky 35 cm, hloubky 50 cm, v hornině třídy 3</t>
  </si>
  <si>
    <t>2125680346</t>
  </si>
  <si>
    <t xml:space="preserve">Poznámka k souboru cen:_x000D_
1. Ceny hloubení rýh strojně v hornině třídy 6 a 7 jsou stanoveny za použití trhaviny._x000D_
</t>
  </si>
  <si>
    <t>460202134</t>
  </si>
  <si>
    <t>Hloubení nezapažených kabelových rýh strojně zarovnání kabelových rýh po výkopu strojně, šířka rýhy bez zarovnání rýh šířky 35 cm, hloubky 50 cm, v hornině třídy 4</t>
  </si>
  <si>
    <t>1571548068</t>
  </si>
  <si>
    <t>460202135</t>
  </si>
  <si>
    <t>Hloubení nezapažených kabelových rýh strojně zarovnání kabelových rýh po výkopu strojně, šířka rýhy bez zarovnání rýh šířky 35 cm, hloubky 50 cm, v hornině třídy 5</t>
  </si>
  <si>
    <t>1298837375</t>
  </si>
  <si>
    <t>460202163</t>
  </si>
  <si>
    <t>Hloubení nezapažených kabelových rýh strojně zarovnání kabelových rýh po výkopu strojně, šířka rýhy bez zarovnání rýh šířky 35 cm, hloubky 80 cm, v hornině třídy 3</t>
  </si>
  <si>
    <t>1986964303</t>
  </si>
  <si>
    <t>460202164</t>
  </si>
  <si>
    <t>Hloubení nezapažených kabelových rýh strojně zarovnání kabelových rýh po výkopu strojně, šířka rýhy bez zarovnání rýh šířky 35 cm, hloubky 80 cm, v hornině třídy 4</t>
  </si>
  <si>
    <t>-2051623462</t>
  </si>
  <si>
    <t>460202165</t>
  </si>
  <si>
    <t>Hloubení nezapažených kabelových rýh strojně zarovnání kabelových rýh po výkopu strojně, šířka rýhy bez zarovnání rýh šířky 35 cm, hloubky 80 cm, v hornině třídy 5</t>
  </si>
  <si>
    <t>1712858584</t>
  </si>
  <si>
    <t>460560033</t>
  </si>
  <si>
    <t>Zásyp kabelových rýh ručně s uložením výkopku ve vrstvách včetně zhutnění a urovnání povrchu šířky 40 cm hloubky 50 cm, v hornině třídy 3</t>
  </si>
  <si>
    <t>760320706</t>
  </si>
  <si>
    <t>246</t>
  </si>
  <si>
    <t>460560034</t>
  </si>
  <si>
    <t>Zásyp kabelových rýh ručně s uložením výkopku ve vrstvách včetně zhutnění a urovnání povrchu šířky 40 cm hloubky 50 cm, v hornině třídy 4</t>
  </si>
  <si>
    <t>303707458</t>
  </si>
  <si>
    <t>460560063</t>
  </si>
  <si>
    <t>Zásyp kabelových rýh ručně s uložením výkopku ve vrstvách včetně zhutnění a urovnání povrchu šířky 40 cm hloubky 80 cm, v hornině třídy 3</t>
  </si>
  <si>
    <t>1098122459</t>
  </si>
  <si>
    <t>248</t>
  </si>
  <si>
    <t>460560064</t>
  </si>
  <si>
    <t>Zásyp kabelových rýh ručně s uložením výkopku ve vrstvách včetně zhutnění a urovnání povrchu šířky 40 cm hloubky 80 cm, v hornině třídy 4</t>
  </si>
  <si>
    <t>-1764384274</t>
  </si>
  <si>
    <t>249</t>
  </si>
  <si>
    <t>460560133</t>
  </si>
  <si>
    <t>Zásyp kabelových rýh ručně s uložením výkopku ve vrstvách včetně zhutnění a urovnání povrchu šířky 35 cm hloubky 50 cm, v hornině třídy 3</t>
  </si>
  <si>
    <t>2126313158</t>
  </si>
  <si>
    <t>460560134</t>
  </si>
  <si>
    <t>Zásyp kabelových rýh ručně s uložením výkopku ve vrstvách včetně zhutnění a urovnání povrchu šířky 35 cm hloubky 50 cm, v hornině třídy 4</t>
  </si>
  <si>
    <t>215391555</t>
  </si>
  <si>
    <t>460560163</t>
  </si>
  <si>
    <t>Zásyp kabelových rýh ručně s uložením výkopku ve vrstvách včetně zhutnění a urovnání povrchu šířky 35 cm hloubky 80 cm, v hornině třídy 3</t>
  </si>
  <si>
    <t>1618970009</t>
  </si>
  <si>
    <t>252</t>
  </si>
  <si>
    <t>460560164</t>
  </si>
  <si>
    <t>Zásyp kabelových rýh ručně s uložením výkopku ve vrstvách včetně zhutnění a urovnání povrchu šířky 35 cm hloubky 80 cm, v hornině třídy 4</t>
  </si>
  <si>
    <t>-879360209</t>
  </si>
  <si>
    <t>253</t>
  </si>
  <si>
    <t>460560673</t>
  </si>
  <si>
    <t>Zásyp kabelových rýh ručně s uložením výkopku ve vrstvách včetně zhutnění a urovnání povrchu šířky 65 cm hloubky 110 cm, v hornině třídy 3</t>
  </si>
  <si>
    <t>-996250542</t>
  </si>
  <si>
    <t>254</t>
  </si>
  <si>
    <t>460560674</t>
  </si>
  <si>
    <t>Zásyp kabelových rýh ručně s uložením výkopku ve vrstvách včetně zhutnění a urovnání povrchu šířky 65 cm hloubky 110 cm, v hornině třídy 4</t>
  </si>
  <si>
    <t>-1243456331</t>
  </si>
  <si>
    <t>03 - VON</t>
  </si>
  <si>
    <t>VRN - Vedlejší rozpočtové náklady</t>
  </si>
  <si>
    <t>022121201</t>
  </si>
  <si>
    <t>Geodetické práce Diagnostika technické infrastruktury Vstup do ochranného pásma elektrických zařízení - V sazbě jsou započteny náklady za vstup zhotovitele do prostoru ochranného pásma elektrických zařízení v majetku cizího právního subjektu jako právní jistota případných škod během opravných prací.</t>
  </si>
  <si>
    <t>%</t>
  </si>
  <si>
    <t>-986841609</t>
  </si>
  <si>
    <t>Poznámka k souboru cen:_x000D_
V sazbě jsou započteny náklady za vstup zhotovitele do prostoru ochranného pásma elektrických zařízení v majetku cizího právního subjektu jako právní jistota případných škod během opravných prací.</t>
  </si>
  <si>
    <t>VRN</t>
  </si>
  <si>
    <t>011101001</t>
  </si>
  <si>
    <t>Finanční náklady pojistné</t>
  </si>
  <si>
    <t>168669892</t>
  </si>
  <si>
    <t>011101101</t>
  </si>
  <si>
    <t>Finanční náklady rezerva - kulturní památky</t>
  </si>
  <si>
    <t>1348434362</t>
  </si>
  <si>
    <t>011101111</t>
  </si>
  <si>
    <t>Finanční náklady rezerva - rekonstrukce</t>
  </si>
  <si>
    <t>1559619477</t>
  </si>
  <si>
    <t>011101201</t>
  </si>
  <si>
    <t>Finanční náklady kauce - zádržné - Nejedná se o přirážku. Je to dočasná srážka z faktury.</t>
  </si>
  <si>
    <t>-1279380340</t>
  </si>
  <si>
    <t>Poznámka k souboru cen:_x000D_
Nejedná se o přirážku. Je to dočasná srážka z faktury.</t>
  </si>
  <si>
    <t>021102001</t>
  </si>
  <si>
    <t>Průzkumné práce pro opravy Geotechnický průzkum železničního spodku - zemního tělesa - V ceně jsou započteny náklady na posouzení stavu a zjištění složení, stavu a únosnosti konstrukčních vrstev tělesa železničního spodku a pro objasnění příčin jejich poruch a deformací.</t>
  </si>
  <si>
    <t>-1127538113</t>
  </si>
  <si>
    <t>Poznámka k souboru cen:_x000D_
V ceně jsou započteny náklady na posouzení stavu a zjištění složení, stavu a únosnosti konstrukčních vrstev tělesa železničního spodku a pro objasnění příčin jejich poruch a deformací.</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</si>
  <si>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</si>
  <si>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</si>
  <si>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-28198307</t>
  </si>
  <si>
    <t>Poznámka k souboru cen:_x000D_
V ceně jsou započteny náklady na doplňující rozbor kameniva nebo KL pro objasnění kontaminace ropnými látkami akreditovanou laboratoří včetně vyhodnocení a předání zprávy o výsledku.</t>
  </si>
  <si>
    <t>25</t>
  </si>
  <si>
    <t>021301001</t>
  </si>
  <si>
    <t>Průzkumné práce pro opravy Měření žel. spodku georadarovou metodou v kolejích a výhybkách - V ceně jsou započteny náklady na měření, vyhodnocení a předání výstupů.</t>
  </si>
  <si>
    <t>-116572181</t>
  </si>
  <si>
    <t>Poznámka k souboru cen:_x000D_
V ceně jsou započteny náklady na měření, vyhodnocení a předání výstupů.</t>
  </si>
  <si>
    <t>26</t>
  </si>
  <si>
    <t>021311001</t>
  </si>
  <si>
    <t>Průzkumné práce pro opravy Měření kolejnicových profilů elektronicky - V ceně jsou započteny náklady na změření profilu kolejnice, jazyka, opornice nebo srdcovky snímačem, zpracování a předání elektronických dat.</t>
  </si>
  <si>
    <t>848522369</t>
  </si>
  <si>
    <t>Poznámka k souboru cen:_x000D_
V ceně jsou započteny náklady na změření profilu kolejnice, jazyka, opornice nebo srdcovky snímačem, zpracování a předání elektronických dat.</t>
  </si>
  <si>
    <t>022102001</t>
  </si>
  <si>
    <t>Geodetické práce Geodetické práce elektrického zařízení</t>
  </si>
  <si>
    <t>1896076044</t>
  </si>
  <si>
    <t>31</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</si>
  <si>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</si>
  <si>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</si>
  <si>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1244916207</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</si>
  <si>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</si>
  <si>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</si>
  <si>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</si>
  <si>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-119458750</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</si>
  <si>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</si>
  <si>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</si>
  <si>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-1853860586</t>
  </si>
  <si>
    <t>Poznámka k souboru cen:_x000D_
V sazbě jsou započteny náklady na vyhledání trasy detektorem, zaměření a zobrazení trasy a předání výstupu zaměření. V sazbě nejsou obsaženy náklady na vytýčení sítí ve správě provozovatele.</t>
  </si>
  <si>
    <t>022121301</t>
  </si>
  <si>
    <t>Geodetické práce Diagnostika technické infrastruktury Zajištění beznapěťového stavu distribuční soustavy - V sazbě jsou započteny náklady na zajištění beznapěťového stavu s následným uvedením do stavu pod napětím. Ocenění se řídí ceníkem provozovatele sítě.</t>
  </si>
  <si>
    <t>-426246945</t>
  </si>
  <si>
    <t>Poznámka k souboru cen:_x000D_
V sazbě jsou započteny náklady na zajištění beznapěťového stavu s následným uvedením do stavu pod napětím. Ocenění se řídí ceníkem provozovatele sítě.</t>
  </si>
  <si>
    <t>35</t>
  </si>
  <si>
    <t>023101001</t>
  </si>
  <si>
    <t>Projektové práce Projektové práce v rozsahu ZRN (vyjma dále jmenované práce) do 1 mil. Kč</t>
  </si>
  <si>
    <t>18220458</t>
  </si>
  <si>
    <t>023101011</t>
  </si>
  <si>
    <t>Projektové práce Projektové práce v rozsahu ZRN (vyjma dále jmenované práce) přes 1 do 3 mil. Kč</t>
  </si>
  <si>
    <t>1449576054</t>
  </si>
  <si>
    <t>37</t>
  </si>
  <si>
    <t>023101021</t>
  </si>
  <si>
    <t>Projektové práce Projektové práce v rozsahu ZRN (vyjma dále jmenované práce) přes 3 do 5 mil. Kč</t>
  </si>
  <si>
    <t>429307318</t>
  </si>
  <si>
    <t>023101031</t>
  </si>
  <si>
    <t>Projektové práce Projektové práce v rozsahu ZRN (vyjma dále jmenované práce) přes 5 do 20 mil. Kč</t>
  </si>
  <si>
    <t>1785336533</t>
  </si>
  <si>
    <t>023101041</t>
  </si>
  <si>
    <t>Projektové práce Projektové práce v rozsahu ZRN (vyjma dále jmenované práce) přes 20 mil. Kč</t>
  </si>
  <si>
    <t>900109337</t>
  </si>
  <si>
    <t>40</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</si>
  <si>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</si>
  <si>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</si>
  <si>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-465078628</t>
  </si>
  <si>
    <t>Poznámka k souboru cen:_x000D_
V sazbě jsou započteny náklady na vyhotovení projektové dokumentace podle požadavku objednatele v rozsahu pro ohlášení podle požadavku objednatele.</t>
  </si>
  <si>
    <t>41</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</si>
  <si>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</si>
  <si>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</si>
  <si>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1290375699</t>
  </si>
  <si>
    <t>Poznámka k souboru cen:_x000D_
V sazbě jsou započteny náklady na vyhotovení projektové dokumentace podle vyhlášky číslo 499/2006 Sb., a vyhlášky 146/2008 Sb., v rozsahu pro povolení stavby podle požadavku objednatele.</t>
  </si>
  <si>
    <t>42</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</si>
  <si>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</si>
  <si>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</si>
  <si>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-805285853</t>
  </si>
  <si>
    <t>Poznámka k souboru cen:_x000D_
V sazbě jsou obsaženy náklady na zaměření a vyhotovení dokumentace skutečného provedení elektrických zařízení dle vyhlášky 146/2008 Sb. včetně zpracování dat v digitální podobě v otevřené formě a její předání objednateli</t>
  </si>
  <si>
    <t>43</t>
  </si>
  <si>
    <t>024101001</t>
  </si>
  <si>
    <t>Inženýrská činnost střežení pracovní skupiny zaměstnanců</t>
  </si>
  <si>
    <t>-1972110192</t>
  </si>
  <si>
    <t>44</t>
  </si>
  <si>
    <t>024101201</t>
  </si>
  <si>
    <t>Inženýrská činnost koordinátor BOZP na staveništi</t>
  </si>
  <si>
    <t>-2098136968</t>
  </si>
  <si>
    <t>45</t>
  </si>
  <si>
    <t>024101301</t>
  </si>
  <si>
    <t>Inženýrská činnost posudky (např. statické aj.) a dozory</t>
  </si>
  <si>
    <t>1420276164</t>
  </si>
  <si>
    <t>46</t>
  </si>
  <si>
    <t>024101401</t>
  </si>
  <si>
    <t>Inženýrská činnost koordinační a kompletační činnost</t>
  </si>
  <si>
    <t>-1982994221</t>
  </si>
  <si>
    <t>029101001</t>
  </si>
  <si>
    <t>Ostatní náklady Náklady na informační cedule, desky, publikační náklady, aj.</t>
  </si>
  <si>
    <t>-916213728</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</si>
  <si>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</si>
  <si>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</si>
  <si>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2027506766</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</si>
  <si>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</si>
  <si>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</si>
  <si>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952380641</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</si>
  <si>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</si>
  <si>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</si>
  <si>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1945979962</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</si>
  <si>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</si>
  <si>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</si>
  <si>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1019759176</t>
  </si>
  <si>
    <t>031111001</t>
  </si>
  <si>
    <t>Zařízení a vybavení staveniště pro jmenované práce nátěry, izolace</t>
  </si>
  <si>
    <t>499899029</t>
  </si>
  <si>
    <t>031111011</t>
  </si>
  <si>
    <t>Zařízení a vybavení staveniště pro jmenované práce stavební část (budovy)</t>
  </si>
  <si>
    <t>1912079803</t>
  </si>
  <si>
    <t>031111021</t>
  </si>
  <si>
    <t>Zařízení a vybavení staveniště pro jmenované práce mosty</t>
  </si>
  <si>
    <t>-528696810</t>
  </si>
  <si>
    <t>031111031</t>
  </si>
  <si>
    <t>Zařízení a vybavení staveniště pro jmenované práce tunely</t>
  </si>
  <si>
    <t>-2133778153</t>
  </si>
  <si>
    <t>031111041</t>
  </si>
  <si>
    <t>Zařízení a vybavení staveniště osvětlení pracoviště</t>
  </si>
  <si>
    <t>746443697</t>
  </si>
  <si>
    <t>031111051</t>
  </si>
  <si>
    <t>Zařízení a vybavení staveniště pronájem ploch</t>
  </si>
  <si>
    <t>-420428645</t>
  </si>
  <si>
    <t>032101001</t>
  </si>
  <si>
    <t>Územní vlivy klimatické vlivy (vyjma mrazu pod -10°C)</t>
  </si>
  <si>
    <t>986358937</t>
  </si>
  <si>
    <t>032102001</t>
  </si>
  <si>
    <t>Územní vlivy mráz pod -10°C</t>
  </si>
  <si>
    <t>-593173600</t>
  </si>
  <si>
    <t>032104001</t>
  </si>
  <si>
    <t>Územní vlivy práce na těžce přístupných místech</t>
  </si>
  <si>
    <t>289174371</t>
  </si>
  <si>
    <t>033101001</t>
  </si>
  <si>
    <t>Provozní vlivy Rušení prací silničním provozem při výskytu aut za směnu 8,5 hod. do 250</t>
  </si>
  <si>
    <t>1366272251</t>
  </si>
  <si>
    <t>033101011</t>
  </si>
  <si>
    <t>Provozní vlivy Rušení prací silničním provozem při výskytu aut za směnu 8,5 hod. přes 250 do 500</t>
  </si>
  <si>
    <t>-714302613</t>
  </si>
  <si>
    <t>033101021</t>
  </si>
  <si>
    <t>Provozní vlivy Rušení prací silničním provozem při výskytu aut za směnu 8,5 hod. přes 500</t>
  </si>
  <si>
    <t>-207152617</t>
  </si>
  <si>
    <t>033111001</t>
  </si>
  <si>
    <t>Provozní vlivy Výluka silničního provozu se zajištěním objížďky</t>
  </si>
  <si>
    <t>-1726701139</t>
  </si>
  <si>
    <t>65</t>
  </si>
  <si>
    <t>033121001</t>
  </si>
  <si>
    <t>Provozní vlivy Rušení prací železničním provozem širá trať nebo dopravny s kolejovým rozvětvením s počtem vlaků za směnu 8,5 hod. do 25</t>
  </si>
  <si>
    <t>1606424526</t>
  </si>
  <si>
    <t>033121011</t>
  </si>
  <si>
    <t>Provozní vlivy Rušení prací železničním provozem širá trať nebo dopravny s kolejovým rozvětvením s počtem vlaků za směnu 8,5 hod. přes 25 do 50</t>
  </si>
  <si>
    <t>462505614</t>
  </si>
  <si>
    <t>033121021</t>
  </si>
  <si>
    <t>Provozní vlivy Rušení prací železničním provozem širá trať nebo dopravny s kolejovým rozvětvením s počtem vlaků za směnu 8,5 hod. přes 50 do 100</t>
  </si>
  <si>
    <t>-399941692</t>
  </si>
  <si>
    <t>68</t>
  </si>
  <si>
    <t>033121031</t>
  </si>
  <si>
    <t>Provozní vlivy Rušení prací železničním provozem širá trať nebo dopravny s kolejovým rozvětvením s počtem vlaků za směnu 8,5 hod. přes 100</t>
  </si>
  <si>
    <t>193038679</t>
  </si>
  <si>
    <t>69</t>
  </si>
  <si>
    <t>033122001</t>
  </si>
  <si>
    <t>Provozní vlivy Rušení prací železničním provozem tunel nebo most přes 50 m délky s počtem vlaků za směnu 8,5 hod. do 25</t>
  </si>
  <si>
    <t>839529638</t>
  </si>
  <si>
    <t>70</t>
  </si>
  <si>
    <t>033122011</t>
  </si>
  <si>
    <t>Provozní vlivy Rušení prací železničním provozem tunel nebo most přes 50 m délky s počtem vlaků za směnu 8,5 hod. přes 25 do 50</t>
  </si>
  <si>
    <t>-1257854133</t>
  </si>
  <si>
    <t>033122021</t>
  </si>
  <si>
    <t>Provozní vlivy Rušení prací železničním provozem tunel nebo most přes 50 m délky s počtem vlaků za směnu 8,5 hod. přes 50 do 100</t>
  </si>
  <si>
    <t>1509461782</t>
  </si>
  <si>
    <t>033122031</t>
  </si>
  <si>
    <t>Provozní vlivy Rušení prací železničním provozem tunel nebo most přes 50 m délky s počtem vlaků za směnu 8,5 hod. přes 100</t>
  </si>
  <si>
    <t>-2099905244</t>
  </si>
  <si>
    <t>034101001</t>
  </si>
  <si>
    <t>Další náklady na pracovníky Náklady na pracovní pohotovost zaměstnanců na jednoho pracovníka</t>
  </si>
  <si>
    <t>Kč/hod</t>
  </si>
  <si>
    <t>-1119753922</t>
  </si>
  <si>
    <t>04 - Vedlejší rozpočtové náklady</t>
  </si>
  <si>
    <t>997013511</t>
  </si>
  <si>
    <t>Odvoz suti a vybouraných hmot z meziskládky na skládku s naložením a se složením, na vzdálenost do 1 km</t>
  </si>
  <si>
    <t>-382587281</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</si>
  <si>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</si>
  <si>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9</t>
  </si>
  <si>
    <t>-1581795727</t>
  </si>
  <si>
    <t>997013831</t>
  </si>
  <si>
    <t>Poplatek za uložení stavebního odpadu na skládce (skládkovné) směsného stavebního a demoličního zatříděného do Katalogu odpadů pod kódem 170 904</t>
  </si>
  <si>
    <t>-377736101</t>
  </si>
  <si>
    <t>784211031</t>
  </si>
  <si>
    <t>Malby z malířských směsí otěruvzdorných za mokra jednonásobné, bílé za mokra otěruvzdorné minimálně v místnostech výšky do 3,80 m</t>
  </si>
  <si>
    <t>-1122420059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</si>
</sst>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25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5"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0" fillId="0" borderId="0" xfId="0" applyFont="1" applyAlignment="1">
      <alignment horizontal="left" vertical="center"/>
    </xf>
    <xf numFmtId="0" fontId="26"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7"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29" fillId="0" borderId="0" xfId="0" applyNumberFormat="1" applyFont="1" applyAlignment="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0" fillId="0" borderId="22" xfId="0" applyFont="1" applyBorder="1" applyAlignment="1" applyProtection="1">
      <alignment horizontal="center" vertical="center"/>
    </xf>
    <xf numFmtId="49" fontId="30" fillId="0" borderId="22" xfId="0" applyNumberFormat="1" applyFont="1" applyBorder="1" applyAlignment="1" applyProtection="1">
      <alignment horizontal="left" vertical="center" wrapText="1"/>
    </xf>
    <xf numFmtId="0" fontId="30" fillId="0" borderId="22" xfId="0" applyFont="1" applyBorder="1" applyAlignment="1" applyProtection="1">
      <alignment horizontal="left" vertical="center" wrapText="1"/>
    </xf>
    <xf numFmtId="0" fontId="30" fillId="0" borderId="22" xfId="0" applyFont="1" applyBorder="1" applyAlignment="1" applyProtection="1">
      <alignment horizontal="center" vertical="center" wrapText="1"/>
    </xf>
    <xf numFmtId="167" fontId="30" fillId="0" borderId="22" xfId="0" applyNumberFormat="1" applyFont="1" applyBorder="1" applyAlignment="1" applyProtection="1">
      <alignment vertical="center"/>
    </xf>
    <xf numFmtId="4" fontId="30" fillId="2" borderId="22" xfId="0" applyNumberFormat="1" applyFont="1" applyFill="1" applyBorder="1" applyAlignment="1" applyProtection="1">
      <alignment vertical="center"/>
      <protection locked="0"/>
    </xf>
    <xf numFmtId="4" fontId="30" fillId="0" borderId="22" xfId="0" applyNumberFormat="1" applyFont="1" applyBorder="1" applyAlignment="1" applyProtection="1">
      <alignment vertical="center"/>
    </xf>
    <xf numFmtId="0" fontId="31" fillId="0" borderId="3" xfId="0" applyFont="1" applyBorder="1" applyAlignment="1">
      <alignment vertical="center"/>
    </xf>
    <xf numFmtId="0" fontId="30" fillId="2" borderId="14" xfId="0" applyFont="1" applyFill="1" applyBorder="1" applyAlignment="1" applyProtection="1">
      <alignment horizontal="left" vertical="center"/>
      <protection locked="0"/>
    </xf>
    <xf numFmtId="0" fontId="30" fillId="0" borderId="0" xfId="0" applyFont="1" applyBorder="1" applyAlignment="1" applyProtection="1">
      <alignment horizontal="center"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4" xfId="0" applyFont="1" applyBorder="1" applyAlignment="1" applyProtection="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19" fillId="2" borderId="19" xfId="0" applyFont="1" applyFill="1" applyBorder="1" applyAlignment="1" applyProtection="1">
      <alignment horizontal="left" vertical="center"/>
      <protection locked="0"/>
    </xf>
    <xf numFmtId="0" fontId="19"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9" fillId="0" borderId="20" xfId="0" applyNumberFormat="1" applyFont="1" applyBorder="1" applyAlignment="1" applyProtection="1">
      <alignment vertical="center"/>
    </xf>
    <xf numFmtId="166" fontId="19" fillId="0" borderId="21" xfId="0" applyNumberFormat="1"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0" fontId="8" fillId="0" borderId="20" xfId="0" applyFont="1" applyBorder="1" applyAlignment="1" applyProtection="1">
      <alignment vertical="center"/>
      <protection locked="0"/>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167" fontId="18" fillId="2" borderId="22" xfId="0" applyNumberFormat="1" applyFont="1" applyFill="1" applyBorder="1" applyAlignment="1" applyProtection="1">
      <alignment vertical="center"/>
      <protection locked="0"/>
    </xf>
    <xf numFmtId="4" fontId="15" fillId="0" borderId="0" xfId="0" applyNumberFormat="1" applyFont="1" applyAlignment="1" applyProtection="1">
      <alignment vertical="center"/>
    </xf>
    <xf numFmtId="0" fontId="1" fillId="0" borderId="0" xfId="0" applyFont="1" applyAlignment="1" applyProtection="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18" fillId="4" borderId="7" xfId="0" applyFont="1" applyFill="1" applyBorder="1" applyAlignment="1" applyProtection="1">
      <alignment horizontal="righ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18" fillId="4" borderId="6" xfId="0" applyFont="1" applyFill="1" applyBorder="1" applyAlignment="1" applyProtection="1">
      <alignment horizontal="center" vertical="center"/>
    </xf>
    <xf numFmtId="0" fontId="23"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topLeftCell="A37" workbookViewId="0"/>
  </sheetViews>
  <sheetFormatPr defaultRowHeight="14.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2" t="s">
        <v>0</v>
      </c>
      <c r="AZ1" s="12" t="s">
        <v>1</v>
      </c>
      <c r="BA1" s="12" t="s">
        <v>2</v>
      </c>
      <c r="BB1" s="12" t="s">
        <v>3</v>
      </c>
      <c r="BT1" s="12" t="s">
        <v>4</v>
      </c>
      <c r="BU1" s="12" t="s">
        <v>4</v>
      </c>
      <c r="BV1" s="12" t="s">
        <v>5</v>
      </c>
    </row>
    <row r="2" spans="1:74" ht="36.950000000000003" customHeight="1">
      <c r="AR2" s="219"/>
      <c r="AS2" s="219"/>
      <c r="AT2" s="219"/>
      <c r="AU2" s="219"/>
      <c r="AV2" s="219"/>
      <c r="AW2" s="219"/>
      <c r="AX2" s="219"/>
      <c r="AY2" s="219"/>
      <c r="AZ2" s="219"/>
      <c r="BA2" s="219"/>
      <c r="BB2" s="219"/>
      <c r="BC2" s="219"/>
      <c r="BD2" s="219"/>
      <c r="BE2" s="219"/>
      <c r="BS2" s="13" t="s">
        <v>6</v>
      </c>
      <c r="BT2" s="13" t="s">
        <v>7</v>
      </c>
    </row>
    <row r="3" spans="1:74" ht="6.95"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ht="24.95"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pans="1:74" ht="12" customHeight="1">
      <c r="B5" s="17"/>
      <c r="C5" s="18"/>
      <c r="D5" s="22" t="s">
        <v>13</v>
      </c>
      <c r="E5" s="18"/>
      <c r="F5" s="18"/>
      <c r="G5" s="18"/>
      <c r="H5" s="18"/>
      <c r="I5" s="18"/>
      <c r="J5" s="18"/>
      <c r="K5" s="231" t="s">
        <v>14</v>
      </c>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18"/>
      <c r="AQ5" s="18"/>
      <c r="AR5" s="16"/>
      <c r="BE5" s="210" t="s">
        <v>15</v>
      </c>
      <c r="BS5" s="13" t="s">
        <v>6</v>
      </c>
    </row>
    <row r="6" spans="1:74" ht="36.950000000000003" customHeight="1">
      <c r="B6" s="17"/>
      <c r="C6" s="18"/>
      <c r="D6" s="24" t="s">
        <v>16</v>
      </c>
      <c r="E6" s="18"/>
      <c r="F6" s="18"/>
      <c r="G6" s="18"/>
      <c r="H6" s="18"/>
      <c r="I6" s="18"/>
      <c r="J6" s="18"/>
      <c r="K6" s="233" t="s">
        <v>17</v>
      </c>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c r="AP6" s="18"/>
      <c r="AQ6" s="18"/>
      <c r="AR6" s="16"/>
      <c r="BE6" s="211"/>
      <c r="BS6" s="13" t="s">
        <v>6</v>
      </c>
    </row>
    <row r="7" spans="1:74" ht="12" customHeight="1">
      <c r="B7" s="17"/>
      <c r="C7" s="18"/>
      <c r="D7" s="25" t="s">
        <v>18</v>
      </c>
      <c r="E7" s="18"/>
      <c r="F7" s="18"/>
      <c r="G7" s="18"/>
      <c r="H7" s="18"/>
      <c r="I7" s="18"/>
      <c r="J7" s="18"/>
      <c r="K7" s="23" t="s">
        <v>19</v>
      </c>
      <c r="L7" s="18"/>
      <c r="M7" s="18"/>
      <c r="N7" s="18"/>
      <c r="O7" s="18"/>
      <c r="P7" s="18"/>
      <c r="Q7" s="18"/>
      <c r="R7" s="18"/>
      <c r="S7" s="18"/>
      <c r="T7" s="18"/>
      <c r="U7" s="18"/>
      <c r="V7" s="18"/>
      <c r="W7" s="18"/>
      <c r="X7" s="18"/>
      <c r="Y7" s="18"/>
      <c r="Z7" s="18"/>
      <c r="AA7" s="18"/>
      <c r="AB7" s="18"/>
      <c r="AC7" s="18"/>
      <c r="AD7" s="18"/>
      <c r="AE7" s="18"/>
      <c r="AF7" s="18"/>
      <c r="AG7" s="18"/>
      <c r="AH7" s="18"/>
      <c r="AI7" s="18"/>
      <c r="AJ7" s="18"/>
      <c r="AK7" s="25" t="s">
        <v>20</v>
      </c>
      <c r="AL7" s="18"/>
      <c r="AM7" s="18"/>
      <c r="AN7" s="23" t="s">
        <v>19</v>
      </c>
      <c r="AO7" s="18"/>
      <c r="AP7" s="18"/>
      <c r="AQ7" s="18"/>
      <c r="AR7" s="16"/>
      <c r="BE7" s="211"/>
      <c r="BS7" s="13" t="s">
        <v>6</v>
      </c>
    </row>
    <row r="8" spans="1:74" ht="12" customHeight="1">
      <c r="B8" s="17"/>
      <c r="C8" s="18"/>
      <c r="D8" s="25" t="s">
        <v>21</v>
      </c>
      <c r="E8" s="18"/>
      <c r="F8" s="18"/>
      <c r="G8" s="18"/>
      <c r="H8" s="18"/>
      <c r="I8" s="18"/>
      <c r="J8" s="18"/>
      <c r="K8" s="23" t="s">
        <v>22</v>
      </c>
      <c r="L8" s="18"/>
      <c r="M8" s="18"/>
      <c r="N8" s="18"/>
      <c r="O8" s="18"/>
      <c r="P8" s="18"/>
      <c r="Q8" s="18"/>
      <c r="R8" s="18"/>
      <c r="S8" s="18"/>
      <c r="T8" s="18"/>
      <c r="U8" s="18"/>
      <c r="V8" s="18"/>
      <c r="W8" s="18"/>
      <c r="X8" s="18"/>
      <c r="Y8" s="18"/>
      <c r="Z8" s="18"/>
      <c r="AA8" s="18"/>
      <c r="AB8" s="18"/>
      <c r="AC8" s="18"/>
      <c r="AD8" s="18"/>
      <c r="AE8" s="18"/>
      <c r="AF8" s="18"/>
      <c r="AG8" s="18"/>
      <c r="AH8" s="18"/>
      <c r="AI8" s="18"/>
      <c r="AJ8" s="18"/>
      <c r="AK8" s="25" t="s">
        <v>23</v>
      </c>
      <c r="AL8" s="18"/>
      <c r="AM8" s="18"/>
      <c r="AN8" s="26" t="s">
        <v>24</v>
      </c>
      <c r="AO8" s="18"/>
      <c r="AP8" s="18"/>
      <c r="AQ8" s="18"/>
      <c r="AR8" s="16"/>
      <c r="BE8" s="211"/>
      <c r="BS8" s="13" t="s">
        <v>6</v>
      </c>
    </row>
    <row r="9" spans="1:74" ht="14.45"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11"/>
      <c r="BS9" s="13" t="s">
        <v>6</v>
      </c>
    </row>
    <row r="10" spans="1:74" ht="12" customHeight="1">
      <c r="B10" s="17"/>
      <c r="C10" s="18"/>
      <c r="D10" s="25" t="s">
        <v>25</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5" t="s">
        <v>26</v>
      </c>
      <c r="AL10" s="18"/>
      <c r="AM10" s="18"/>
      <c r="AN10" s="23" t="s">
        <v>27</v>
      </c>
      <c r="AO10" s="18"/>
      <c r="AP10" s="18"/>
      <c r="AQ10" s="18"/>
      <c r="AR10" s="16"/>
      <c r="BE10" s="211"/>
      <c r="BS10" s="13" t="s">
        <v>6</v>
      </c>
    </row>
    <row r="11" spans="1:74" ht="18.399999999999999" customHeight="1">
      <c r="B11" s="17"/>
      <c r="C11" s="18"/>
      <c r="D11" s="18"/>
      <c r="E11" s="23" t="s">
        <v>28</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5" t="s">
        <v>29</v>
      </c>
      <c r="AL11" s="18"/>
      <c r="AM11" s="18"/>
      <c r="AN11" s="23" t="s">
        <v>30</v>
      </c>
      <c r="AO11" s="18"/>
      <c r="AP11" s="18"/>
      <c r="AQ11" s="18"/>
      <c r="AR11" s="16"/>
      <c r="BE11" s="211"/>
      <c r="BS11" s="13" t="s">
        <v>6</v>
      </c>
    </row>
    <row r="12" spans="1:74" ht="6.95"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11"/>
      <c r="BS12" s="13" t="s">
        <v>6</v>
      </c>
    </row>
    <row r="13" spans="1:74" ht="12" customHeight="1">
      <c r="B13" s="17"/>
      <c r="C13" s="18"/>
      <c r="D13" s="25" t="s">
        <v>31</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5" t="s">
        <v>26</v>
      </c>
      <c r="AL13" s="18"/>
      <c r="AM13" s="18"/>
      <c r="AN13" s="27" t="s">
        <v>32</v>
      </c>
      <c r="AO13" s="18"/>
      <c r="AP13" s="18"/>
      <c r="AQ13" s="18"/>
      <c r="AR13" s="16"/>
      <c r="BE13" s="211"/>
      <c r="BS13" s="13" t="s">
        <v>6</v>
      </c>
    </row>
    <row r="14" spans="1:74" ht="12.75">
      <c r="B14" s="17"/>
      <c r="C14" s="18"/>
      <c r="D14" s="18"/>
      <c r="E14" s="234" t="s">
        <v>32</v>
      </c>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5" t="s">
        <v>29</v>
      </c>
      <c r="AL14" s="18"/>
      <c r="AM14" s="18"/>
      <c r="AN14" s="27" t="s">
        <v>32</v>
      </c>
      <c r="AO14" s="18"/>
      <c r="AP14" s="18"/>
      <c r="AQ14" s="18"/>
      <c r="AR14" s="16"/>
      <c r="BE14" s="211"/>
      <c r="BS14" s="13" t="s">
        <v>6</v>
      </c>
    </row>
    <row r="15" spans="1:74" ht="6.95"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11"/>
      <c r="BS15" s="13" t="s">
        <v>4</v>
      </c>
    </row>
    <row r="16" spans="1:74" ht="12" customHeight="1">
      <c r="B16" s="17"/>
      <c r="C16" s="18"/>
      <c r="D16" s="25" t="s">
        <v>33</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5" t="s">
        <v>26</v>
      </c>
      <c r="AL16" s="18"/>
      <c r="AM16" s="18"/>
      <c r="AN16" s="23" t="s">
        <v>27</v>
      </c>
      <c r="AO16" s="18"/>
      <c r="AP16" s="18"/>
      <c r="AQ16" s="18"/>
      <c r="AR16" s="16"/>
      <c r="BE16" s="211"/>
      <c r="BS16" s="13" t="s">
        <v>4</v>
      </c>
    </row>
    <row r="17" spans="2:71" ht="18.399999999999999" customHeight="1">
      <c r="B17" s="17"/>
      <c r="C17" s="18"/>
      <c r="D17" s="18"/>
      <c r="E17" s="23" t="s">
        <v>34</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5" t="s">
        <v>29</v>
      </c>
      <c r="AL17" s="18"/>
      <c r="AM17" s="18"/>
      <c r="AN17" s="23" t="s">
        <v>30</v>
      </c>
      <c r="AO17" s="18"/>
      <c r="AP17" s="18"/>
      <c r="AQ17" s="18"/>
      <c r="AR17" s="16"/>
      <c r="BE17" s="211"/>
      <c r="BS17" s="13" t="s">
        <v>35</v>
      </c>
    </row>
    <row r="18" spans="2:71" ht="6.95"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11"/>
      <c r="BS18" s="13" t="s">
        <v>6</v>
      </c>
    </row>
    <row r="19" spans="2:71" ht="12" customHeight="1">
      <c r="B19" s="17"/>
      <c r="C19" s="18"/>
      <c r="D19" s="25" t="s">
        <v>36</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5" t="s">
        <v>26</v>
      </c>
      <c r="AL19" s="18"/>
      <c r="AM19" s="18"/>
      <c r="AN19" s="23" t="s">
        <v>27</v>
      </c>
      <c r="AO19" s="18"/>
      <c r="AP19" s="18"/>
      <c r="AQ19" s="18"/>
      <c r="AR19" s="16"/>
      <c r="BE19" s="211"/>
      <c r="BS19" s="13" t="s">
        <v>6</v>
      </c>
    </row>
    <row r="20" spans="2:71" ht="18.399999999999999" customHeight="1">
      <c r="B20" s="17"/>
      <c r="C20" s="18"/>
      <c r="D20" s="18"/>
      <c r="E20" s="23" t="s">
        <v>34</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5" t="s">
        <v>29</v>
      </c>
      <c r="AL20" s="18"/>
      <c r="AM20" s="18"/>
      <c r="AN20" s="23" t="s">
        <v>30</v>
      </c>
      <c r="AO20" s="18"/>
      <c r="AP20" s="18"/>
      <c r="AQ20" s="18"/>
      <c r="AR20" s="16"/>
      <c r="BE20" s="211"/>
      <c r="BS20" s="13" t="s">
        <v>4</v>
      </c>
    </row>
    <row r="21" spans="2:71" ht="6.95"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11"/>
    </row>
    <row r="22" spans="2:71" ht="12" customHeight="1">
      <c r="B22" s="17"/>
      <c r="C22" s="18"/>
      <c r="D22" s="25" t="s">
        <v>37</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11"/>
    </row>
    <row r="23" spans="2:71" ht="51" customHeight="1">
      <c r="B23" s="17"/>
      <c r="C23" s="18"/>
      <c r="D23" s="18"/>
      <c r="E23" s="236" t="s">
        <v>38</v>
      </c>
      <c r="F23" s="236"/>
      <c r="G23" s="236"/>
      <c r="H23" s="236"/>
      <c r="I23" s="236"/>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18"/>
      <c r="AP23" s="18"/>
      <c r="AQ23" s="18"/>
      <c r="AR23" s="16"/>
      <c r="BE23" s="211"/>
    </row>
    <row r="24" spans="2:71" ht="6.95"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11"/>
    </row>
    <row r="25" spans="2:71" ht="6.95" customHeight="1">
      <c r="B25" s="17"/>
      <c r="C25" s="1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18"/>
      <c r="AQ25" s="18"/>
      <c r="AR25" s="16"/>
      <c r="BE25" s="211"/>
    </row>
    <row r="26" spans="2:71" s="1" customFormat="1" ht="25.9" customHeight="1">
      <c r="B26" s="30"/>
      <c r="C26" s="31"/>
      <c r="D26" s="32" t="s">
        <v>39</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13">
        <f>ROUND(AG54,2)</f>
        <v>0</v>
      </c>
      <c r="AL26" s="214"/>
      <c r="AM26" s="214"/>
      <c r="AN26" s="214"/>
      <c r="AO26" s="214"/>
      <c r="AP26" s="31"/>
      <c r="AQ26" s="31"/>
      <c r="AR26" s="34"/>
      <c r="BE26" s="211"/>
    </row>
    <row r="27" spans="2:71" s="1" customFormat="1" ht="6.95" customHeight="1">
      <c r="B27" s="30"/>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4"/>
      <c r="BE27" s="211"/>
    </row>
    <row r="28" spans="2:71" s="1" customFormat="1" ht="12.75">
      <c r="B28" s="30"/>
      <c r="C28" s="31"/>
      <c r="D28" s="31"/>
      <c r="E28" s="31"/>
      <c r="F28" s="31"/>
      <c r="G28" s="31"/>
      <c r="H28" s="31"/>
      <c r="I28" s="31"/>
      <c r="J28" s="31"/>
      <c r="K28" s="31"/>
      <c r="L28" s="237" t="s">
        <v>40</v>
      </c>
      <c r="M28" s="237"/>
      <c r="N28" s="237"/>
      <c r="O28" s="237"/>
      <c r="P28" s="237"/>
      <c r="Q28" s="31"/>
      <c r="R28" s="31"/>
      <c r="S28" s="31"/>
      <c r="T28" s="31"/>
      <c r="U28" s="31"/>
      <c r="V28" s="31"/>
      <c r="W28" s="237" t="s">
        <v>41</v>
      </c>
      <c r="X28" s="237"/>
      <c r="Y28" s="237"/>
      <c r="Z28" s="237"/>
      <c r="AA28" s="237"/>
      <c r="AB28" s="237"/>
      <c r="AC28" s="237"/>
      <c r="AD28" s="237"/>
      <c r="AE28" s="237"/>
      <c r="AF28" s="31"/>
      <c r="AG28" s="31"/>
      <c r="AH28" s="31"/>
      <c r="AI28" s="31"/>
      <c r="AJ28" s="31"/>
      <c r="AK28" s="237" t="s">
        <v>42</v>
      </c>
      <c r="AL28" s="237"/>
      <c r="AM28" s="237"/>
      <c r="AN28" s="237"/>
      <c r="AO28" s="237"/>
      <c r="AP28" s="31"/>
      <c r="AQ28" s="31"/>
      <c r="AR28" s="34"/>
      <c r="BE28" s="211"/>
    </row>
    <row r="29" spans="2:71" s="2" customFormat="1" ht="14.45" customHeight="1">
      <c r="B29" s="35"/>
      <c r="C29" s="36"/>
      <c r="D29" s="25" t="s">
        <v>43</v>
      </c>
      <c r="E29" s="36"/>
      <c r="F29" s="25" t="s">
        <v>44</v>
      </c>
      <c r="G29" s="36"/>
      <c r="H29" s="36"/>
      <c r="I29" s="36"/>
      <c r="J29" s="36"/>
      <c r="K29" s="36"/>
      <c r="L29" s="238">
        <v>0.21</v>
      </c>
      <c r="M29" s="209"/>
      <c r="N29" s="209"/>
      <c r="O29" s="209"/>
      <c r="P29" s="209"/>
      <c r="Q29" s="36"/>
      <c r="R29" s="36"/>
      <c r="S29" s="36"/>
      <c r="T29" s="36"/>
      <c r="U29" s="36"/>
      <c r="V29" s="36"/>
      <c r="W29" s="208">
        <f>ROUND(AZ54, 2)</f>
        <v>0</v>
      </c>
      <c r="X29" s="209"/>
      <c r="Y29" s="209"/>
      <c r="Z29" s="209"/>
      <c r="AA29" s="209"/>
      <c r="AB29" s="209"/>
      <c r="AC29" s="209"/>
      <c r="AD29" s="209"/>
      <c r="AE29" s="209"/>
      <c r="AF29" s="36"/>
      <c r="AG29" s="36"/>
      <c r="AH29" s="36"/>
      <c r="AI29" s="36"/>
      <c r="AJ29" s="36"/>
      <c r="AK29" s="208">
        <f>ROUND(AV54, 2)</f>
        <v>0</v>
      </c>
      <c r="AL29" s="209"/>
      <c r="AM29" s="209"/>
      <c r="AN29" s="209"/>
      <c r="AO29" s="209"/>
      <c r="AP29" s="36"/>
      <c r="AQ29" s="36"/>
      <c r="AR29" s="37"/>
      <c r="BE29" s="212"/>
    </row>
    <row r="30" spans="2:71" s="2" customFormat="1" ht="14.45" customHeight="1">
      <c r="B30" s="35"/>
      <c r="C30" s="36"/>
      <c r="D30" s="36"/>
      <c r="E30" s="36"/>
      <c r="F30" s="25" t="s">
        <v>45</v>
      </c>
      <c r="G30" s="36"/>
      <c r="H30" s="36"/>
      <c r="I30" s="36"/>
      <c r="J30" s="36"/>
      <c r="K30" s="36"/>
      <c r="L30" s="238">
        <v>0.15</v>
      </c>
      <c r="M30" s="209"/>
      <c r="N30" s="209"/>
      <c r="O30" s="209"/>
      <c r="P30" s="209"/>
      <c r="Q30" s="36"/>
      <c r="R30" s="36"/>
      <c r="S30" s="36"/>
      <c r="T30" s="36"/>
      <c r="U30" s="36"/>
      <c r="V30" s="36"/>
      <c r="W30" s="208">
        <f>ROUND(BA54, 2)</f>
        <v>0</v>
      </c>
      <c r="X30" s="209"/>
      <c r="Y30" s="209"/>
      <c r="Z30" s="209"/>
      <c r="AA30" s="209"/>
      <c r="AB30" s="209"/>
      <c r="AC30" s="209"/>
      <c r="AD30" s="209"/>
      <c r="AE30" s="209"/>
      <c r="AF30" s="36"/>
      <c r="AG30" s="36"/>
      <c r="AH30" s="36"/>
      <c r="AI30" s="36"/>
      <c r="AJ30" s="36"/>
      <c r="AK30" s="208">
        <f>ROUND(AW54, 2)</f>
        <v>0</v>
      </c>
      <c r="AL30" s="209"/>
      <c r="AM30" s="209"/>
      <c r="AN30" s="209"/>
      <c r="AO30" s="209"/>
      <c r="AP30" s="36"/>
      <c r="AQ30" s="36"/>
      <c r="AR30" s="37"/>
      <c r="BE30" s="212"/>
    </row>
    <row r="31" spans="2:71" s="2" customFormat="1" ht="14.45" hidden="1" customHeight="1">
      <c r="B31" s="35"/>
      <c r="C31" s="36"/>
      <c r="D31" s="36"/>
      <c r="E31" s="36"/>
      <c r="F31" s="25" t="s">
        <v>46</v>
      </c>
      <c r="G31" s="36"/>
      <c r="H31" s="36"/>
      <c r="I31" s="36"/>
      <c r="J31" s="36"/>
      <c r="K31" s="36"/>
      <c r="L31" s="238">
        <v>0.21</v>
      </c>
      <c r="M31" s="209"/>
      <c r="N31" s="209"/>
      <c r="O31" s="209"/>
      <c r="P31" s="209"/>
      <c r="Q31" s="36"/>
      <c r="R31" s="36"/>
      <c r="S31" s="36"/>
      <c r="T31" s="36"/>
      <c r="U31" s="36"/>
      <c r="V31" s="36"/>
      <c r="W31" s="208">
        <f>ROUND(BB54, 2)</f>
        <v>0</v>
      </c>
      <c r="X31" s="209"/>
      <c r="Y31" s="209"/>
      <c r="Z31" s="209"/>
      <c r="AA31" s="209"/>
      <c r="AB31" s="209"/>
      <c r="AC31" s="209"/>
      <c r="AD31" s="209"/>
      <c r="AE31" s="209"/>
      <c r="AF31" s="36"/>
      <c r="AG31" s="36"/>
      <c r="AH31" s="36"/>
      <c r="AI31" s="36"/>
      <c r="AJ31" s="36"/>
      <c r="AK31" s="208">
        <v>0</v>
      </c>
      <c r="AL31" s="209"/>
      <c r="AM31" s="209"/>
      <c r="AN31" s="209"/>
      <c r="AO31" s="209"/>
      <c r="AP31" s="36"/>
      <c r="AQ31" s="36"/>
      <c r="AR31" s="37"/>
      <c r="BE31" s="212"/>
    </row>
    <row r="32" spans="2:71" s="2" customFormat="1" ht="14.45" hidden="1" customHeight="1">
      <c r="B32" s="35"/>
      <c r="C32" s="36"/>
      <c r="D32" s="36"/>
      <c r="E32" s="36"/>
      <c r="F32" s="25" t="s">
        <v>47</v>
      </c>
      <c r="G32" s="36"/>
      <c r="H32" s="36"/>
      <c r="I32" s="36"/>
      <c r="J32" s="36"/>
      <c r="K32" s="36"/>
      <c r="L32" s="238">
        <v>0.15</v>
      </c>
      <c r="M32" s="209"/>
      <c r="N32" s="209"/>
      <c r="O32" s="209"/>
      <c r="P32" s="209"/>
      <c r="Q32" s="36"/>
      <c r="R32" s="36"/>
      <c r="S32" s="36"/>
      <c r="T32" s="36"/>
      <c r="U32" s="36"/>
      <c r="V32" s="36"/>
      <c r="W32" s="208">
        <f>ROUND(BC54, 2)</f>
        <v>0</v>
      </c>
      <c r="X32" s="209"/>
      <c r="Y32" s="209"/>
      <c r="Z32" s="209"/>
      <c r="AA32" s="209"/>
      <c r="AB32" s="209"/>
      <c r="AC32" s="209"/>
      <c r="AD32" s="209"/>
      <c r="AE32" s="209"/>
      <c r="AF32" s="36"/>
      <c r="AG32" s="36"/>
      <c r="AH32" s="36"/>
      <c r="AI32" s="36"/>
      <c r="AJ32" s="36"/>
      <c r="AK32" s="208">
        <v>0</v>
      </c>
      <c r="AL32" s="209"/>
      <c r="AM32" s="209"/>
      <c r="AN32" s="209"/>
      <c r="AO32" s="209"/>
      <c r="AP32" s="36"/>
      <c r="AQ32" s="36"/>
      <c r="AR32" s="37"/>
      <c r="BE32" s="212"/>
    </row>
    <row r="33" spans="2:44" s="2" customFormat="1" ht="14.45" hidden="1" customHeight="1">
      <c r="B33" s="35"/>
      <c r="C33" s="36"/>
      <c r="D33" s="36"/>
      <c r="E33" s="36"/>
      <c r="F33" s="25" t="s">
        <v>48</v>
      </c>
      <c r="G33" s="36"/>
      <c r="H33" s="36"/>
      <c r="I33" s="36"/>
      <c r="J33" s="36"/>
      <c r="K33" s="36"/>
      <c r="L33" s="238">
        <v>0</v>
      </c>
      <c r="M33" s="209"/>
      <c r="N33" s="209"/>
      <c r="O33" s="209"/>
      <c r="P33" s="209"/>
      <c r="Q33" s="36"/>
      <c r="R33" s="36"/>
      <c r="S33" s="36"/>
      <c r="T33" s="36"/>
      <c r="U33" s="36"/>
      <c r="V33" s="36"/>
      <c r="W33" s="208">
        <f>ROUND(BD54, 2)</f>
        <v>0</v>
      </c>
      <c r="X33" s="209"/>
      <c r="Y33" s="209"/>
      <c r="Z33" s="209"/>
      <c r="AA33" s="209"/>
      <c r="AB33" s="209"/>
      <c r="AC33" s="209"/>
      <c r="AD33" s="209"/>
      <c r="AE33" s="209"/>
      <c r="AF33" s="36"/>
      <c r="AG33" s="36"/>
      <c r="AH33" s="36"/>
      <c r="AI33" s="36"/>
      <c r="AJ33" s="36"/>
      <c r="AK33" s="208">
        <v>0</v>
      </c>
      <c r="AL33" s="209"/>
      <c r="AM33" s="209"/>
      <c r="AN33" s="209"/>
      <c r="AO33" s="209"/>
      <c r="AP33" s="36"/>
      <c r="AQ33" s="36"/>
      <c r="AR33" s="37"/>
    </row>
    <row r="34" spans="2:44" s="1" customFormat="1" ht="6.95" customHeight="1">
      <c r="B34" s="30"/>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4"/>
    </row>
    <row r="35" spans="2:44" s="1" customFormat="1" ht="25.9" customHeight="1">
      <c r="B35" s="30"/>
      <c r="C35" s="38"/>
      <c r="D35" s="39" t="s">
        <v>49</v>
      </c>
      <c r="E35" s="40"/>
      <c r="F35" s="40"/>
      <c r="G35" s="40"/>
      <c r="H35" s="40"/>
      <c r="I35" s="40"/>
      <c r="J35" s="40"/>
      <c r="K35" s="40"/>
      <c r="L35" s="40"/>
      <c r="M35" s="40"/>
      <c r="N35" s="40"/>
      <c r="O35" s="40"/>
      <c r="P35" s="40"/>
      <c r="Q35" s="40"/>
      <c r="R35" s="40"/>
      <c r="S35" s="40"/>
      <c r="T35" s="41" t="s">
        <v>50</v>
      </c>
      <c r="U35" s="40"/>
      <c r="V35" s="40"/>
      <c r="W35" s="40"/>
      <c r="X35" s="215" t="s">
        <v>51</v>
      </c>
      <c r="Y35" s="216"/>
      <c r="Z35" s="216"/>
      <c r="AA35" s="216"/>
      <c r="AB35" s="216"/>
      <c r="AC35" s="40"/>
      <c r="AD35" s="40"/>
      <c r="AE35" s="40"/>
      <c r="AF35" s="40"/>
      <c r="AG35" s="40"/>
      <c r="AH35" s="40"/>
      <c r="AI35" s="40"/>
      <c r="AJ35" s="40"/>
      <c r="AK35" s="217">
        <f>SUM(AK26:AK33)</f>
        <v>0</v>
      </c>
      <c r="AL35" s="216"/>
      <c r="AM35" s="216"/>
      <c r="AN35" s="216"/>
      <c r="AO35" s="218"/>
      <c r="AP35" s="38"/>
      <c r="AQ35" s="38"/>
      <c r="AR35" s="34"/>
    </row>
    <row r="36" spans="2:44" s="1" customFormat="1" ht="6.95" customHeight="1">
      <c r="B36" s="3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4"/>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4"/>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4"/>
    </row>
    <row r="42" spans="2:44" s="1" customFormat="1" ht="24.95" customHeight="1">
      <c r="B42" s="30"/>
      <c r="C42" s="19" t="s">
        <v>52</v>
      </c>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4"/>
    </row>
    <row r="43" spans="2:44" s="1" customFormat="1" ht="6.95" customHeight="1">
      <c r="B43" s="30"/>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4"/>
    </row>
    <row r="44" spans="2:44" s="3" customFormat="1" ht="12" customHeight="1">
      <c r="B44" s="46"/>
      <c r="C44" s="25" t="s">
        <v>13</v>
      </c>
      <c r="D44" s="47"/>
      <c r="E44" s="47"/>
      <c r="F44" s="47"/>
      <c r="G44" s="47"/>
      <c r="H44" s="47"/>
      <c r="I44" s="47"/>
      <c r="J44" s="47"/>
      <c r="K44" s="47"/>
      <c r="L44" s="47" t="str">
        <f>K5</f>
        <v>O118</v>
      </c>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8"/>
    </row>
    <row r="45" spans="2:44" s="4" customFormat="1" ht="36.950000000000003" customHeight="1">
      <c r="B45" s="49"/>
      <c r="C45" s="50" t="s">
        <v>16</v>
      </c>
      <c r="D45" s="51"/>
      <c r="E45" s="51"/>
      <c r="F45" s="51"/>
      <c r="G45" s="51"/>
      <c r="H45" s="51"/>
      <c r="I45" s="51"/>
      <c r="J45" s="51"/>
      <c r="K45" s="51"/>
      <c r="L45" s="228" t="str">
        <f>K6</f>
        <v>Údržba, oprava a odstraňování závad u SEE 2019-2021</v>
      </c>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51"/>
      <c r="AQ45" s="51"/>
      <c r="AR45" s="52"/>
    </row>
    <row r="46" spans="2:44" s="1" customFormat="1" ht="6.95" customHeight="1">
      <c r="B46" s="30"/>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4"/>
    </row>
    <row r="47" spans="2:44" s="1" customFormat="1" ht="12" customHeight="1">
      <c r="B47" s="30"/>
      <c r="C47" s="25" t="s">
        <v>21</v>
      </c>
      <c r="D47" s="31"/>
      <c r="E47" s="31"/>
      <c r="F47" s="31"/>
      <c r="G47" s="31"/>
      <c r="H47" s="31"/>
      <c r="I47" s="31"/>
      <c r="J47" s="31"/>
      <c r="K47" s="31"/>
      <c r="L47" s="53" t="str">
        <f>IF(K8="","",K8)</f>
        <v xml:space="preserve"> </v>
      </c>
      <c r="M47" s="31"/>
      <c r="N47" s="31"/>
      <c r="O47" s="31"/>
      <c r="P47" s="31"/>
      <c r="Q47" s="31"/>
      <c r="R47" s="31"/>
      <c r="S47" s="31"/>
      <c r="T47" s="31"/>
      <c r="U47" s="31"/>
      <c r="V47" s="31"/>
      <c r="W47" s="31"/>
      <c r="X47" s="31"/>
      <c r="Y47" s="31"/>
      <c r="Z47" s="31"/>
      <c r="AA47" s="31"/>
      <c r="AB47" s="31"/>
      <c r="AC47" s="31"/>
      <c r="AD47" s="31"/>
      <c r="AE47" s="31"/>
      <c r="AF47" s="31"/>
      <c r="AG47" s="31"/>
      <c r="AH47" s="31"/>
      <c r="AI47" s="25" t="s">
        <v>23</v>
      </c>
      <c r="AJ47" s="31"/>
      <c r="AK47" s="31"/>
      <c r="AL47" s="31"/>
      <c r="AM47" s="230" t="str">
        <f>IF(AN8= "","",AN8)</f>
        <v>27. 5. 2019</v>
      </c>
      <c r="AN47" s="230"/>
      <c r="AO47" s="31"/>
      <c r="AP47" s="31"/>
      <c r="AQ47" s="31"/>
      <c r="AR47" s="34"/>
    </row>
    <row r="48" spans="2:44" s="1" customFormat="1" ht="6.95" customHeight="1">
      <c r="B48" s="30"/>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4"/>
    </row>
    <row r="49" spans="1:91" s="1" customFormat="1" ht="15.2" customHeight="1">
      <c r="B49" s="30"/>
      <c r="C49" s="25" t="s">
        <v>25</v>
      </c>
      <c r="D49" s="31"/>
      <c r="E49" s="31"/>
      <c r="F49" s="31"/>
      <c r="G49" s="31"/>
      <c r="H49" s="31"/>
      <c r="I49" s="31"/>
      <c r="J49" s="31"/>
      <c r="K49" s="31"/>
      <c r="L49" s="47" t="str">
        <f>IF(E11= "","",E11)</f>
        <v>SŽDC s.o. Přednosta SEE Praha; Mgr.Fiala František</v>
      </c>
      <c r="M49" s="31"/>
      <c r="N49" s="31"/>
      <c r="O49" s="31"/>
      <c r="P49" s="31"/>
      <c r="Q49" s="31"/>
      <c r="R49" s="31"/>
      <c r="S49" s="31"/>
      <c r="T49" s="31"/>
      <c r="U49" s="31"/>
      <c r="V49" s="31"/>
      <c r="W49" s="31"/>
      <c r="X49" s="31"/>
      <c r="Y49" s="31"/>
      <c r="Z49" s="31"/>
      <c r="AA49" s="31"/>
      <c r="AB49" s="31"/>
      <c r="AC49" s="31"/>
      <c r="AD49" s="31"/>
      <c r="AE49" s="31"/>
      <c r="AF49" s="31"/>
      <c r="AG49" s="31"/>
      <c r="AH49" s="31"/>
      <c r="AI49" s="25" t="s">
        <v>33</v>
      </c>
      <c r="AJ49" s="31"/>
      <c r="AK49" s="31"/>
      <c r="AL49" s="31"/>
      <c r="AM49" s="226" t="str">
        <f>IF(E17="","",E17)</f>
        <v>SŽDC s.o. Voldřich Lukáš</v>
      </c>
      <c r="AN49" s="227"/>
      <c r="AO49" s="227"/>
      <c r="AP49" s="227"/>
      <c r="AQ49" s="31"/>
      <c r="AR49" s="34"/>
      <c r="AS49" s="220" t="s">
        <v>53</v>
      </c>
      <c r="AT49" s="221"/>
      <c r="AU49" s="55"/>
      <c r="AV49" s="55"/>
      <c r="AW49" s="55"/>
      <c r="AX49" s="55"/>
      <c r="AY49" s="55"/>
      <c r="AZ49" s="55"/>
      <c r="BA49" s="55"/>
      <c r="BB49" s="55"/>
      <c r="BC49" s="55"/>
      <c r="BD49" s="56"/>
    </row>
    <row r="50" spans="1:91" s="1" customFormat="1" ht="15.2" customHeight="1">
      <c r="B50" s="30"/>
      <c r="C50" s="25" t="s">
        <v>31</v>
      </c>
      <c r="D50" s="31"/>
      <c r="E50" s="31"/>
      <c r="F50" s="31"/>
      <c r="G50" s="31"/>
      <c r="H50" s="31"/>
      <c r="I50" s="31"/>
      <c r="J50" s="31"/>
      <c r="K50" s="31"/>
      <c r="L50" s="47" t="str">
        <f>IF(E14= "Vyplň údaj","",E14)</f>
        <v/>
      </c>
      <c r="M50" s="31"/>
      <c r="N50" s="31"/>
      <c r="O50" s="31"/>
      <c r="P50" s="31"/>
      <c r="Q50" s="31"/>
      <c r="R50" s="31"/>
      <c r="S50" s="31"/>
      <c r="T50" s="31"/>
      <c r="U50" s="31"/>
      <c r="V50" s="31"/>
      <c r="W50" s="31"/>
      <c r="X50" s="31"/>
      <c r="Y50" s="31"/>
      <c r="Z50" s="31"/>
      <c r="AA50" s="31"/>
      <c r="AB50" s="31"/>
      <c r="AC50" s="31"/>
      <c r="AD50" s="31"/>
      <c r="AE50" s="31"/>
      <c r="AF50" s="31"/>
      <c r="AG50" s="31"/>
      <c r="AH50" s="31"/>
      <c r="AI50" s="25" t="s">
        <v>36</v>
      </c>
      <c r="AJ50" s="31"/>
      <c r="AK50" s="31"/>
      <c r="AL50" s="31"/>
      <c r="AM50" s="226" t="str">
        <f>IF(E20="","",E20)</f>
        <v>SŽDC s.o. Voldřich Lukáš</v>
      </c>
      <c r="AN50" s="227"/>
      <c r="AO50" s="227"/>
      <c r="AP50" s="227"/>
      <c r="AQ50" s="31"/>
      <c r="AR50" s="34"/>
      <c r="AS50" s="222"/>
      <c r="AT50" s="223"/>
      <c r="AU50" s="57"/>
      <c r="AV50" s="57"/>
      <c r="AW50" s="57"/>
      <c r="AX50" s="57"/>
      <c r="AY50" s="57"/>
      <c r="AZ50" s="57"/>
      <c r="BA50" s="57"/>
      <c r="BB50" s="57"/>
      <c r="BC50" s="57"/>
      <c r="BD50" s="58"/>
    </row>
    <row r="51" spans="1:91" s="1" customFormat="1" ht="10.9" customHeight="1">
      <c r="B51" s="30"/>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4"/>
      <c r="AS51" s="224"/>
      <c r="AT51" s="225"/>
      <c r="AU51" s="59"/>
      <c r="AV51" s="59"/>
      <c r="AW51" s="59"/>
      <c r="AX51" s="59"/>
      <c r="AY51" s="59"/>
      <c r="AZ51" s="59"/>
      <c r="BA51" s="59"/>
      <c r="BB51" s="59"/>
      <c r="BC51" s="59"/>
      <c r="BD51" s="60"/>
    </row>
    <row r="52" spans="1:91" s="1" customFormat="1" ht="29.25" customHeight="1">
      <c r="B52" s="30"/>
      <c r="C52" s="246" t="s">
        <v>54</v>
      </c>
      <c r="D52" s="240"/>
      <c r="E52" s="240"/>
      <c r="F52" s="240"/>
      <c r="G52" s="240"/>
      <c r="H52" s="61"/>
      <c r="I52" s="239" t="s">
        <v>55</v>
      </c>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1" t="s">
        <v>56</v>
      </c>
      <c r="AH52" s="240"/>
      <c r="AI52" s="240"/>
      <c r="AJ52" s="240"/>
      <c r="AK52" s="240"/>
      <c r="AL52" s="240"/>
      <c r="AM52" s="240"/>
      <c r="AN52" s="239" t="s">
        <v>57</v>
      </c>
      <c r="AO52" s="240"/>
      <c r="AP52" s="240"/>
      <c r="AQ52" s="62" t="s">
        <v>58</v>
      </c>
      <c r="AR52" s="34"/>
      <c r="AS52" s="63" t="s">
        <v>59</v>
      </c>
      <c r="AT52" s="64" t="s">
        <v>60</v>
      </c>
      <c r="AU52" s="64" t="s">
        <v>61</v>
      </c>
      <c r="AV52" s="64" t="s">
        <v>62</v>
      </c>
      <c r="AW52" s="64" t="s">
        <v>63</v>
      </c>
      <c r="AX52" s="64" t="s">
        <v>64</v>
      </c>
      <c r="AY52" s="64" t="s">
        <v>65</v>
      </c>
      <c r="AZ52" s="64" t="s">
        <v>66</v>
      </c>
      <c r="BA52" s="64" t="s">
        <v>67</v>
      </c>
      <c r="BB52" s="64" t="s">
        <v>68</v>
      </c>
      <c r="BC52" s="64" t="s">
        <v>69</v>
      </c>
      <c r="BD52" s="65" t="s">
        <v>70</v>
      </c>
    </row>
    <row r="53" spans="1:91" s="1" customFormat="1" ht="10.9" customHeight="1">
      <c r="B53" s="30"/>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4"/>
      <c r="AS53" s="66"/>
      <c r="AT53" s="67"/>
      <c r="AU53" s="67"/>
      <c r="AV53" s="67"/>
      <c r="AW53" s="67"/>
      <c r="AX53" s="67"/>
      <c r="AY53" s="67"/>
      <c r="AZ53" s="67"/>
      <c r="BA53" s="67"/>
      <c r="BB53" s="67"/>
      <c r="BC53" s="67"/>
      <c r="BD53" s="68"/>
    </row>
    <row r="54" spans="1:91" s="5" customFormat="1" ht="32.450000000000003" customHeight="1">
      <c r="B54" s="69"/>
      <c r="C54" s="70" t="s">
        <v>71</v>
      </c>
      <c r="D54" s="71"/>
      <c r="E54" s="71"/>
      <c r="F54" s="7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44">
        <f>ROUND(SUM(AG55:AG58),2)</f>
        <v>0</v>
      </c>
      <c r="AH54" s="244"/>
      <c r="AI54" s="244"/>
      <c r="AJ54" s="244"/>
      <c r="AK54" s="244"/>
      <c r="AL54" s="244"/>
      <c r="AM54" s="244"/>
      <c r="AN54" s="245">
        <f>SUM(AG54,AT54)</f>
        <v>0</v>
      </c>
      <c r="AO54" s="245"/>
      <c r="AP54" s="245"/>
      <c r="AQ54" s="73" t="s">
        <v>19</v>
      </c>
      <c r="AR54" s="74"/>
      <c r="AS54" s="75">
        <f>ROUND(SUM(AS55:AS58),2)</f>
        <v>0</v>
      </c>
      <c r="AT54" s="76">
        <f>ROUND(SUM(AV54:AW54),2)</f>
        <v>0</v>
      </c>
      <c r="AU54" s="77">
        <f>ROUND(SUM(AU55:AU58),5)</f>
        <v>0</v>
      </c>
      <c r="AV54" s="76">
        <f>ROUND(AZ54*L29,2)</f>
        <v>0</v>
      </c>
      <c r="AW54" s="76">
        <f>ROUND(BA54*L30,2)</f>
        <v>0</v>
      </c>
      <c r="AX54" s="76">
        <f>ROUND(BB54*L29,2)</f>
        <v>0</v>
      </c>
      <c r="AY54" s="76">
        <f>ROUND(BC54*L30,2)</f>
        <v>0</v>
      </c>
      <c r="AZ54" s="76">
        <f>ROUND(SUM(AZ55:AZ58),2)</f>
        <v>0</v>
      </c>
      <c r="BA54" s="76">
        <f>ROUND(SUM(BA55:BA58),2)</f>
        <v>0</v>
      </c>
      <c r="BB54" s="76">
        <f>ROUND(SUM(BB55:BB58),2)</f>
        <v>0</v>
      </c>
      <c r="BC54" s="76">
        <f>ROUND(SUM(BC55:BC58),2)</f>
        <v>0</v>
      </c>
      <c r="BD54" s="78">
        <f>ROUND(SUM(BD55:BD58),2)</f>
        <v>0</v>
      </c>
      <c r="BS54" s="79" t="s">
        <v>72</v>
      </c>
      <c r="BT54" s="79" t="s">
        <v>73</v>
      </c>
      <c r="BU54" s="80" t="s">
        <v>74</v>
      </c>
      <c r="BV54" s="79" t="s">
        <v>75</v>
      </c>
      <c r="BW54" s="79" t="s">
        <v>5</v>
      </c>
      <c r="BX54" s="79" t="s">
        <v>76</v>
      </c>
      <c r="CL54" s="79" t="s">
        <v>19</v>
      </c>
    </row>
    <row r="55" spans="1:91" s="6" customFormat="1" ht="16.5" customHeight="1">
      <c r="A55" s="81" t="s">
        <v>77</v>
      </c>
      <c r="B55" s="82"/>
      <c r="C55" s="83"/>
      <c r="D55" s="247" t="s">
        <v>78</v>
      </c>
      <c r="E55" s="247"/>
      <c r="F55" s="247"/>
      <c r="G55" s="247"/>
      <c r="H55" s="247"/>
      <c r="I55" s="84"/>
      <c r="J55" s="247" t="s">
        <v>79</v>
      </c>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42">
        <f>'01 - Sborník OÚŽI'!J30</f>
        <v>0</v>
      </c>
      <c r="AH55" s="243"/>
      <c r="AI55" s="243"/>
      <c r="AJ55" s="243"/>
      <c r="AK55" s="243"/>
      <c r="AL55" s="243"/>
      <c r="AM55" s="243"/>
      <c r="AN55" s="242">
        <f>SUM(AG55,AT55)</f>
        <v>0</v>
      </c>
      <c r="AO55" s="243"/>
      <c r="AP55" s="243"/>
      <c r="AQ55" s="85" t="s">
        <v>80</v>
      </c>
      <c r="AR55" s="86"/>
      <c r="AS55" s="87">
        <v>0</v>
      </c>
      <c r="AT55" s="88">
        <f>ROUND(SUM(AV55:AW55),2)</f>
        <v>0</v>
      </c>
      <c r="AU55" s="89">
        <f>'01 - Sborník OÚŽI'!P80</f>
        <v>0</v>
      </c>
      <c r="AV55" s="88">
        <f>'01 - Sborník OÚŽI'!J33</f>
        <v>0</v>
      </c>
      <c r="AW55" s="88">
        <f>'01 - Sborník OÚŽI'!J34</f>
        <v>0</v>
      </c>
      <c r="AX55" s="88">
        <f>'01 - Sborník OÚŽI'!J35</f>
        <v>0</v>
      </c>
      <c r="AY55" s="88">
        <f>'01 - Sborník OÚŽI'!J36</f>
        <v>0</v>
      </c>
      <c r="AZ55" s="88">
        <f>'01 - Sborník OÚŽI'!F33</f>
        <v>0</v>
      </c>
      <c r="BA55" s="88">
        <f>'01 - Sborník OÚŽI'!F34</f>
        <v>0</v>
      </c>
      <c r="BB55" s="88">
        <f>'01 - Sborník OÚŽI'!F35</f>
        <v>0</v>
      </c>
      <c r="BC55" s="88">
        <f>'01 - Sborník OÚŽI'!F36</f>
        <v>0</v>
      </c>
      <c r="BD55" s="90">
        <f>'01 - Sborník OÚŽI'!F37</f>
        <v>0</v>
      </c>
      <c r="BT55" s="91" t="s">
        <v>81</v>
      </c>
      <c r="BV55" s="91" t="s">
        <v>75</v>
      </c>
      <c r="BW55" s="91" t="s">
        <v>82</v>
      </c>
      <c r="BX55" s="91" t="s">
        <v>5</v>
      </c>
      <c r="CL55" s="91" t="s">
        <v>19</v>
      </c>
      <c r="CM55" s="91" t="s">
        <v>83</v>
      </c>
    </row>
    <row r="56" spans="1:91" s="6" customFormat="1" ht="27" customHeight="1">
      <c r="A56" s="81" t="s">
        <v>77</v>
      </c>
      <c r="B56" s="82"/>
      <c r="C56" s="83"/>
      <c r="D56" s="247" t="s">
        <v>84</v>
      </c>
      <c r="E56" s="247"/>
      <c r="F56" s="247"/>
      <c r="G56" s="247"/>
      <c r="H56" s="247"/>
      <c r="I56" s="84"/>
      <c r="J56" s="247" t="s">
        <v>85</v>
      </c>
      <c r="K56" s="247"/>
      <c r="L56" s="247"/>
      <c r="M56" s="247"/>
      <c r="N56" s="247"/>
      <c r="O56" s="247"/>
      <c r="P56" s="247"/>
      <c r="Q56" s="247"/>
      <c r="R56" s="247"/>
      <c r="S56" s="247"/>
      <c r="T56" s="247"/>
      <c r="U56" s="247"/>
      <c r="V56" s="247"/>
      <c r="W56" s="247"/>
      <c r="X56" s="247"/>
      <c r="Y56" s="247"/>
      <c r="Z56" s="247"/>
      <c r="AA56" s="247"/>
      <c r="AB56" s="247"/>
      <c r="AC56" s="247"/>
      <c r="AD56" s="247"/>
      <c r="AE56" s="247"/>
      <c r="AF56" s="247"/>
      <c r="AG56" s="242">
        <f>'02 - Položky stavební neb...'!J30</f>
        <v>0</v>
      </c>
      <c r="AH56" s="243"/>
      <c r="AI56" s="243"/>
      <c r="AJ56" s="243"/>
      <c r="AK56" s="243"/>
      <c r="AL56" s="243"/>
      <c r="AM56" s="243"/>
      <c r="AN56" s="242">
        <f>SUM(AG56,AT56)</f>
        <v>0</v>
      </c>
      <c r="AO56" s="243"/>
      <c r="AP56" s="243"/>
      <c r="AQ56" s="85" t="s">
        <v>80</v>
      </c>
      <c r="AR56" s="86"/>
      <c r="AS56" s="87">
        <v>0</v>
      </c>
      <c r="AT56" s="88">
        <f>ROUND(SUM(AV56:AW56),2)</f>
        <v>0</v>
      </c>
      <c r="AU56" s="89">
        <f>'02 - Položky stavební neb...'!P81</f>
        <v>0</v>
      </c>
      <c r="AV56" s="88">
        <f>'02 - Položky stavební neb...'!J33</f>
        <v>0</v>
      </c>
      <c r="AW56" s="88">
        <f>'02 - Položky stavební neb...'!J34</f>
        <v>0</v>
      </c>
      <c r="AX56" s="88">
        <f>'02 - Položky stavební neb...'!J35</f>
        <v>0</v>
      </c>
      <c r="AY56" s="88">
        <f>'02 - Položky stavební neb...'!J36</f>
        <v>0</v>
      </c>
      <c r="AZ56" s="88">
        <f>'02 - Položky stavební neb...'!F33</f>
        <v>0</v>
      </c>
      <c r="BA56" s="88">
        <f>'02 - Položky stavební neb...'!F34</f>
        <v>0</v>
      </c>
      <c r="BB56" s="88">
        <f>'02 - Položky stavební neb...'!F35</f>
        <v>0</v>
      </c>
      <c r="BC56" s="88">
        <f>'02 - Položky stavební neb...'!F36</f>
        <v>0</v>
      </c>
      <c r="BD56" s="90">
        <f>'02 - Položky stavební neb...'!F37</f>
        <v>0</v>
      </c>
      <c r="BT56" s="91" t="s">
        <v>81</v>
      </c>
      <c r="BV56" s="91" t="s">
        <v>75</v>
      </c>
      <c r="BW56" s="91" t="s">
        <v>86</v>
      </c>
      <c r="BX56" s="91" t="s">
        <v>5</v>
      </c>
      <c r="CL56" s="91" t="s">
        <v>19</v>
      </c>
      <c r="CM56" s="91" t="s">
        <v>83</v>
      </c>
    </row>
    <row r="57" spans="1:91" s="6" customFormat="1" ht="16.5" customHeight="1">
      <c r="A57" s="81" t="s">
        <v>77</v>
      </c>
      <c r="B57" s="82"/>
      <c r="C57" s="83"/>
      <c r="D57" s="247" t="s">
        <v>87</v>
      </c>
      <c r="E57" s="247"/>
      <c r="F57" s="247"/>
      <c r="G57" s="247"/>
      <c r="H57" s="247"/>
      <c r="I57" s="84"/>
      <c r="J57" s="247" t="s">
        <v>88</v>
      </c>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2">
        <f>'03 - VON'!J30</f>
        <v>0</v>
      </c>
      <c r="AH57" s="243"/>
      <c r="AI57" s="243"/>
      <c r="AJ57" s="243"/>
      <c r="AK57" s="243"/>
      <c r="AL57" s="243"/>
      <c r="AM57" s="243"/>
      <c r="AN57" s="242">
        <f>SUM(AG57,AT57)</f>
        <v>0</v>
      </c>
      <c r="AO57" s="243"/>
      <c r="AP57" s="243"/>
      <c r="AQ57" s="85" t="s">
        <v>80</v>
      </c>
      <c r="AR57" s="86"/>
      <c r="AS57" s="87">
        <v>0</v>
      </c>
      <c r="AT57" s="88">
        <f>ROUND(SUM(AV57:AW57),2)</f>
        <v>0</v>
      </c>
      <c r="AU57" s="89">
        <f>'03 - VON'!P80</f>
        <v>0</v>
      </c>
      <c r="AV57" s="88">
        <f>'03 - VON'!J33</f>
        <v>0</v>
      </c>
      <c r="AW57" s="88">
        <f>'03 - VON'!J34</f>
        <v>0</v>
      </c>
      <c r="AX57" s="88">
        <f>'03 - VON'!J35</f>
        <v>0</v>
      </c>
      <c r="AY57" s="88">
        <f>'03 - VON'!J36</f>
        <v>0</v>
      </c>
      <c r="AZ57" s="88">
        <f>'03 - VON'!F33</f>
        <v>0</v>
      </c>
      <c r="BA57" s="88">
        <f>'03 - VON'!F34</f>
        <v>0</v>
      </c>
      <c r="BB57" s="88">
        <f>'03 - VON'!F35</f>
        <v>0</v>
      </c>
      <c r="BC57" s="88">
        <f>'03 - VON'!F36</f>
        <v>0</v>
      </c>
      <c r="BD57" s="90">
        <f>'03 - VON'!F37</f>
        <v>0</v>
      </c>
      <c r="BT57" s="91" t="s">
        <v>81</v>
      </c>
      <c r="BV57" s="91" t="s">
        <v>75</v>
      </c>
      <c r="BW57" s="91" t="s">
        <v>89</v>
      </c>
      <c r="BX57" s="91" t="s">
        <v>5</v>
      </c>
      <c r="CL57" s="91" t="s">
        <v>19</v>
      </c>
      <c r="CM57" s="91" t="s">
        <v>83</v>
      </c>
    </row>
    <row r="58" spans="1:91" s="6" customFormat="1" ht="16.5" customHeight="1">
      <c r="A58" s="81" t="s">
        <v>77</v>
      </c>
      <c r="B58" s="82"/>
      <c r="C58" s="83"/>
      <c r="D58" s="247" t="s">
        <v>90</v>
      </c>
      <c r="E58" s="247"/>
      <c r="F58" s="247"/>
      <c r="G58" s="247"/>
      <c r="H58" s="247"/>
      <c r="I58" s="84"/>
      <c r="J58" s="247" t="s">
        <v>91</v>
      </c>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42">
        <f>'04 - Vedlejší rozpočtové ...'!J30</f>
        <v>0</v>
      </c>
      <c r="AH58" s="243"/>
      <c r="AI58" s="243"/>
      <c r="AJ58" s="243"/>
      <c r="AK58" s="243"/>
      <c r="AL58" s="243"/>
      <c r="AM58" s="243"/>
      <c r="AN58" s="242">
        <f>SUM(AG58,AT58)</f>
        <v>0</v>
      </c>
      <c r="AO58" s="243"/>
      <c r="AP58" s="243"/>
      <c r="AQ58" s="85" t="s">
        <v>80</v>
      </c>
      <c r="AR58" s="86"/>
      <c r="AS58" s="92">
        <v>0</v>
      </c>
      <c r="AT58" s="93">
        <f>ROUND(SUM(AV58:AW58),2)</f>
        <v>0</v>
      </c>
      <c r="AU58" s="94">
        <f>'04 - Vedlejší rozpočtové ...'!P79</f>
        <v>0</v>
      </c>
      <c r="AV58" s="93">
        <f>'04 - Vedlejší rozpočtové ...'!J33</f>
        <v>0</v>
      </c>
      <c r="AW58" s="93">
        <f>'04 - Vedlejší rozpočtové ...'!J34</f>
        <v>0</v>
      </c>
      <c r="AX58" s="93">
        <f>'04 - Vedlejší rozpočtové ...'!J35</f>
        <v>0</v>
      </c>
      <c r="AY58" s="93">
        <f>'04 - Vedlejší rozpočtové ...'!J36</f>
        <v>0</v>
      </c>
      <c r="AZ58" s="93">
        <f>'04 - Vedlejší rozpočtové ...'!F33</f>
        <v>0</v>
      </c>
      <c r="BA58" s="93">
        <f>'04 - Vedlejší rozpočtové ...'!F34</f>
        <v>0</v>
      </c>
      <c r="BB58" s="93">
        <f>'04 - Vedlejší rozpočtové ...'!F35</f>
        <v>0</v>
      </c>
      <c r="BC58" s="93">
        <f>'04 - Vedlejší rozpočtové ...'!F36</f>
        <v>0</v>
      </c>
      <c r="BD58" s="95">
        <f>'04 - Vedlejší rozpočtové ...'!F37</f>
        <v>0</v>
      </c>
      <c r="BT58" s="91" t="s">
        <v>81</v>
      </c>
      <c r="BV58" s="91" t="s">
        <v>75</v>
      </c>
      <c r="BW58" s="91" t="s">
        <v>92</v>
      </c>
      <c r="BX58" s="91" t="s">
        <v>5</v>
      </c>
      <c r="CL58" s="91" t="s">
        <v>19</v>
      </c>
      <c r="CM58" s="91" t="s">
        <v>83</v>
      </c>
    </row>
    <row r="59" spans="1:91" s="1" customFormat="1" ht="30" customHeight="1">
      <c r="B59" s="30"/>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4"/>
    </row>
    <row r="60" spans="1:91" s="1" customFormat="1" ht="6.95" customHeight="1">
      <c r="B60" s="42"/>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34"/>
    </row>
  </sheetData>
  <sheetProtection algorithmName="SHA-512" hashValue="mChHfmGv0oeKrOr8gVDJ7SY7CuvyOabDEcy1Rumjo96Tbr8LFc+8N6L32gLks3tqZ+xp5lEpfnV4+9fWUnC35A==" saltValue="08Ex3nQINMurUr18w8jq92QEfiaoEEpSFGrxhhOmFiRr8ghEuOtZPHHTJEOlg6DsvHgsXFHXzj/z/7yjsI1rsg==" spinCount="100000" sheet="1" objects="1" scenarios="1" formatColumns="0" formatRows="0"/>
  <mergeCells count="54">
    <mergeCell ref="D57:H57"/>
    <mergeCell ref="J57:AF57"/>
    <mergeCell ref="D58:H58"/>
    <mergeCell ref="J58:AF58"/>
    <mergeCell ref="C52:G52"/>
    <mergeCell ref="I52:AF52"/>
    <mergeCell ref="D55:H55"/>
    <mergeCell ref="J55:AF55"/>
    <mergeCell ref="D56:H56"/>
    <mergeCell ref="J56:AF56"/>
    <mergeCell ref="AN56:AP56"/>
    <mergeCell ref="AG56:AM56"/>
    <mergeCell ref="AN57:AP57"/>
    <mergeCell ref="AG57:AM57"/>
    <mergeCell ref="AN58:AP58"/>
    <mergeCell ref="AG58:AM58"/>
    <mergeCell ref="L33:P33"/>
    <mergeCell ref="AN52:AP52"/>
    <mergeCell ref="AG52:AM52"/>
    <mergeCell ref="AN55:AP55"/>
    <mergeCell ref="AG55:AM55"/>
    <mergeCell ref="AG54:AM54"/>
    <mergeCell ref="AN54:AP54"/>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01 - Sborník OÚŽI'!C2" display="/"/>
    <hyperlink ref="A56" location="'02 - Položky stavební neb...'!C2" display="/"/>
    <hyperlink ref="A57" location="'03 - VON'!C2" display="/"/>
    <hyperlink ref="A58" location="'04 - Vedlejší rozpočtové ...'!C2" display="/"/>
  </hyperlinks>
  <pageMargins left="0.39374999999999999" right="0.39374999999999999" top="0.39374999999999999" bottom="0.39374999999999999" header="0" footer="0"/>
  <pageSetup paperSize="9" scale="9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81"/>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6"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3" t="s">
        <v>82</v>
      </c>
    </row>
    <row r="3" spans="2:46" ht="6.95" hidden="1" customHeight="1">
      <c r="B3" s="97"/>
      <c r="C3" s="98"/>
      <c r="D3" s="98"/>
      <c r="E3" s="98"/>
      <c r="F3" s="98"/>
      <c r="G3" s="98"/>
      <c r="H3" s="98"/>
      <c r="I3" s="99"/>
      <c r="J3" s="98"/>
      <c r="K3" s="98"/>
      <c r="L3" s="16"/>
      <c r="AT3" s="13" t="s">
        <v>83</v>
      </c>
    </row>
    <row r="4" spans="2:46" ht="24.95" hidden="1" customHeight="1">
      <c r="B4" s="16"/>
      <c r="D4" s="100" t="s">
        <v>93</v>
      </c>
      <c r="L4" s="16"/>
      <c r="M4" s="101" t="s">
        <v>10</v>
      </c>
      <c r="AT4" s="13" t="s">
        <v>4</v>
      </c>
    </row>
    <row r="5" spans="2:46" ht="6.95" hidden="1" customHeight="1">
      <c r="B5" s="16"/>
      <c r="L5" s="16"/>
    </row>
    <row r="6" spans="2:46" ht="12" hidden="1" customHeight="1">
      <c r="B6" s="16"/>
      <c r="D6" s="102" t="s">
        <v>16</v>
      </c>
      <c r="L6" s="16"/>
    </row>
    <row r="7" spans="2:46" ht="16.5" hidden="1" customHeight="1">
      <c r="B7" s="16"/>
      <c r="E7" s="248" t="str">
        <f>'Rekapitulace zakázky'!K6</f>
        <v>Údržba, oprava a odstraňování závad u SEE 2019-2021</v>
      </c>
      <c r="F7" s="249"/>
      <c r="G7" s="249"/>
      <c r="H7" s="249"/>
      <c r="L7" s="16"/>
    </row>
    <row r="8" spans="2:46" s="1" customFormat="1" ht="12" hidden="1" customHeight="1">
      <c r="B8" s="34"/>
      <c r="D8" s="102" t="s">
        <v>94</v>
      </c>
      <c r="I8" s="103"/>
      <c r="L8" s="34"/>
    </row>
    <row r="9" spans="2:46" s="1" customFormat="1" ht="36.950000000000003" hidden="1" customHeight="1">
      <c r="B9" s="34"/>
      <c r="E9" s="250" t="s">
        <v>95</v>
      </c>
      <c r="F9" s="251"/>
      <c r="G9" s="251"/>
      <c r="H9" s="251"/>
      <c r="I9" s="103"/>
      <c r="L9" s="34"/>
    </row>
    <row r="10" spans="2:46" s="1" customFormat="1" ht="11.25" hidden="1">
      <c r="B10" s="34"/>
      <c r="I10" s="103"/>
      <c r="L10" s="34"/>
    </row>
    <row r="11" spans="2:46" s="1" customFormat="1" ht="12" hidden="1" customHeight="1">
      <c r="B11" s="34"/>
      <c r="D11" s="102" t="s">
        <v>18</v>
      </c>
      <c r="F11" s="104" t="s">
        <v>19</v>
      </c>
      <c r="I11" s="105" t="s">
        <v>20</v>
      </c>
      <c r="J11" s="104" t="s">
        <v>19</v>
      </c>
      <c r="L11" s="34"/>
    </row>
    <row r="12" spans="2:46" s="1" customFormat="1" ht="12" hidden="1" customHeight="1">
      <c r="B12" s="34"/>
      <c r="D12" s="102" t="s">
        <v>21</v>
      </c>
      <c r="F12" s="104" t="s">
        <v>96</v>
      </c>
      <c r="I12" s="105" t="s">
        <v>23</v>
      </c>
      <c r="J12" s="106" t="str">
        <f>'Rekapitulace zakázky'!AN8</f>
        <v>27. 5. 2019</v>
      </c>
      <c r="L12" s="34"/>
    </row>
    <row r="13" spans="2:46" s="1" customFormat="1" ht="10.9" hidden="1" customHeight="1">
      <c r="B13" s="34"/>
      <c r="I13" s="103"/>
      <c r="L13" s="34"/>
    </row>
    <row r="14" spans="2:46" s="1" customFormat="1" ht="12" hidden="1" customHeight="1">
      <c r="B14" s="34"/>
      <c r="D14" s="102" t="s">
        <v>25</v>
      </c>
      <c r="I14" s="105" t="s">
        <v>26</v>
      </c>
      <c r="J14" s="104" t="s">
        <v>27</v>
      </c>
      <c r="L14" s="34"/>
    </row>
    <row r="15" spans="2:46" s="1" customFormat="1" ht="18" hidden="1" customHeight="1">
      <c r="B15" s="34"/>
      <c r="E15" s="104" t="s">
        <v>28</v>
      </c>
      <c r="I15" s="105" t="s">
        <v>29</v>
      </c>
      <c r="J15" s="104" t="s">
        <v>30</v>
      </c>
      <c r="L15" s="34"/>
    </row>
    <row r="16" spans="2:46" s="1" customFormat="1" ht="6.95" hidden="1" customHeight="1">
      <c r="B16" s="34"/>
      <c r="I16" s="103"/>
      <c r="L16" s="34"/>
    </row>
    <row r="17" spans="2:12" s="1" customFormat="1" ht="12" hidden="1" customHeight="1">
      <c r="B17" s="34"/>
      <c r="D17" s="102" t="s">
        <v>31</v>
      </c>
      <c r="I17" s="105" t="s">
        <v>26</v>
      </c>
      <c r="J17" s="26" t="str">
        <f>'Rekapitulace zakázky'!AN13</f>
        <v>Vyplň údaj</v>
      </c>
      <c r="L17" s="34"/>
    </row>
    <row r="18" spans="2:12" s="1" customFormat="1" ht="18" hidden="1" customHeight="1">
      <c r="B18" s="34"/>
      <c r="E18" s="252" t="str">
        <f>'Rekapitulace zakázky'!E14</f>
        <v>Vyplň údaj</v>
      </c>
      <c r="F18" s="253"/>
      <c r="G18" s="253"/>
      <c r="H18" s="253"/>
      <c r="I18" s="105" t="s">
        <v>29</v>
      </c>
      <c r="J18" s="26" t="str">
        <f>'Rekapitulace zakázky'!AN14</f>
        <v>Vyplň údaj</v>
      </c>
      <c r="L18" s="34"/>
    </row>
    <row r="19" spans="2:12" s="1" customFormat="1" ht="6.95" hidden="1" customHeight="1">
      <c r="B19" s="34"/>
      <c r="I19" s="103"/>
      <c r="L19" s="34"/>
    </row>
    <row r="20" spans="2:12" s="1" customFormat="1" ht="12" hidden="1" customHeight="1">
      <c r="B20" s="34"/>
      <c r="D20" s="102" t="s">
        <v>33</v>
      </c>
      <c r="I20" s="105" t="s">
        <v>26</v>
      </c>
      <c r="J20" s="104" t="s">
        <v>27</v>
      </c>
      <c r="L20" s="34"/>
    </row>
    <row r="21" spans="2:12" s="1" customFormat="1" ht="18" hidden="1" customHeight="1">
      <c r="B21" s="34"/>
      <c r="E21" s="104" t="s">
        <v>34</v>
      </c>
      <c r="I21" s="105" t="s">
        <v>29</v>
      </c>
      <c r="J21" s="104" t="s">
        <v>30</v>
      </c>
      <c r="L21" s="34"/>
    </row>
    <row r="22" spans="2:12" s="1" customFormat="1" ht="6.95" hidden="1" customHeight="1">
      <c r="B22" s="34"/>
      <c r="I22" s="103"/>
      <c r="L22" s="34"/>
    </row>
    <row r="23" spans="2:12" s="1" customFormat="1" ht="12" hidden="1" customHeight="1">
      <c r="B23" s="34"/>
      <c r="D23" s="102" t="s">
        <v>36</v>
      </c>
      <c r="I23" s="105" t="s">
        <v>26</v>
      </c>
      <c r="J23" s="104" t="s">
        <v>27</v>
      </c>
      <c r="L23" s="34"/>
    </row>
    <row r="24" spans="2:12" s="1" customFormat="1" ht="18" hidden="1" customHeight="1">
      <c r="B24" s="34"/>
      <c r="E24" s="104" t="s">
        <v>34</v>
      </c>
      <c r="I24" s="105" t="s">
        <v>29</v>
      </c>
      <c r="J24" s="104" t="s">
        <v>30</v>
      </c>
      <c r="L24" s="34"/>
    </row>
    <row r="25" spans="2:12" s="1" customFormat="1" ht="6.95" hidden="1" customHeight="1">
      <c r="B25" s="34"/>
      <c r="I25" s="103"/>
      <c r="L25" s="34"/>
    </row>
    <row r="26" spans="2:12" s="1" customFormat="1" ht="12" hidden="1" customHeight="1">
      <c r="B26" s="34"/>
      <c r="D26" s="102" t="s">
        <v>37</v>
      </c>
      <c r="I26" s="103"/>
      <c r="L26" s="34"/>
    </row>
    <row r="27" spans="2:12" s="7" customFormat="1" ht="16.5" hidden="1" customHeight="1">
      <c r="B27" s="107"/>
      <c r="E27" s="254" t="s">
        <v>19</v>
      </c>
      <c r="F27" s="254"/>
      <c r="G27" s="254"/>
      <c r="H27" s="254"/>
      <c r="I27" s="108"/>
      <c r="L27" s="107"/>
    </row>
    <row r="28" spans="2:12" s="1" customFormat="1" ht="6.95" hidden="1" customHeight="1">
      <c r="B28" s="34"/>
      <c r="I28" s="103"/>
      <c r="L28" s="34"/>
    </row>
    <row r="29" spans="2:12" s="1" customFormat="1" ht="6.95" hidden="1" customHeight="1">
      <c r="B29" s="34"/>
      <c r="D29" s="55"/>
      <c r="E29" s="55"/>
      <c r="F29" s="55"/>
      <c r="G29" s="55"/>
      <c r="H29" s="55"/>
      <c r="I29" s="109"/>
      <c r="J29" s="55"/>
      <c r="K29" s="55"/>
      <c r="L29" s="34"/>
    </row>
    <row r="30" spans="2:12" s="1" customFormat="1" ht="25.35" hidden="1" customHeight="1">
      <c r="B30" s="34"/>
      <c r="D30" s="110" t="s">
        <v>39</v>
      </c>
      <c r="I30" s="103"/>
      <c r="J30" s="111">
        <f>ROUND(J80, 2)</f>
        <v>0</v>
      </c>
      <c r="L30" s="34"/>
    </row>
    <row r="31" spans="2:12" s="1" customFormat="1" ht="6.95" hidden="1" customHeight="1">
      <c r="B31" s="34"/>
      <c r="D31" s="55"/>
      <c r="E31" s="55"/>
      <c r="F31" s="55"/>
      <c r="G31" s="55"/>
      <c r="H31" s="55"/>
      <c r="I31" s="109"/>
      <c r="J31" s="55"/>
      <c r="K31" s="55"/>
      <c r="L31" s="34"/>
    </row>
    <row r="32" spans="2:12" s="1" customFormat="1" ht="14.45" hidden="1" customHeight="1">
      <c r="B32" s="34"/>
      <c r="F32" s="112" t="s">
        <v>41</v>
      </c>
      <c r="I32" s="113" t="s">
        <v>40</v>
      </c>
      <c r="J32" s="112" t="s">
        <v>42</v>
      </c>
      <c r="L32" s="34"/>
    </row>
    <row r="33" spans="2:12" s="1" customFormat="1" ht="14.45" hidden="1" customHeight="1">
      <c r="B33" s="34"/>
      <c r="D33" s="114" t="s">
        <v>43</v>
      </c>
      <c r="E33" s="102" t="s">
        <v>44</v>
      </c>
      <c r="F33" s="115">
        <f>ROUND((SUM(BE80:BE980)),  2)</f>
        <v>0</v>
      </c>
      <c r="I33" s="116">
        <v>0.21</v>
      </c>
      <c r="J33" s="115">
        <f>ROUND(((SUM(BE80:BE980))*I33),  2)</f>
        <v>0</v>
      </c>
      <c r="L33" s="34"/>
    </row>
    <row r="34" spans="2:12" s="1" customFormat="1" ht="14.45" hidden="1" customHeight="1">
      <c r="B34" s="34"/>
      <c r="E34" s="102" t="s">
        <v>45</v>
      </c>
      <c r="F34" s="115">
        <f>ROUND((SUM(BF80:BF980)),  2)</f>
        <v>0</v>
      </c>
      <c r="I34" s="116">
        <v>0.15</v>
      </c>
      <c r="J34" s="115">
        <f>ROUND(((SUM(BF80:BF980))*I34),  2)</f>
        <v>0</v>
      </c>
      <c r="L34" s="34"/>
    </row>
    <row r="35" spans="2:12" s="1" customFormat="1" ht="14.45" hidden="1" customHeight="1">
      <c r="B35" s="34"/>
      <c r="E35" s="102" t="s">
        <v>46</v>
      </c>
      <c r="F35" s="115">
        <f>ROUND((SUM(BG80:BG980)),  2)</f>
        <v>0</v>
      </c>
      <c r="I35" s="116">
        <v>0.21</v>
      </c>
      <c r="J35" s="115">
        <f>0</f>
        <v>0</v>
      </c>
      <c r="L35" s="34"/>
    </row>
    <row r="36" spans="2:12" s="1" customFormat="1" ht="14.45" hidden="1" customHeight="1">
      <c r="B36" s="34"/>
      <c r="E36" s="102" t="s">
        <v>47</v>
      </c>
      <c r="F36" s="115">
        <f>ROUND((SUM(BH80:BH980)),  2)</f>
        <v>0</v>
      </c>
      <c r="I36" s="116">
        <v>0.15</v>
      </c>
      <c r="J36" s="115">
        <f>0</f>
        <v>0</v>
      </c>
      <c r="L36" s="34"/>
    </row>
    <row r="37" spans="2:12" s="1" customFormat="1" ht="14.45" hidden="1" customHeight="1">
      <c r="B37" s="34"/>
      <c r="E37" s="102" t="s">
        <v>48</v>
      </c>
      <c r="F37" s="115">
        <f>ROUND((SUM(BI80:BI980)),  2)</f>
        <v>0</v>
      </c>
      <c r="I37" s="116">
        <v>0</v>
      </c>
      <c r="J37" s="115">
        <f>0</f>
        <v>0</v>
      </c>
      <c r="L37" s="34"/>
    </row>
    <row r="38" spans="2:12" s="1" customFormat="1" ht="6.95" hidden="1" customHeight="1">
      <c r="B38" s="34"/>
      <c r="I38" s="103"/>
      <c r="L38" s="34"/>
    </row>
    <row r="39" spans="2:12" s="1" customFormat="1" ht="25.35" hidden="1" customHeight="1">
      <c r="B39" s="34"/>
      <c r="C39" s="117"/>
      <c r="D39" s="118" t="s">
        <v>49</v>
      </c>
      <c r="E39" s="119"/>
      <c r="F39" s="119"/>
      <c r="G39" s="120" t="s">
        <v>50</v>
      </c>
      <c r="H39" s="121" t="s">
        <v>51</v>
      </c>
      <c r="I39" s="122"/>
      <c r="J39" s="123">
        <f>SUM(J30:J37)</f>
        <v>0</v>
      </c>
      <c r="K39" s="124"/>
      <c r="L39" s="34"/>
    </row>
    <row r="40" spans="2:12" s="1" customFormat="1" ht="14.45" hidden="1" customHeight="1">
      <c r="B40" s="125"/>
      <c r="C40" s="126"/>
      <c r="D40" s="126"/>
      <c r="E40" s="126"/>
      <c r="F40" s="126"/>
      <c r="G40" s="126"/>
      <c r="H40" s="126"/>
      <c r="I40" s="127"/>
      <c r="J40" s="126"/>
      <c r="K40" s="126"/>
      <c r="L40" s="34"/>
    </row>
    <row r="41" spans="2:12" ht="11.25" hidden="1"/>
    <row r="42" spans="2:12" ht="11.25" hidden="1"/>
    <row r="43" spans="2:12" ht="11.25" hidden="1"/>
    <row r="44" spans="2:12" s="1" customFormat="1" ht="6.95" hidden="1" customHeight="1">
      <c r="B44" s="128"/>
      <c r="C44" s="129"/>
      <c r="D44" s="129"/>
      <c r="E44" s="129"/>
      <c r="F44" s="129"/>
      <c r="G44" s="129"/>
      <c r="H44" s="129"/>
      <c r="I44" s="130"/>
      <c r="J44" s="129"/>
      <c r="K44" s="129"/>
      <c r="L44" s="34"/>
    </row>
    <row r="45" spans="2:12" s="1" customFormat="1" ht="24.95" hidden="1" customHeight="1">
      <c r="B45" s="30"/>
      <c r="C45" s="19" t="s">
        <v>97</v>
      </c>
      <c r="D45" s="31"/>
      <c r="E45" s="31"/>
      <c r="F45" s="31"/>
      <c r="G45" s="31"/>
      <c r="H45" s="31"/>
      <c r="I45" s="103"/>
      <c r="J45" s="31"/>
      <c r="K45" s="31"/>
      <c r="L45" s="34"/>
    </row>
    <row r="46" spans="2:12" s="1" customFormat="1" ht="6.95" hidden="1" customHeight="1">
      <c r="B46" s="30"/>
      <c r="C46" s="31"/>
      <c r="D46" s="31"/>
      <c r="E46" s="31"/>
      <c r="F46" s="31"/>
      <c r="G46" s="31"/>
      <c r="H46" s="31"/>
      <c r="I46" s="103"/>
      <c r="J46" s="31"/>
      <c r="K46" s="31"/>
      <c r="L46" s="34"/>
    </row>
    <row r="47" spans="2:12" s="1" customFormat="1" ht="12" hidden="1" customHeight="1">
      <c r="B47" s="30"/>
      <c r="C47" s="25" t="s">
        <v>16</v>
      </c>
      <c r="D47" s="31"/>
      <c r="E47" s="31"/>
      <c r="F47" s="31"/>
      <c r="G47" s="31"/>
      <c r="H47" s="31"/>
      <c r="I47" s="103"/>
      <c r="J47" s="31"/>
      <c r="K47" s="31"/>
      <c r="L47" s="34"/>
    </row>
    <row r="48" spans="2:12" s="1" customFormat="1" ht="16.5" hidden="1" customHeight="1">
      <c r="B48" s="30"/>
      <c r="C48" s="31"/>
      <c r="D48" s="31"/>
      <c r="E48" s="255" t="str">
        <f>E7</f>
        <v>Údržba, oprava a odstraňování závad u SEE 2019-2021</v>
      </c>
      <c r="F48" s="256"/>
      <c r="G48" s="256"/>
      <c r="H48" s="256"/>
      <c r="I48" s="103"/>
      <c r="J48" s="31"/>
      <c r="K48" s="31"/>
      <c r="L48" s="34"/>
    </row>
    <row r="49" spans="2:47" s="1" customFormat="1" ht="12" hidden="1" customHeight="1">
      <c r="B49" s="30"/>
      <c r="C49" s="25" t="s">
        <v>94</v>
      </c>
      <c r="D49" s="31"/>
      <c r="E49" s="31"/>
      <c r="F49" s="31"/>
      <c r="G49" s="31"/>
      <c r="H49" s="31"/>
      <c r="I49" s="103"/>
      <c r="J49" s="31"/>
      <c r="K49" s="31"/>
      <c r="L49" s="34"/>
    </row>
    <row r="50" spans="2:47" s="1" customFormat="1" ht="16.5" hidden="1" customHeight="1">
      <c r="B50" s="30"/>
      <c r="C50" s="31"/>
      <c r="D50" s="31"/>
      <c r="E50" s="228" t="str">
        <f>E9</f>
        <v>01 - Sborník OÚŽI</v>
      </c>
      <c r="F50" s="257"/>
      <c r="G50" s="257"/>
      <c r="H50" s="257"/>
      <c r="I50" s="103"/>
      <c r="J50" s="31"/>
      <c r="K50" s="31"/>
      <c r="L50" s="34"/>
    </row>
    <row r="51" spans="2:47" s="1" customFormat="1" ht="6.95" hidden="1" customHeight="1">
      <c r="B51" s="30"/>
      <c r="C51" s="31"/>
      <c r="D51" s="31"/>
      <c r="E51" s="31"/>
      <c r="F51" s="31"/>
      <c r="G51" s="31"/>
      <c r="H51" s="31"/>
      <c r="I51" s="103"/>
      <c r="J51" s="31"/>
      <c r="K51" s="31"/>
      <c r="L51" s="34"/>
    </row>
    <row r="52" spans="2:47" s="1" customFormat="1" ht="12" hidden="1" customHeight="1">
      <c r="B52" s="30"/>
      <c r="C52" s="25" t="s">
        <v>21</v>
      </c>
      <c r="D52" s="31"/>
      <c r="E52" s="31"/>
      <c r="F52" s="23" t="str">
        <f>F12</f>
        <v>OŘ Praha</v>
      </c>
      <c r="G52" s="31"/>
      <c r="H52" s="31"/>
      <c r="I52" s="105" t="s">
        <v>23</v>
      </c>
      <c r="J52" s="54" t="str">
        <f>IF(J12="","",J12)</f>
        <v>27. 5. 2019</v>
      </c>
      <c r="K52" s="31"/>
      <c r="L52" s="34"/>
    </row>
    <row r="53" spans="2:47" s="1" customFormat="1" ht="6.95" hidden="1" customHeight="1">
      <c r="B53" s="30"/>
      <c r="C53" s="31"/>
      <c r="D53" s="31"/>
      <c r="E53" s="31"/>
      <c r="F53" s="31"/>
      <c r="G53" s="31"/>
      <c r="H53" s="31"/>
      <c r="I53" s="103"/>
      <c r="J53" s="31"/>
      <c r="K53" s="31"/>
      <c r="L53" s="34"/>
    </row>
    <row r="54" spans="2:47" s="1" customFormat="1" ht="27.95" hidden="1" customHeight="1">
      <c r="B54" s="30"/>
      <c r="C54" s="25" t="s">
        <v>25</v>
      </c>
      <c r="D54" s="31"/>
      <c r="E54" s="31"/>
      <c r="F54" s="23" t="str">
        <f>E15</f>
        <v>SŽDC s.o. Přednosta SEE Praha; Mgr.Fiala František</v>
      </c>
      <c r="G54" s="31"/>
      <c r="H54" s="31"/>
      <c r="I54" s="105" t="s">
        <v>33</v>
      </c>
      <c r="J54" s="28" t="str">
        <f>E21</f>
        <v>SŽDC s.o. Voldřich Lukáš</v>
      </c>
      <c r="K54" s="31"/>
      <c r="L54" s="34"/>
    </row>
    <row r="55" spans="2:47" s="1" customFormat="1" ht="27.95" hidden="1" customHeight="1">
      <c r="B55" s="30"/>
      <c r="C55" s="25" t="s">
        <v>31</v>
      </c>
      <c r="D55" s="31"/>
      <c r="E55" s="31"/>
      <c r="F55" s="23" t="str">
        <f>IF(E18="","",E18)</f>
        <v>Vyplň údaj</v>
      </c>
      <c r="G55" s="31"/>
      <c r="H55" s="31"/>
      <c r="I55" s="105" t="s">
        <v>36</v>
      </c>
      <c r="J55" s="28" t="str">
        <f>E24</f>
        <v>SŽDC s.o. Voldřich Lukáš</v>
      </c>
      <c r="K55" s="31"/>
      <c r="L55" s="34"/>
    </row>
    <row r="56" spans="2:47" s="1" customFormat="1" ht="10.35" hidden="1" customHeight="1">
      <c r="B56" s="30"/>
      <c r="C56" s="31"/>
      <c r="D56" s="31"/>
      <c r="E56" s="31"/>
      <c r="F56" s="31"/>
      <c r="G56" s="31"/>
      <c r="H56" s="31"/>
      <c r="I56" s="103"/>
      <c r="J56" s="31"/>
      <c r="K56" s="31"/>
      <c r="L56" s="34"/>
    </row>
    <row r="57" spans="2:47" s="1" customFormat="1" ht="29.25" hidden="1" customHeight="1">
      <c r="B57" s="30"/>
      <c r="C57" s="131" t="s">
        <v>98</v>
      </c>
      <c r="D57" s="132"/>
      <c r="E57" s="132"/>
      <c r="F57" s="132"/>
      <c r="G57" s="132"/>
      <c r="H57" s="132"/>
      <c r="I57" s="133"/>
      <c r="J57" s="134" t="s">
        <v>99</v>
      </c>
      <c r="K57" s="132"/>
      <c r="L57" s="34"/>
    </row>
    <row r="58" spans="2:47" s="1" customFormat="1" ht="10.35" hidden="1" customHeight="1">
      <c r="B58" s="30"/>
      <c r="C58" s="31"/>
      <c r="D58" s="31"/>
      <c r="E58" s="31"/>
      <c r="F58" s="31"/>
      <c r="G58" s="31"/>
      <c r="H58" s="31"/>
      <c r="I58" s="103"/>
      <c r="J58" s="31"/>
      <c r="K58" s="31"/>
      <c r="L58" s="34"/>
    </row>
    <row r="59" spans="2:47" s="1" customFormat="1" ht="22.9" hidden="1" customHeight="1">
      <c r="B59" s="30"/>
      <c r="C59" s="135" t="s">
        <v>71</v>
      </c>
      <c r="D59" s="31"/>
      <c r="E59" s="31"/>
      <c r="F59" s="31"/>
      <c r="G59" s="31"/>
      <c r="H59" s="31"/>
      <c r="I59" s="103"/>
      <c r="J59" s="72">
        <f>J80</f>
        <v>0</v>
      </c>
      <c r="K59" s="31"/>
      <c r="L59" s="34"/>
      <c r="AU59" s="13" t="s">
        <v>100</v>
      </c>
    </row>
    <row r="60" spans="2:47" s="8" customFormat="1" ht="24.95" hidden="1" customHeight="1">
      <c r="B60" s="136"/>
      <c r="C60" s="137"/>
      <c r="D60" s="138" t="s">
        <v>101</v>
      </c>
      <c r="E60" s="139"/>
      <c r="F60" s="139"/>
      <c r="G60" s="139"/>
      <c r="H60" s="139"/>
      <c r="I60" s="140"/>
      <c r="J60" s="141">
        <f>J915</f>
        <v>0</v>
      </c>
      <c r="K60" s="137"/>
      <c r="L60" s="142"/>
    </row>
    <row r="61" spans="2:47" s="1" customFormat="1" ht="21.75" hidden="1" customHeight="1">
      <c r="B61" s="30"/>
      <c r="C61" s="31"/>
      <c r="D61" s="31"/>
      <c r="E61" s="31"/>
      <c r="F61" s="31"/>
      <c r="G61" s="31"/>
      <c r="H61" s="31"/>
      <c r="I61" s="103"/>
      <c r="J61" s="31"/>
      <c r="K61" s="31"/>
      <c r="L61" s="34"/>
    </row>
    <row r="62" spans="2:47" s="1" customFormat="1" ht="6.95" hidden="1" customHeight="1">
      <c r="B62" s="42"/>
      <c r="C62" s="43"/>
      <c r="D62" s="43"/>
      <c r="E62" s="43"/>
      <c r="F62" s="43"/>
      <c r="G62" s="43"/>
      <c r="H62" s="43"/>
      <c r="I62" s="127"/>
      <c r="J62" s="43"/>
      <c r="K62" s="43"/>
      <c r="L62" s="34"/>
    </row>
    <row r="63" spans="2:47" ht="11.25" hidden="1"/>
    <row r="64" spans="2:47" ht="11.25" hidden="1"/>
    <row r="65" spans="2:63" ht="11.25" hidden="1"/>
    <row r="66" spans="2:63" s="1" customFormat="1" ht="6.95" customHeight="1">
      <c r="B66" s="44"/>
      <c r="C66" s="45"/>
      <c r="D66" s="45"/>
      <c r="E66" s="45"/>
      <c r="F66" s="45"/>
      <c r="G66" s="45"/>
      <c r="H66" s="45"/>
      <c r="I66" s="130"/>
      <c r="J66" s="45"/>
      <c r="K66" s="45"/>
      <c r="L66" s="34"/>
    </row>
    <row r="67" spans="2:63" s="1" customFormat="1" ht="24.95" customHeight="1">
      <c r="B67" s="30"/>
      <c r="C67" s="19" t="s">
        <v>102</v>
      </c>
      <c r="D67" s="31"/>
      <c r="E67" s="31"/>
      <c r="F67" s="31"/>
      <c r="G67" s="31"/>
      <c r="H67" s="31"/>
      <c r="I67" s="103"/>
      <c r="J67" s="31"/>
      <c r="K67" s="31"/>
      <c r="L67" s="34"/>
    </row>
    <row r="68" spans="2:63" s="1" customFormat="1" ht="6.95" customHeight="1">
      <c r="B68" s="30"/>
      <c r="C68" s="31"/>
      <c r="D68" s="31"/>
      <c r="E68" s="31"/>
      <c r="F68" s="31"/>
      <c r="G68" s="31"/>
      <c r="H68" s="31"/>
      <c r="I68" s="103"/>
      <c r="J68" s="31"/>
      <c r="K68" s="31"/>
      <c r="L68" s="34"/>
    </row>
    <row r="69" spans="2:63" s="1" customFormat="1" ht="12" customHeight="1">
      <c r="B69" s="30"/>
      <c r="C69" s="25" t="s">
        <v>16</v>
      </c>
      <c r="D69" s="31"/>
      <c r="E69" s="31"/>
      <c r="F69" s="31"/>
      <c r="G69" s="31"/>
      <c r="H69" s="31"/>
      <c r="I69" s="103"/>
      <c r="J69" s="31"/>
      <c r="K69" s="31"/>
      <c r="L69" s="34"/>
    </row>
    <row r="70" spans="2:63" s="1" customFormat="1" ht="16.5" customHeight="1">
      <c r="B70" s="30"/>
      <c r="C70" s="31"/>
      <c r="D70" s="31"/>
      <c r="E70" s="255" t="str">
        <f>E7</f>
        <v>Údržba, oprava a odstraňování závad u SEE 2019-2021</v>
      </c>
      <c r="F70" s="256"/>
      <c r="G70" s="256"/>
      <c r="H70" s="256"/>
      <c r="I70" s="103"/>
      <c r="J70" s="31"/>
      <c r="K70" s="31"/>
      <c r="L70" s="34"/>
    </row>
    <row r="71" spans="2:63" s="1" customFormat="1" ht="12" customHeight="1">
      <c r="B71" s="30"/>
      <c r="C71" s="25" t="s">
        <v>94</v>
      </c>
      <c r="D71" s="31"/>
      <c r="E71" s="31"/>
      <c r="F71" s="31"/>
      <c r="G71" s="31"/>
      <c r="H71" s="31"/>
      <c r="I71" s="103"/>
      <c r="J71" s="31"/>
      <c r="K71" s="31"/>
      <c r="L71" s="34"/>
    </row>
    <row r="72" spans="2:63" s="1" customFormat="1" ht="16.5" customHeight="1">
      <c r="B72" s="30"/>
      <c r="C72" s="31"/>
      <c r="D72" s="31"/>
      <c r="E72" s="228" t="str">
        <f>E9</f>
        <v>01 - Sborník OÚŽI</v>
      </c>
      <c r="F72" s="257"/>
      <c r="G72" s="257"/>
      <c r="H72" s="257"/>
      <c r="I72" s="103"/>
      <c r="J72" s="31"/>
      <c r="K72" s="31"/>
      <c r="L72" s="34"/>
    </row>
    <row r="73" spans="2:63" s="1" customFormat="1" ht="6.95" customHeight="1">
      <c r="B73" s="30"/>
      <c r="C73" s="31"/>
      <c r="D73" s="31"/>
      <c r="E73" s="31"/>
      <c r="F73" s="31"/>
      <c r="G73" s="31"/>
      <c r="H73" s="31"/>
      <c r="I73" s="103"/>
      <c r="J73" s="31"/>
      <c r="K73" s="31"/>
      <c r="L73" s="34"/>
    </row>
    <row r="74" spans="2:63" s="1" customFormat="1" ht="12" customHeight="1">
      <c r="B74" s="30"/>
      <c r="C74" s="25" t="s">
        <v>21</v>
      </c>
      <c r="D74" s="31"/>
      <c r="E74" s="31"/>
      <c r="F74" s="23" t="str">
        <f>F12</f>
        <v>OŘ Praha</v>
      </c>
      <c r="G74" s="31"/>
      <c r="H74" s="31"/>
      <c r="I74" s="105" t="s">
        <v>23</v>
      </c>
      <c r="J74" s="54" t="str">
        <f>IF(J12="","",J12)</f>
        <v>27. 5. 2019</v>
      </c>
      <c r="K74" s="31"/>
      <c r="L74" s="34"/>
    </row>
    <row r="75" spans="2:63" s="1" customFormat="1" ht="6.95" customHeight="1">
      <c r="B75" s="30"/>
      <c r="C75" s="31"/>
      <c r="D75" s="31"/>
      <c r="E75" s="31"/>
      <c r="F75" s="31"/>
      <c r="G75" s="31"/>
      <c r="H75" s="31"/>
      <c r="I75" s="103"/>
      <c r="J75" s="31"/>
      <c r="K75" s="31"/>
      <c r="L75" s="34"/>
    </row>
    <row r="76" spans="2:63" s="1" customFormat="1" ht="27.95" customHeight="1">
      <c r="B76" s="30"/>
      <c r="C76" s="25" t="s">
        <v>25</v>
      </c>
      <c r="D76" s="31"/>
      <c r="E76" s="31"/>
      <c r="F76" s="23" t="str">
        <f>E15</f>
        <v>SŽDC s.o. Přednosta SEE Praha; Mgr.Fiala František</v>
      </c>
      <c r="G76" s="31"/>
      <c r="H76" s="31"/>
      <c r="I76" s="105" t="s">
        <v>33</v>
      </c>
      <c r="J76" s="28" t="str">
        <f>E21</f>
        <v>SŽDC s.o. Voldřich Lukáš</v>
      </c>
      <c r="K76" s="31"/>
      <c r="L76" s="34"/>
    </row>
    <row r="77" spans="2:63" s="1" customFormat="1" ht="27.95" customHeight="1">
      <c r="B77" s="30"/>
      <c r="C77" s="25" t="s">
        <v>31</v>
      </c>
      <c r="D77" s="31"/>
      <c r="E77" s="31"/>
      <c r="F77" s="23" t="str">
        <f>IF(E18="","",E18)</f>
        <v>Vyplň údaj</v>
      </c>
      <c r="G77" s="31"/>
      <c r="H77" s="31"/>
      <c r="I77" s="105" t="s">
        <v>36</v>
      </c>
      <c r="J77" s="28" t="str">
        <f>E24</f>
        <v>SŽDC s.o. Voldřich Lukáš</v>
      </c>
      <c r="K77" s="31"/>
      <c r="L77" s="34"/>
    </row>
    <row r="78" spans="2:63" s="1" customFormat="1" ht="10.35" customHeight="1">
      <c r="B78" s="30"/>
      <c r="C78" s="31"/>
      <c r="D78" s="31"/>
      <c r="E78" s="31"/>
      <c r="F78" s="31"/>
      <c r="G78" s="31"/>
      <c r="H78" s="31"/>
      <c r="I78" s="103"/>
      <c r="J78" s="31"/>
      <c r="K78" s="31"/>
      <c r="L78" s="34"/>
    </row>
    <row r="79" spans="2:63" s="9" customFormat="1" ht="29.25" customHeight="1">
      <c r="B79" s="143"/>
      <c r="C79" s="144" t="s">
        <v>103</v>
      </c>
      <c r="D79" s="145" t="s">
        <v>58</v>
      </c>
      <c r="E79" s="145" t="s">
        <v>54</v>
      </c>
      <c r="F79" s="145" t="s">
        <v>55</v>
      </c>
      <c r="G79" s="145" t="s">
        <v>104</v>
      </c>
      <c r="H79" s="145" t="s">
        <v>105</v>
      </c>
      <c r="I79" s="146" t="s">
        <v>106</v>
      </c>
      <c r="J79" s="145" t="s">
        <v>99</v>
      </c>
      <c r="K79" s="147" t="s">
        <v>107</v>
      </c>
      <c r="L79" s="148"/>
      <c r="M79" s="63" t="s">
        <v>19</v>
      </c>
      <c r="N79" s="64" t="s">
        <v>43</v>
      </c>
      <c r="O79" s="64" t="s">
        <v>108</v>
      </c>
      <c r="P79" s="64" t="s">
        <v>109</v>
      </c>
      <c r="Q79" s="64" t="s">
        <v>110</v>
      </c>
      <c r="R79" s="64" t="s">
        <v>111</v>
      </c>
      <c r="S79" s="64" t="s">
        <v>112</v>
      </c>
      <c r="T79" s="65" t="s">
        <v>113</v>
      </c>
    </row>
    <row r="80" spans="2:63" s="1" customFormat="1" ht="22.9" customHeight="1">
      <c r="B80" s="30"/>
      <c r="C80" s="70" t="s">
        <v>114</v>
      </c>
      <c r="D80" s="31"/>
      <c r="E80" s="31"/>
      <c r="F80" s="31"/>
      <c r="G80" s="31"/>
      <c r="H80" s="31"/>
      <c r="I80" s="103"/>
      <c r="J80" s="149">
        <f>BK80</f>
        <v>0</v>
      </c>
      <c r="K80" s="31"/>
      <c r="L80" s="34"/>
      <c r="M80" s="66"/>
      <c r="N80" s="67"/>
      <c r="O80" s="67"/>
      <c r="P80" s="150">
        <f>P81+SUM(P82:P915)</f>
        <v>0</v>
      </c>
      <c r="Q80" s="67"/>
      <c r="R80" s="150">
        <f>R81+SUM(R82:R915)</f>
        <v>4.9199999999999999E-3</v>
      </c>
      <c r="S80" s="67"/>
      <c r="T80" s="151">
        <f>T81+SUM(T82:T915)</f>
        <v>22.866</v>
      </c>
      <c r="AT80" s="13" t="s">
        <v>72</v>
      </c>
      <c r="AU80" s="13" t="s">
        <v>100</v>
      </c>
      <c r="BK80" s="152">
        <f>BK81+SUM(BK82:BK915)</f>
        <v>0</v>
      </c>
    </row>
    <row r="81" spans="2:65" s="1" customFormat="1" ht="48" customHeight="1">
      <c r="B81" s="30"/>
      <c r="C81" s="153" t="s">
        <v>81</v>
      </c>
      <c r="D81" s="153" t="s">
        <v>115</v>
      </c>
      <c r="E81" s="154" t="s">
        <v>116</v>
      </c>
      <c r="F81" s="155" t="s">
        <v>117</v>
      </c>
      <c r="G81" s="156" t="s">
        <v>118</v>
      </c>
      <c r="H81" s="157">
        <v>48</v>
      </c>
      <c r="I81" s="158"/>
      <c r="J81" s="159">
        <f t="shared" ref="J81:J126" si="0">ROUND(I81*H81,2)</f>
        <v>0</v>
      </c>
      <c r="K81" s="155" t="s">
        <v>119</v>
      </c>
      <c r="L81" s="34"/>
      <c r="M81" s="160" t="s">
        <v>19</v>
      </c>
      <c r="N81" s="161" t="s">
        <v>44</v>
      </c>
      <c r="O81" s="59"/>
      <c r="P81" s="162">
        <f t="shared" ref="P81:P126" si="1">O81*H81</f>
        <v>0</v>
      </c>
      <c r="Q81" s="162">
        <v>0</v>
      </c>
      <c r="R81" s="162">
        <f t="shared" ref="R81:R126" si="2">Q81*H81</f>
        <v>0</v>
      </c>
      <c r="S81" s="162">
        <v>0</v>
      </c>
      <c r="T81" s="163">
        <f t="shared" ref="T81:T126" si="3">S81*H81</f>
        <v>0</v>
      </c>
      <c r="AR81" s="164" t="s">
        <v>120</v>
      </c>
      <c r="AT81" s="164" t="s">
        <v>115</v>
      </c>
      <c r="AU81" s="164" t="s">
        <v>73</v>
      </c>
      <c r="AY81" s="13" t="s">
        <v>121</v>
      </c>
      <c r="BE81" s="165">
        <f t="shared" ref="BE81:BE126" si="4">IF(N81="základní",J81,0)</f>
        <v>0</v>
      </c>
      <c r="BF81" s="165">
        <f t="shared" ref="BF81:BF126" si="5">IF(N81="snížená",J81,0)</f>
        <v>0</v>
      </c>
      <c r="BG81" s="165">
        <f t="shared" ref="BG81:BG126" si="6">IF(N81="zákl. přenesená",J81,0)</f>
        <v>0</v>
      </c>
      <c r="BH81" s="165">
        <f t="shared" ref="BH81:BH126" si="7">IF(N81="sníž. přenesená",J81,0)</f>
        <v>0</v>
      </c>
      <c r="BI81" s="165">
        <f t="shared" ref="BI81:BI126" si="8">IF(N81="nulová",J81,0)</f>
        <v>0</v>
      </c>
      <c r="BJ81" s="13" t="s">
        <v>81</v>
      </c>
      <c r="BK81" s="165">
        <f t="shared" ref="BK81:BK126" si="9">ROUND(I81*H81,2)</f>
        <v>0</v>
      </c>
      <c r="BL81" s="13" t="s">
        <v>120</v>
      </c>
      <c r="BM81" s="164" t="s">
        <v>122</v>
      </c>
    </row>
    <row r="82" spans="2:65" s="1" customFormat="1" ht="24" customHeight="1">
      <c r="B82" s="30"/>
      <c r="C82" s="166" t="s">
        <v>123</v>
      </c>
      <c r="D82" s="166" t="s">
        <v>124</v>
      </c>
      <c r="E82" s="167" t="s">
        <v>125</v>
      </c>
      <c r="F82" s="168" t="s">
        <v>126</v>
      </c>
      <c r="G82" s="169" t="s">
        <v>118</v>
      </c>
      <c r="H82" s="170">
        <v>100</v>
      </c>
      <c r="I82" s="171"/>
      <c r="J82" s="172">
        <f t="shared" si="0"/>
        <v>0</v>
      </c>
      <c r="K82" s="168" t="s">
        <v>119</v>
      </c>
      <c r="L82" s="173"/>
      <c r="M82" s="174" t="s">
        <v>19</v>
      </c>
      <c r="N82" s="175" t="s">
        <v>44</v>
      </c>
      <c r="O82" s="59"/>
      <c r="P82" s="162">
        <f t="shared" si="1"/>
        <v>0</v>
      </c>
      <c r="Q82" s="162">
        <v>0</v>
      </c>
      <c r="R82" s="162">
        <f t="shared" si="2"/>
        <v>0</v>
      </c>
      <c r="S82" s="162">
        <v>0</v>
      </c>
      <c r="T82" s="163">
        <f t="shared" si="3"/>
        <v>0</v>
      </c>
      <c r="AR82" s="164" t="s">
        <v>120</v>
      </c>
      <c r="AT82" s="164" t="s">
        <v>124</v>
      </c>
      <c r="AU82" s="164" t="s">
        <v>73</v>
      </c>
      <c r="AY82" s="13" t="s">
        <v>121</v>
      </c>
      <c r="BE82" s="165">
        <f t="shared" si="4"/>
        <v>0</v>
      </c>
      <c r="BF82" s="165">
        <f t="shared" si="5"/>
        <v>0</v>
      </c>
      <c r="BG82" s="165">
        <f t="shared" si="6"/>
        <v>0</v>
      </c>
      <c r="BH82" s="165">
        <f t="shared" si="7"/>
        <v>0</v>
      </c>
      <c r="BI82" s="165">
        <f t="shared" si="8"/>
        <v>0</v>
      </c>
      <c r="BJ82" s="13" t="s">
        <v>81</v>
      </c>
      <c r="BK82" s="165">
        <f t="shared" si="9"/>
        <v>0</v>
      </c>
      <c r="BL82" s="13" t="s">
        <v>120</v>
      </c>
      <c r="BM82" s="164" t="s">
        <v>127</v>
      </c>
    </row>
    <row r="83" spans="2:65" s="1" customFormat="1" ht="24" customHeight="1">
      <c r="B83" s="30"/>
      <c r="C83" s="166" t="s">
        <v>128</v>
      </c>
      <c r="D83" s="166" t="s">
        <v>124</v>
      </c>
      <c r="E83" s="167" t="s">
        <v>129</v>
      </c>
      <c r="F83" s="168" t="s">
        <v>130</v>
      </c>
      <c r="G83" s="169" t="s">
        <v>118</v>
      </c>
      <c r="H83" s="170">
        <v>100</v>
      </c>
      <c r="I83" s="171"/>
      <c r="J83" s="172">
        <f t="shared" si="0"/>
        <v>0</v>
      </c>
      <c r="K83" s="168" t="s">
        <v>119</v>
      </c>
      <c r="L83" s="173"/>
      <c r="M83" s="174" t="s">
        <v>19</v>
      </c>
      <c r="N83" s="175" t="s">
        <v>44</v>
      </c>
      <c r="O83" s="59"/>
      <c r="P83" s="162">
        <f t="shared" si="1"/>
        <v>0</v>
      </c>
      <c r="Q83" s="162">
        <v>0</v>
      </c>
      <c r="R83" s="162">
        <f t="shared" si="2"/>
        <v>0</v>
      </c>
      <c r="S83" s="162">
        <v>0</v>
      </c>
      <c r="T83" s="163">
        <f t="shared" si="3"/>
        <v>0</v>
      </c>
      <c r="AR83" s="164" t="s">
        <v>120</v>
      </c>
      <c r="AT83" s="164" t="s">
        <v>124</v>
      </c>
      <c r="AU83" s="164" t="s">
        <v>73</v>
      </c>
      <c r="AY83" s="13" t="s">
        <v>121</v>
      </c>
      <c r="BE83" s="165">
        <f t="shared" si="4"/>
        <v>0</v>
      </c>
      <c r="BF83" s="165">
        <f t="shared" si="5"/>
        <v>0</v>
      </c>
      <c r="BG83" s="165">
        <f t="shared" si="6"/>
        <v>0</v>
      </c>
      <c r="BH83" s="165">
        <f t="shared" si="7"/>
        <v>0</v>
      </c>
      <c r="BI83" s="165">
        <f t="shared" si="8"/>
        <v>0</v>
      </c>
      <c r="BJ83" s="13" t="s">
        <v>81</v>
      </c>
      <c r="BK83" s="165">
        <f t="shared" si="9"/>
        <v>0</v>
      </c>
      <c r="BL83" s="13" t="s">
        <v>120</v>
      </c>
      <c r="BM83" s="164" t="s">
        <v>131</v>
      </c>
    </row>
    <row r="84" spans="2:65" s="1" customFormat="1" ht="24" customHeight="1">
      <c r="B84" s="30"/>
      <c r="C84" s="166" t="s">
        <v>132</v>
      </c>
      <c r="D84" s="166" t="s">
        <v>124</v>
      </c>
      <c r="E84" s="167" t="s">
        <v>133</v>
      </c>
      <c r="F84" s="168" t="s">
        <v>134</v>
      </c>
      <c r="G84" s="169" t="s">
        <v>118</v>
      </c>
      <c r="H84" s="170">
        <v>100</v>
      </c>
      <c r="I84" s="171"/>
      <c r="J84" s="172">
        <f t="shared" si="0"/>
        <v>0</v>
      </c>
      <c r="K84" s="168" t="s">
        <v>119</v>
      </c>
      <c r="L84" s="173"/>
      <c r="M84" s="174" t="s">
        <v>19</v>
      </c>
      <c r="N84" s="175" t="s">
        <v>44</v>
      </c>
      <c r="O84" s="59"/>
      <c r="P84" s="162">
        <f t="shared" si="1"/>
        <v>0</v>
      </c>
      <c r="Q84" s="162">
        <v>0</v>
      </c>
      <c r="R84" s="162">
        <f t="shared" si="2"/>
        <v>0</v>
      </c>
      <c r="S84" s="162">
        <v>0</v>
      </c>
      <c r="T84" s="163">
        <f t="shared" si="3"/>
        <v>0</v>
      </c>
      <c r="AR84" s="164" t="s">
        <v>120</v>
      </c>
      <c r="AT84" s="164" t="s">
        <v>124</v>
      </c>
      <c r="AU84" s="164" t="s">
        <v>73</v>
      </c>
      <c r="AY84" s="13" t="s">
        <v>121</v>
      </c>
      <c r="BE84" s="165">
        <f t="shared" si="4"/>
        <v>0</v>
      </c>
      <c r="BF84" s="165">
        <f t="shared" si="5"/>
        <v>0</v>
      </c>
      <c r="BG84" s="165">
        <f t="shared" si="6"/>
        <v>0</v>
      </c>
      <c r="BH84" s="165">
        <f t="shared" si="7"/>
        <v>0</v>
      </c>
      <c r="BI84" s="165">
        <f t="shared" si="8"/>
        <v>0</v>
      </c>
      <c r="BJ84" s="13" t="s">
        <v>81</v>
      </c>
      <c r="BK84" s="165">
        <f t="shared" si="9"/>
        <v>0</v>
      </c>
      <c r="BL84" s="13" t="s">
        <v>120</v>
      </c>
      <c r="BM84" s="164" t="s">
        <v>135</v>
      </c>
    </row>
    <row r="85" spans="2:65" s="1" customFormat="1" ht="24" customHeight="1">
      <c r="B85" s="30"/>
      <c r="C85" s="166" t="s">
        <v>136</v>
      </c>
      <c r="D85" s="166" t="s">
        <v>124</v>
      </c>
      <c r="E85" s="167" t="s">
        <v>137</v>
      </c>
      <c r="F85" s="168" t="s">
        <v>138</v>
      </c>
      <c r="G85" s="169" t="s">
        <v>118</v>
      </c>
      <c r="H85" s="170">
        <v>100</v>
      </c>
      <c r="I85" s="171"/>
      <c r="J85" s="172">
        <f t="shared" si="0"/>
        <v>0</v>
      </c>
      <c r="K85" s="168" t="s">
        <v>119</v>
      </c>
      <c r="L85" s="173"/>
      <c r="M85" s="174" t="s">
        <v>19</v>
      </c>
      <c r="N85" s="175" t="s">
        <v>44</v>
      </c>
      <c r="O85" s="59"/>
      <c r="P85" s="162">
        <f t="shared" si="1"/>
        <v>0</v>
      </c>
      <c r="Q85" s="162">
        <v>0</v>
      </c>
      <c r="R85" s="162">
        <f t="shared" si="2"/>
        <v>0</v>
      </c>
      <c r="S85" s="162">
        <v>0</v>
      </c>
      <c r="T85" s="163">
        <f t="shared" si="3"/>
        <v>0</v>
      </c>
      <c r="AR85" s="164" t="s">
        <v>120</v>
      </c>
      <c r="AT85" s="164" t="s">
        <v>124</v>
      </c>
      <c r="AU85" s="164" t="s">
        <v>73</v>
      </c>
      <c r="AY85" s="13" t="s">
        <v>121</v>
      </c>
      <c r="BE85" s="165">
        <f t="shared" si="4"/>
        <v>0</v>
      </c>
      <c r="BF85" s="165">
        <f t="shared" si="5"/>
        <v>0</v>
      </c>
      <c r="BG85" s="165">
        <f t="shared" si="6"/>
        <v>0</v>
      </c>
      <c r="BH85" s="165">
        <f t="shared" si="7"/>
        <v>0</v>
      </c>
      <c r="BI85" s="165">
        <f t="shared" si="8"/>
        <v>0</v>
      </c>
      <c r="BJ85" s="13" t="s">
        <v>81</v>
      </c>
      <c r="BK85" s="165">
        <f t="shared" si="9"/>
        <v>0</v>
      </c>
      <c r="BL85" s="13" t="s">
        <v>120</v>
      </c>
      <c r="BM85" s="164" t="s">
        <v>139</v>
      </c>
    </row>
    <row r="86" spans="2:65" s="1" customFormat="1" ht="24" customHeight="1">
      <c r="B86" s="30"/>
      <c r="C86" s="166" t="s">
        <v>140</v>
      </c>
      <c r="D86" s="166" t="s">
        <v>124</v>
      </c>
      <c r="E86" s="167" t="s">
        <v>141</v>
      </c>
      <c r="F86" s="168" t="s">
        <v>142</v>
      </c>
      <c r="G86" s="169" t="s">
        <v>118</v>
      </c>
      <c r="H86" s="170">
        <v>100</v>
      </c>
      <c r="I86" s="171"/>
      <c r="J86" s="172">
        <f t="shared" si="0"/>
        <v>0</v>
      </c>
      <c r="K86" s="168" t="s">
        <v>119</v>
      </c>
      <c r="L86" s="173"/>
      <c r="M86" s="174" t="s">
        <v>19</v>
      </c>
      <c r="N86" s="175" t="s">
        <v>44</v>
      </c>
      <c r="O86" s="59"/>
      <c r="P86" s="162">
        <f t="shared" si="1"/>
        <v>0</v>
      </c>
      <c r="Q86" s="162">
        <v>0</v>
      </c>
      <c r="R86" s="162">
        <f t="shared" si="2"/>
        <v>0</v>
      </c>
      <c r="S86" s="162">
        <v>0</v>
      </c>
      <c r="T86" s="163">
        <f t="shared" si="3"/>
        <v>0</v>
      </c>
      <c r="AR86" s="164" t="s">
        <v>120</v>
      </c>
      <c r="AT86" s="164" t="s">
        <v>124</v>
      </c>
      <c r="AU86" s="164" t="s">
        <v>73</v>
      </c>
      <c r="AY86" s="13" t="s">
        <v>121</v>
      </c>
      <c r="BE86" s="165">
        <f t="shared" si="4"/>
        <v>0</v>
      </c>
      <c r="BF86" s="165">
        <f t="shared" si="5"/>
        <v>0</v>
      </c>
      <c r="BG86" s="165">
        <f t="shared" si="6"/>
        <v>0</v>
      </c>
      <c r="BH86" s="165">
        <f t="shared" si="7"/>
        <v>0</v>
      </c>
      <c r="BI86" s="165">
        <f t="shared" si="8"/>
        <v>0</v>
      </c>
      <c r="BJ86" s="13" t="s">
        <v>81</v>
      </c>
      <c r="BK86" s="165">
        <f t="shared" si="9"/>
        <v>0</v>
      </c>
      <c r="BL86" s="13" t="s">
        <v>120</v>
      </c>
      <c r="BM86" s="164" t="s">
        <v>143</v>
      </c>
    </row>
    <row r="87" spans="2:65" s="1" customFormat="1" ht="24" customHeight="1">
      <c r="B87" s="30"/>
      <c r="C87" s="166" t="s">
        <v>144</v>
      </c>
      <c r="D87" s="166" t="s">
        <v>124</v>
      </c>
      <c r="E87" s="167" t="s">
        <v>145</v>
      </c>
      <c r="F87" s="168" t="s">
        <v>146</v>
      </c>
      <c r="G87" s="169" t="s">
        <v>118</v>
      </c>
      <c r="H87" s="170">
        <v>100</v>
      </c>
      <c r="I87" s="171"/>
      <c r="J87" s="172">
        <f t="shared" si="0"/>
        <v>0</v>
      </c>
      <c r="K87" s="168" t="s">
        <v>119</v>
      </c>
      <c r="L87" s="173"/>
      <c r="M87" s="174" t="s">
        <v>19</v>
      </c>
      <c r="N87" s="175" t="s">
        <v>44</v>
      </c>
      <c r="O87" s="59"/>
      <c r="P87" s="162">
        <f t="shared" si="1"/>
        <v>0</v>
      </c>
      <c r="Q87" s="162">
        <v>0</v>
      </c>
      <c r="R87" s="162">
        <f t="shared" si="2"/>
        <v>0</v>
      </c>
      <c r="S87" s="162">
        <v>0</v>
      </c>
      <c r="T87" s="163">
        <f t="shared" si="3"/>
        <v>0</v>
      </c>
      <c r="AR87" s="164" t="s">
        <v>120</v>
      </c>
      <c r="AT87" s="164" t="s">
        <v>124</v>
      </c>
      <c r="AU87" s="164" t="s">
        <v>73</v>
      </c>
      <c r="AY87" s="13" t="s">
        <v>121</v>
      </c>
      <c r="BE87" s="165">
        <f t="shared" si="4"/>
        <v>0</v>
      </c>
      <c r="BF87" s="165">
        <f t="shared" si="5"/>
        <v>0</v>
      </c>
      <c r="BG87" s="165">
        <f t="shared" si="6"/>
        <v>0</v>
      </c>
      <c r="BH87" s="165">
        <f t="shared" si="7"/>
        <v>0</v>
      </c>
      <c r="BI87" s="165">
        <f t="shared" si="8"/>
        <v>0</v>
      </c>
      <c r="BJ87" s="13" t="s">
        <v>81</v>
      </c>
      <c r="BK87" s="165">
        <f t="shared" si="9"/>
        <v>0</v>
      </c>
      <c r="BL87" s="13" t="s">
        <v>120</v>
      </c>
      <c r="BM87" s="164" t="s">
        <v>147</v>
      </c>
    </row>
    <row r="88" spans="2:65" s="1" customFormat="1" ht="24" customHeight="1">
      <c r="B88" s="30"/>
      <c r="C88" s="166" t="s">
        <v>148</v>
      </c>
      <c r="D88" s="166" t="s">
        <v>124</v>
      </c>
      <c r="E88" s="167" t="s">
        <v>149</v>
      </c>
      <c r="F88" s="168" t="s">
        <v>150</v>
      </c>
      <c r="G88" s="169" t="s">
        <v>118</v>
      </c>
      <c r="H88" s="170">
        <v>100</v>
      </c>
      <c r="I88" s="171"/>
      <c r="J88" s="172">
        <f t="shared" si="0"/>
        <v>0</v>
      </c>
      <c r="K88" s="168" t="s">
        <v>119</v>
      </c>
      <c r="L88" s="173"/>
      <c r="M88" s="174" t="s">
        <v>19</v>
      </c>
      <c r="N88" s="175" t="s">
        <v>44</v>
      </c>
      <c r="O88" s="59"/>
      <c r="P88" s="162">
        <f t="shared" si="1"/>
        <v>0</v>
      </c>
      <c r="Q88" s="162">
        <v>0</v>
      </c>
      <c r="R88" s="162">
        <f t="shared" si="2"/>
        <v>0</v>
      </c>
      <c r="S88" s="162">
        <v>0</v>
      </c>
      <c r="T88" s="163">
        <f t="shared" si="3"/>
        <v>0</v>
      </c>
      <c r="AR88" s="164" t="s">
        <v>120</v>
      </c>
      <c r="AT88" s="164" t="s">
        <v>124</v>
      </c>
      <c r="AU88" s="164" t="s">
        <v>73</v>
      </c>
      <c r="AY88" s="13" t="s">
        <v>121</v>
      </c>
      <c r="BE88" s="165">
        <f t="shared" si="4"/>
        <v>0</v>
      </c>
      <c r="BF88" s="165">
        <f t="shared" si="5"/>
        <v>0</v>
      </c>
      <c r="BG88" s="165">
        <f t="shared" si="6"/>
        <v>0</v>
      </c>
      <c r="BH88" s="165">
        <f t="shared" si="7"/>
        <v>0</v>
      </c>
      <c r="BI88" s="165">
        <f t="shared" si="8"/>
        <v>0</v>
      </c>
      <c r="BJ88" s="13" t="s">
        <v>81</v>
      </c>
      <c r="BK88" s="165">
        <f t="shared" si="9"/>
        <v>0</v>
      </c>
      <c r="BL88" s="13" t="s">
        <v>120</v>
      </c>
      <c r="BM88" s="164" t="s">
        <v>151</v>
      </c>
    </row>
    <row r="89" spans="2:65" s="1" customFormat="1" ht="24" customHeight="1">
      <c r="B89" s="30"/>
      <c r="C89" s="166" t="s">
        <v>152</v>
      </c>
      <c r="D89" s="166" t="s">
        <v>124</v>
      </c>
      <c r="E89" s="167" t="s">
        <v>153</v>
      </c>
      <c r="F89" s="168" t="s">
        <v>154</v>
      </c>
      <c r="G89" s="169" t="s">
        <v>118</v>
      </c>
      <c r="H89" s="170">
        <v>100</v>
      </c>
      <c r="I89" s="171"/>
      <c r="J89" s="172">
        <f t="shared" si="0"/>
        <v>0</v>
      </c>
      <c r="K89" s="168" t="s">
        <v>119</v>
      </c>
      <c r="L89" s="173"/>
      <c r="M89" s="174" t="s">
        <v>19</v>
      </c>
      <c r="N89" s="175" t="s">
        <v>44</v>
      </c>
      <c r="O89" s="59"/>
      <c r="P89" s="162">
        <f t="shared" si="1"/>
        <v>0</v>
      </c>
      <c r="Q89" s="162">
        <v>0</v>
      </c>
      <c r="R89" s="162">
        <f t="shared" si="2"/>
        <v>0</v>
      </c>
      <c r="S89" s="162">
        <v>0</v>
      </c>
      <c r="T89" s="163">
        <f t="shared" si="3"/>
        <v>0</v>
      </c>
      <c r="AR89" s="164" t="s">
        <v>120</v>
      </c>
      <c r="AT89" s="164" t="s">
        <v>124</v>
      </c>
      <c r="AU89" s="164" t="s">
        <v>73</v>
      </c>
      <c r="AY89" s="13" t="s">
        <v>121</v>
      </c>
      <c r="BE89" s="165">
        <f t="shared" si="4"/>
        <v>0</v>
      </c>
      <c r="BF89" s="165">
        <f t="shared" si="5"/>
        <v>0</v>
      </c>
      <c r="BG89" s="165">
        <f t="shared" si="6"/>
        <v>0</v>
      </c>
      <c r="BH89" s="165">
        <f t="shared" si="7"/>
        <v>0</v>
      </c>
      <c r="BI89" s="165">
        <f t="shared" si="8"/>
        <v>0</v>
      </c>
      <c r="BJ89" s="13" t="s">
        <v>81</v>
      </c>
      <c r="BK89" s="165">
        <f t="shared" si="9"/>
        <v>0</v>
      </c>
      <c r="BL89" s="13" t="s">
        <v>120</v>
      </c>
      <c r="BM89" s="164" t="s">
        <v>155</v>
      </c>
    </row>
    <row r="90" spans="2:65" s="1" customFormat="1" ht="24" customHeight="1">
      <c r="B90" s="30"/>
      <c r="C90" s="166" t="s">
        <v>156</v>
      </c>
      <c r="D90" s="166" t="s">
        <v>124</v>
      </c>
      <c r="E90" s="167" t="s">
        <v>157</v>
      </c>
      <c r="F90" s="168" t="s">
        <v>158</v>
      </c>
      <c r="G90" s="169" t="s">
        <v>118</v>
      </c>
      <c r="H90" s="170">
        <v>100</v>
      </c>
      <c r="I90" s="171"/>
      <c r="J90" s="172">
        <f t="shared" si="0"/>
        <v>0</v>
      </c>
      <c r="K90" s="168" t="s">
        <v>119</v>
      </c>
      <c r="L90" s="173"/>
      <c r="M90" s="174" t="s">
        <v>19</v>
      </c>
      <c r="N90" s="175" t="s">
        <v>44</v>
      </c>
      <c r="O90" s="59"/>
      <c r="P90" s="162">
        <f t="shared" si="1"/>
        <v>0</v>
      </c>
      <c r="Q90" s="162">
        <v>0</v>
      </c>
      <c r="R90" s="162">
        <f t="shared" si="2"/>
        <v>0</v>
      </c>
      <c r="S90" s="162">
        <v>0</v>
      </c>
      <c r="T90" s="163">
        <f t="shared" si="3"/>
        <v>0</v>
      </c>
      <c r="AR90" s="164" t="s">
        <v>120</v>
      </c>
      <c r="AT90" s="164" t="s">
        <v>124</v>
      </c>
      <c r="AU90" s="164" t="s">
        <v>73</v>
      </c>
      <c r="AY90" s="13" t="s">
        <v>121</v>
      </c>
      <c r="BE90" s="165">
        <f t="shared" si="4"/>
        <v>0</v>
      </c>
      <c r="BF90" s="165">
        <f t="shared" si="5"/>
        <v>0</v>
      </c>
      <c r="BG90" s="165">
        <f t="shared" si="6"/>
        <v>0</v>
      </c>
      <c r="BH90" s="165">
        <f t="shared" si="7"/>
        <v>0</v>
      </c>
      <c r="BI90" s="165">
        <f t="shared" si="8"/>
        <v>0</v>
      </c>
      <c r="BJ90" s="13" t="s">
        <v>81</v>
      </c>
      <c r="BK90" s="165">
        <f t="shared" si="9"/>
        <v>0</v>
      </c>
      <c r="BL90" s="13" t="s">
        <v>120</v>
      </c>
      <c r="BM90" s="164" t="s">
        <v>159</v>
      </c>
    </row>
    <row r="91" spans="2:65" s="1" customFormat="1" ht="24" customHeight="1">
      <c r="B91" s="30"/>
      <c r="C91" s="166" t="s">
        <v>160</v>
      </c>
      <c r="D91" s="166" t="s">
        <v>124</v>
      </c>
      <c r="E91" s="167" t="s">
        <v>161</v>
      </c>
      <c r="F91" s="168" t="s">
        <v>162</v>
      </c>
      <c r="G91" s="169" t="s">
        <v>118</v>
      </c>
      <c r="H91" s="170">
        <v>100</v>
      </c>
      <c r="I91" s="171"/>
      <c r="J91" s="172">
        <f t="shared" si="0"/>
        <v>0</v>
      </c>
      <c r="K91" s="168" t="s">
        <v>119</v>
      </c>
      <c r="L91" s="173"/>
      <c r="M91" s="174" t="s">
        <v>19</v>
      </c>
      <c r="N91" s="175" t="s">
        <v>44</v>
      </c>
      <c r="O91" s="59"/>
      <c r="P91" s="162">
        <f t="shared" si="1"/>
        <v>0</v>
      </c>
      <c r="Q91" s="162">
        <v>0</v>
      </c>
      <c r="R91" s="162">
        <f t="shared" si="2"/>
        <v>0</v>
      </c>
      <c r="S91" s="162">
        <v>0</v>
      </c>
      <c r="T91" s="163">
        <f t="shared" si="3"/>
        <v>0</v>
      </c>
      <c r="AR91" s="164" t="s">
        <v>120</v>
      </c>
      <c r="AT91" s="164" t="s">
        <v>124</v>
      </c>
      <c r="AU91" s="164" t="s">
        <v>73</v>
      </c>
      <c r="AY91" s="13" t="s">
        <v>121</v>
      </c>
      <c r="BE91" s="165">
        <f t="shared" si="4"/>
        <v>0</v>
      </c>
      <c r="BF91" s="165">
        <f t="shared" si="5"/>
        <v>0</v>
      </c>
      <c r="BG91" s="165">
        <f t="shared" si="6"/>
        <v>0</v>
      </c>
      <c r="BH91" s="165">
        <f t="shared" si="7"/>
        <v>0</v>
      </c>
      <c r="BI91" s="165">
        <f t="shared" si="8"/>
        <v>0</v>
      </c>
      <c r="BJ91" s="13" t="s">
        <v>81</v>
      </c>
      <c r="BK91" s="165">
        <f t="shared" si="9"/>
        <v>0</v>
      </c>
      <c r="BL91" s="13" t="s">
        <v>120</v>
      </c>
      <c r="BM91" s="164" t="s">
        <v>163</v>
      </c>
    </row>
    <row r="92" spans="2:65" s="1" customFormat="1" ht="24" customHeight="1">
      <c r="B92" s="30"/>
      <c r="C92" s="166" t="s">
        <v>164</v>
      </c>
      <c r="D92" s="166" t="s">
        <v>124</v>
      </c>
      <c r="E92" s="167" t="s">
        <v>165</v>
      </c>
      <c r="F92" s="168" t="s">
        <v>166</v>
      </c>
      <c r="G92" s="169" t="s">
        <v>118</v>
      </c>
      <c r="H92" s="170">
        <v>100</v>
      </c>
      <c r="I92" s="171"/>
      <c r="J92" s="172">
        <f t="shared" si="0"/>
        <v>0</v>
      </c>
      <c r="K92" s="168" t="s">
        <v>119</v>
      </c>
      <c r="L92" s="173"/>
      <c r="M92" s="174" t="s">
        <v>19</v>
      </c>
      <c r="N92" s="175" t="s">
        <v>44</v>
      </c>
      <c r="O92" s="59"/>
      <c r="P92" s="162">
        <f t="shared" si="1"/>
        <v>0</v>
      </c>
      <c r="Q92" s="162">
        <v>0</v>
      </c>
      <c r="R92" s="162">
        <f t="shared" si="2"/>
        <v>0</v>
      </c>
      <c r="S92" s="162">
        <v>0</v>
      </c>
      <c r="T92" s="163">
        <f t="shared" si="3"/>
        <v>0</v>
      </c>
      <c r="AR92" s="164" t="s">
        <v>120</v>
      </c>
      <c r="AT92" s="164" t="s">
        <v>124</v>
      </c>
      <c r="AU92" s="164" t="s">
        <v>73</v>
      </c>
      <c r="AY92" s="13" t="s">
        <v>121</v>
      </c>
      <c r="BE92" s="165">
        <f t="shared" si="4"/>
        <v>0</v>
      </c>
      <c r="BF92" s="165">
        <f t="shared" si="5"/>
        <v>0</v>
      </c>
      <c r="BG92" s="165">
        <f t="shared" si="6"/>
        <v>0</v>
      </c>
      <c r="BH92" s="165">
        <f t="shared" si="7"/>
        <v>0</v>
      </c>
      <c r="BI92" s="165">
        <f t="shared" si="8"/>
        <v>0</v>
      </c>
      <c r="BJ92" s="13" t="s">
        <v>81</v>
      </c>
      <c r="BK92" s="165">
        <f t="shared" si="9"/>
        <v>0</v>
      </c>
      <c r="BL92" s="13" t="s">
        <v>120</v>
      </c>
      <c r="BM92" s="164" t="s">
        <v>167</v>
      </c>
    </row>
    <row r="93" spans="2:65" s="1" customFormat="1" ht="24" customHeight="1">
      <c r="B93" s="30"/>
      <c r="C93" s="166" t="s">
        <v>168</v>
      </c>
      <c r="D93" s="166" t="s">
        <v>124</v>
      </c>
      <c r="E93" s="167" t="s">
        <v>169</v>
      </c>
      <c r="F93" s="168" t="s">
        <v>170</v>
      </c>
      <c r="G93" s="169" t="s">
        <v>118</v>
      </c>
      <c r="H93" s="170">
        <v>100</v>
      </c>
      <c r="I93" s="171"/>
      <c r="J93" s="172">
        <f t="shared" si="0"/>
        <v>0</v>
      </c>
      <c r="K93" s="168" t="s">
        <v>119</v>
      </c>
      <c r="L93" s="173"/>
      <c r="M93" s="174" t="s">
        <v>19</v>
      </c>
      <c r="N93" s="175" t="s">
        <v>44</v>
      </c>
      <c r="O93" s="59"/>
      <c r="P93" s="162">
        <f t="shared" si="1"/>
        <v>0</v>
      </c>
      <c r="Q93" s="162">
        <v>0</v>
      </c>
      <c r="R93" s="162">
        <f t="shared" si="2"/>
        <v>0</v>
      </c>
      <c r="S93" s="162">
        <v>0</v>
      </c>
      <c r="T93" s="163">
        <f t="shared" si="3"/>
        <v>0</v>
      </c>
      <c r="AR93" s="164" t="s">
        <v>120</v>
      </c>
      <c r="AT93" s="164" t="s">
        <v>124</v>
      </c>
      <c r="AU93" s="164" t="s">
        <v>73</v>
      </c>
      <c r="AY93" s="13" t="s">
        <v>121</v>
      </c>
      <c r="BE93" s="165">
        <f t="shared" si="4"/>
        <v>0</v>
      </c>
      <c r="BF93" s="165">
        <f t="shared" si="5"/>
        <v>0</v>
      </c>
      <c r="BG93" s="165">
        <f t="shared" si="6"/>
        <v>0</v>
      </c>
      <c r="BH93" s="165">
        <f t="shared" si="7"/>
        <v>0</v>
      </c>
      <c r="BI93" s="165">
        <f t="shared" si="8"/>
        <v>0</v>
      </c>
      <c r="BJ93" s="13" t="s">
        <v>81</v>
      </c>
      <c r="BK93" s="165">
        <f t="shared" si="9"/>
        <v>0</v>
      </c>
      <c r="BL93" s="13" t="s">
        <v>120</v>
      </c>
      <c r="BM93" s="164" t="s">
        <v>171</v>
      </c>
    </row>
    <row r="94" spans="2:65" s="1" customFormat="1" ht="24" customHeight="1">
      <c r="B94" s="30"/>
      <c r="C94" s="166" t="s">
        <v>172</v>
      </c>
      <c r="D94" s="166" t="s">
        <v>124</v>
      </c>
      <c r="E94" s="167" t="s">
        <v>173</v>
      </c>
      <c r="F94" s="168" t="s">
        <v>174</v>
      </c>
      <c r="G94" s="169" t="s">
        <v>118</v>
      </c>
      <c r="H94" s="170">
        <v>100</v>
      </c>
      <c r="I94" s="171"/>
      <c r="J94" s="172">
        <f t="shared" si="0"/>
        <v>0</v>
      </c>
      <c r="K94" s="168" t="s">
        <v>119</v>
      </c>
      <c r="L94" s="173"/>
      <c r="M94" s="174" t="s">
        <v>19</v>
      </c>
      <c r="N94" s="175" t="s">
        <v>44</v>
      </c>
      <c r="O94" s="59"/>
      <c r="P94" s="162">
        <f t="shared" si="1"/>
        <v>0</v>
      </c>
      <c r="Q94" s="162">
        <v>0</v>
      </c>
      <c r="R94" s="162">
        <f t="shared" si="2"/>
        <v>0</v>
      </c>
      <c r="S94" s="162">
        <v>0</v>
      </c>
      <c r="T94" s="163">
        <f t="shared" si="3"/>
        <v>0</v>
      </c>
      <c r="AR94" s="164" t="s">
        <v>120</v>
      </c>
      <c r="AT94" s="164" t="s">
        <v>124</v>
      </c>
      <c r="AU94" s="164" t="s">
        <v>73</v>
      </c>
      <c r="AY94" s="13" t="s">
        <v>121</v>
      </c>
      <c r="BE94" s="165">
        <f t="shared" si="4"/>
        <v>0</v>
      </c>
      <c r="BF94" s="165">
        <f t="shared" si="5"/>
        <v>0</v>
      </c>
      <c r="BG94" s="165">
        <f t="shared" si="6"/>
        <v>0</v>
      </c>
      <c r="BH94" s="165">
        <f t="shared" si="7"/>
        <v>0</v>
      </c>
      <c r="BI94" s="165">
        <f t="shared" si="8"/>
        <v>0</v>
      </c>
      <c r="BJ94" s="13" t="s">
        <v>81</v>
      </c>
      <c r="BK94" s="165">
        <f t="shared" si="9"/>
        <v>0</v>
      </c>
      <c r="BL94" s="13" t="s">
        <v>120</v>
      </c>
      <c r="BM94" s="164" t="s">
        <v>175</v>
      </c>
    </row>
    <row r="95" spans="2:65" s="1" customFormat="1" ht="24" customHeight="1">
      <c r="B95" s="30"/>
      <c r="C95" s="166" t="s">
        <v>176</v>
      </c>
      <c r="D95" s="166" t="s">
        <v>124</v>
      </c>
      <c r="E95" s="167" t="s">
        <v>177</v>
      </c>
      <c r="F95" s="168" t="s">
        <v>178</v>
      </c>
      <c r="G95" s="169" t="s">
        <v>118</v>
      </c>
      <c r="H95" s="170">
        <v>100</v>
      </c>
      <c r="I95" s="171"/>
      <c r="J95" s="172">
        <f t="shared" si="0"/>
        <v>0</v>
      </c>
      <c r="K95" s="168" t="s">
        <v>119</v>
      </c>
      <c r="L95" s="173"/>
      <c r="M95" s="174" t="s">
        <v>19</v>
      </c>
      <c r="N95" s="175" t="s">
        <v>44</v>
      </c>
      <c r="O95" s="59"/>
      <c r="P95" s="162">
        <f t="shared" si="1"/>
        <v>0</v>
      </c>
      <c r="Q95" s="162">
        <v>0</v>
      </c>
      <c r="R95" s="162">
        <f t="shared" si="2"/>
        <v>0</v>
      </c>
      <c r="S95" s="162">
        <v>0</v>
      </c>
      <c r="T95" s="163">
        <f t="shared" si="3"/>
        <v>0</v>
      </c>
      <c r="AR95" s="164" t="s">
        <v>120</v>
      </c>
      <c r="AT95" s="164" t="s">
        <v>124</v>
      </c>
      <c r="AU95" s="164" t="s">
        <v>73</v>
      </c>
      <c r="AY95" s="13" t="s">
        <v>121</v>
      </c>
      <c r="BE95" s="165">
        <f t="shared" si="4"/>
        <v>0</v>
      </c>
      <c r="BF95" s="165">
        <f t="shared" si="5"/>
        <v>0</v>
      </c>
      <c r="BG95" s="165">
        <f t="shared" si="6"/>
        <v>0</v>
      </c>
      <c r="BH95" s="165">
        <f t="shared" si="7"/>
        <v>0</v>
      </c>
      <c r="BI95" s="165">
        <f t="shared" si="8"/>
        <v>0</v>
      </c>
      <c r="BJ95" s="13" t="s">
        <v>81</v>
      </c>
      <c r="BK95" s="165">
        <f t="shared" si="9"/>
        <v>0</v>
      </c>
      <c r="BL95" s="13" t="s">
        <v>120</v>
      </c>
      <c r="BM95" s="164" t="s">
        <v>179</v>
      </c>
    </row>
    <row r="96" spans="2:65" s="1" customFormat="1" ht="24" customHeight="1">
      <c r="B96" s="30"/>
      <c r="C96" s="166" t="s">
        <v>180</v>
      </c>
      <c r="D96" s="166" t="s">
        <v>124</v>
      </c>
      <c r="E96" s="167" t="s">
        <v>181</v>
      </c>
      <c r="F96" s="168" t="s">
        <v>182</v>
      </c>
      <c r="G96" s="169" t="s">
        <v>118</v>
      </c>
      <c r="H96" s="170">
        <v>100</v>
      </c>
      <c r="I96" s="171"/>
      <c r="J96" s="172">
        <f t="shared" si="0"/>
        <v>0</v>
      </c>
      <c r="K96" s="168" t="s">
        <v>119</v>
      </c>
      <c r="L96" s="173"/>
      <c r="M96" s="174" t="s">
        <v>19</v>
      </c>
      <c r="N96" s="175" t="s">
        <v>44</v>
      </c>
      <c r="O96" s="59"/>
      <c r="P96" s="162">
        <f t="shared" si="1"/>
        <v>0</v>
      </c>
      <c r="Q96" s="162">
        <v>0</v>
      </c>
      <c r="R96" s="162">
        <f t="shared" si="2"/>
        <v>0</v>
      </c>
      <c r="S96" s="162">
        <v>0</v>
      </c>
      <c r="T96" s="163">
        <f t="shared" si="3"/>
        <v>0</v>
      </c>
      <c r="AR96" s="164" t="s">
        <v>120</v>
      </c>
      <c r="AT96" s="164" t="s">
        <v>124</v>
      </c>
      <c r="AU96" s="164" t="s">
        <v>73</v>
      </c>
      <c r="AY96" s="13" t="s">
        <v>121</v>
      </c>
      <c r="BE96" s="165">
        <f t="shared" si="4"/>
        <v>0</v>
      </c>
      <c r="BF96" s="165">
        <f t="shared" si="5"/>
        <v>0</v>
      </c>
      <c r="BG96" s="165">
        <f t="shared" si="6"/>
        <v>0</v>
      </c>
      <c r="BH96" s="165">
        <f t="shared" si="7"/>
        <v>0</v>
      </c>
      <c r="BI96" s="165">
        <f t="shared" si="8"/>
        <v>0</v>
      </c>
      <c r="BJ96" s="13" t="s">
        <v>81</v>
      </c>
      <c r="BK96" s="165">
        <f t="shared" si="9"/>
        <v>0</v>
      </c>
      <c r="BL96" s="13" t="s">
        <v>120</v>
      </c>
      <c r="BM96" s="164" t="s">
        <v>183</v>
      </c>
    </row>
    <row r="97" spans="2:65" s="1" customFormat="1" ht="24" customHeight="1">
      <c r="B97" s="30"/>
      <c r="C97" s="166" t="s">
        <v>184</v>
      </c>
      <c r="D97" s="166" t="s">
        <v>124</v>
      </c>
      <c r="E97" s="167" t="s">
        <v>185</v>
      </c>
      <c r="F97" s="168" t="s">
        <v>186</v>
      </c>
      <c r="G97" s="169" t="s">
        <v>118</v>
      </c>
      <c r="H97" s="170">
        <v>100</v>
      </c>
      <c r="I97" s="171"/>
      <c r="J97" s="172">
        <f t="shared" si="0"/>
        <v>0</v>
      </c>
      <c r="K97" s="168" t="s">
        <v>119</v>
      </c>
      <c r="L97" s="173"/>
      <c r="M97" s="174" t="s">
        <v>19</v>
      </c>
      <c r="N97" s="175" t="s">
        <v>44</v>
      </c>
      <c r="O97" s="59"/>
      <c r="P97" s="162">
        <f t="shared" si="1"/>
        <v>0</v>
      </c>
      <c r="Q97" s="162">
        <v>0</v>
      </c>
      <c r="R97" s="162">
        <f t="shared" si="2"/>
        <v>0</v>
      </c>
      <c r="S97" s="162">
        <v>0</v>
      </c>
      <c r="T97" s="163">
        <f t="shared" si="3"/>
        <v>0</v>
      </c>
      <c r="AR97" s="164" t="s">
        <v>120</v>
      </c>
      <c r="AT97" s="164" t="s">
        <v>124</v>
      </c>
      <c r="AU97" s="164" t="s">
        <v>73</v>
      </c>
      <c r="AY97" s="13" t="s">
        <v>121</v>
      </c>
      <c r="BE97" s="165">
        <f t="shared" si="4"/>
        <v>0</v>
      </c>
      <c r="BF97" s="165">
        <f t="shared" si="5"/>
        <v>0</v>
      </c>
      <c r="BG97" s="165">
        <f t="shared" si="6"/>
        <v>0</v>
      </c>
      <c r="BH97" s="165">
        <f t="shared" si="7"/>
        <v>0</v>
      </c>
      <c r="BI97" s="165">
        <f t="shared" si="8"/>
        <v>0</v>
      </c>
      <c r="BJ97" s="13" t="s">
        <v>81</v>
      </c>
      <c r="BK97" s="165">
        <f t="shared" si="9"/>
        <v>0</v>
      </c>
      <c r="BL97" s="13" t="s">
        <v>120</v>
      </c>
      <c r="BM97" s="164" t="s">
        <v>187</v>
      </c>
    </row>
    <row r="98" spans="2:65" s="1" customFormat="1" ht="24" customHeight="1">
      <c r="B98" s="30"/>
      <c r="C98" s="166" t="s">
        <v>188</v>
      </c>
      <c r="D98" s="166" t="s">
        <v>124</v>
      </c>
      <c r="E98" s="167" t="s">
        <v>189</v>
      </c>
      <c r="F98" s="168" t="s">
        <v>190</v>
      </c>
      <c r="G98" s="169" t="s">
        <v>118</v>
      </c>
      <c r="H98" s="170">
        <v>100</v>
      </c>
      <c r="I98" s="171"/>
      <c r="J98" s="172">
        <f t="shared" si="0"/>
        <v>0</v>
      </c>
      <c r="K98" s="168" t="s">
        <v>119</v>
      </c>
      <c r="L98" s="173"/>
      <c r="M98" s="174" t="s">
        <v>19</v>
      </c>
      <c r="N98" s="175" t="s">
        <v>44</v>
      </c>
      <c r="O98" s="59"/>
      <c r="P98" s="162">
        <f t="shared" si="1"/>
        <v>0</v>
      </c>
      <c r="Q98" s="162">
        <v>0</v>
      </c>
      <c r="R98" s="162">
        <f t="shared" si="2"/>
        <v>0</v>
      </c>
      <c r="S98" s="162">
        <v>0</v>
      </c>
      <c r="T98" s="163">
        <f t="shared" si="3"/>
        <v>0</v>
      </c>
      <c r="AR98" s="164" t="s">
        <v>120</v>
      </c>
      <c r="AT98" s="164" t="s">
        <v>124</v>
      </c>
      <c r="AU98" s="164" t="s">
        <v>73</v>
      </c>
      <c r="AY98" s="13" t="s">
        <v>121</v>
      </c>
      <c r="BE98" s="165">
        <f t="shared" si="4"/>
        <v>0</v>
      </c>
      <c r="BF98" s="165">
        <f t="shared" si="5"/>
        <v>0</v>
      </c>
      <c r="BG98" s="165">
        <f t="shared" si="6"/>
        <v>0</v>
      </c>
      <c r="BH98" s="165">
        <f t="shared" si="7"/>
        <v>0</v>
      </c>
      <c r="BI98" s="165">
        <f t="shared" si="8"/>
        <v>0</v>
      </c>
      <c r="BJ98" s="13" t="s">
        <v>81</v>
      </c>
      <c r="BK98" s="165">
        <f t="shared" si="9"/>
        <v>0</v>
      </c>
      <c r="BL98" s="13" t="s">
        <v>120</v>
      </c>
      <c r="BM98" s="164" t="s">
        <v>191</v>
      </c>
    </row>
    <row r="99" spans="2:65" s="1" customFormat="1" ht="24" customHeight="1">
      <c r="B99" s="30"/>
      <c r="C99" s="166" t="s">
        <v>192</v>
      </c>
      <c r="D99" s="166" t="s">
        <v>124</v>
      </c>
      <c r="E99" s="167" t="s">
        <v>193</v>
      </c>
      <c r="F99" s="168" t="s">
        <v>194</v>
      </c>
      <c r="G99" s="169" t="s">
        <v>118</v>
      </c>
      <c r="H99" s="170">
        <v>100</v>
      </c>
      <c r="I99" s="171"/>
      <c r="J99" s="172">
        <f t="shared" si="0"/>
        <v>0</v>
      </c>
      <c r="K99" s="168" t="s">
        <v>119</v>
      </c>
      <c r="L99" s="173"/>
      <c r="M99" s="174" t="s">
        <v>19</v>
      </c>
      <c r="N99" s="175" t="s">
        <v>44</v>
      </c>
      <c r="O99" s="59"/>
      <c r="P99" s="162">
        <f t="shared" si="1"/>
        <v>0</v>
      </c>
      <c r="Q99" s="162">
        <v>0</v>
      </c>
      <c r="R99" s="162">
        <f t="shared" si="2"/>
        <v>0</v>
      </c>
      <c r="S99" s="162">
        <v>0</v>
      </c>
      <c r="T99" s="163">
        <f t="shared" si="3"/>
        <v>0</v>
      </c>
      <c r="AR99" s="164" t="s">
        <v>120</v>
      </c>
      <c r="AT99" s="164" t="s">
        <v>124</v>
      </c>
      <c r="AU99" s="164" t="s">
        <v>73</v>
      </c>
      <c r="AY99" s="13" t="s">
        <v>121</v>
      </c>
      <c r="BE99" s="165">
        <f t="shared" si="4"/>
        <v>0</v>
      </c>
      <c r="BF99" s="165">
        <f t="shared" si="5"/>
        <v>0</v>
      </c>
      <c r="BG99" s="165">
        <f t="shared" si="6"/>
        <v>0</v>
      </c>
      <c r="BH99" s="165">
        <f t="shared" si="7"/>
        <v>0</v>
      </c>
      <c r="BI99" s="165">
        <f t="shared" si="8"/>
        <v>0</v>
      </c>
      <c r="BJ99" s="13" t="s">
        <v>81</v>
      </c>
      <c r="BK99" s="165">
        <f t="shared" si="9"/>
        <v>0</v>
      </c>
      <c r="BL99" s="13" t="s">
        <v>120</v>
      </c>
      <c r="BM99" s="164" t="s">
        <v>195</v>
      </c>
    </row>
    <row r="100" spans="2:65" s="1" customFormat="1" ht="24" customHeight="1">
      <c r="B100" s="30"/>
      <c r="C100" s="166" t="s">
        <v>196</v>
      </c>
      <c r="D100" s="166" t="s">
        <v>124</v>
      </c>
      <c r="E100" s="167" t="s">
        <v>197</v>
      </c>
      <c r="F100" s="168" t="s">
        <v>198</v>
      </c>
      <c r="G100" s="169" t="s">
        <v>118</v>
      </c>
      <c r="H100" s="170">
        <v>100</v>
      </c>
      <c r="I100" s="171"/>
      <c r="J100" s="172">
        <f t="shared" si="0"/>
        <v>0</v>
      </c>
      <c r="K100" s="168" t="s">
        <v>119</v>
      </c>
      <c r="L100" s="173"/>
      <c r="M100" s="174" t="s">
        <v>19</v>
      </c>
      <c r="N100" s="175" t="s">
        <v>44</v>
      </c>
      <c r="O100" s="59"/>
      <c r="P100" s="162">
        <f t="shared" si="1"/>
        <v>0</v>
      </c>
      <c r="Q100" s="162">
        <v>0</v>
      </c>
      <c r="R100" s="162">
        <f t="shared" si="2"/>
        <v>0</v>
      </c>
      <c r="S100" s="162">
        <v>0</v>
      </c>
      <c r="T100" s="163">
        <f t="shared" si="3"/>
        <v>0</v>
      </c>
      <c r="AR100" s="164" t="s">
        <v>120</v>
      </c>
      <c r="AT100" s="164" t="s">
        <v>124</v>
      </c>
      <c r="AU100" s="164" t="s">
        <v>73</v>
      </c>
      <c r="AY100" s="13" t="s">
        <v>121</v>
      </c>
      <c r="BE100" s="165">
        <f t="shared" si="4"/>
        <v>0</v>
      </c>
      <c r="BF100" s="165">
        <f t="shared" si="5"/>
        <v>0</v>
      </c>
      <c r="BG100" s="165">
        <f t="shared" si="6"/>
        <v>0</v>
      </c>
      <c r="BH100" s="165">
        <f t="shared" si="7"/>
        <v>0</v>
      </c>
      <c r="BI100" s="165">
        <f t="shared" si="8"/>
        <v>0</v>
      </c>
      <c r="BJ100" s="13" t="s">
        <v>81</v>
      </c>
      <c r="BK100" s="165">
        <f t="shared" si="9"/>
        <v>0</v>
      </c>
      <c r="BL100" s="13" t="s">
        <v>120</v>
      </c>
      <c r="BM100" s="164" t="s">
        <v>199</v>
      </c>
    </row>
    <row r="101" spans="2:65" s="1" customFormat="1" ht="24" customHeight="1">
      <c r="B101" s="30"/>
      <c r="C101" s="166" t="s">
        <v>200</v>
      </c>
      <c r="D101" s="166" t="s">
        <v>124</v>
      </c>
      <c r="E101" s="167" t="s">
        <v>201</v>
      </c>
      <c r="F101" s="168" t="s">
        <v>202</v>
      </c>
      <c r="G101" s="169" t="s">
        <v>118</v>
      </c>
      <c r="H101" s="170">
        <v>100</v>
      </c>
      <c r="I101" s="171"/>
      <c r="J101" s="172">
        <f t="shared" si="0"/>
        <v>0</v>
      </c>
      <c r="K101" s="168" t="s">
        <v>119</v>
      </c>
      <c r="L101" s="173"/>
      <c r="M101" s="174" t="s">
        <v>19</v>
      </c>
      <c r="N101" s="175" t="s">
        <v>44</v>
      </c>
      <c r="O101" s="59"/>
      <c r="P101" s="162">
        <f t="shared" si="1"/>
        <v>0</v>
      </c>
      <c r="Q101" s="162">
        <v>0</v>
      </c>
      <c r="R101" s="162">
        <f t="shared" si="2"/>
        <v>0</v>
      </c>
      <c r="S101" s="162">
        <v>0</v>
      </c>
      <c r="T101" s="163">
        <f t="shared" si="3"/>
        <v>0</v>
      </c>
      <c r="AR101" s="164" t="s">
        <v>120</v>
      </c>
      <c r="AT101" s="164" t="s">
        <v>124</v>
      </c>
      <c r="AU101" s="164" t="s">
        <v>73</v>
      </c>
      <c r="AY101" s="13" t="s">
        <v>121</v>
      </c>
      <c r="BE101" s="165">
        <f t="shared" si="4"/>
        <v>0</v>
      </c>
      <c r="BF101" s="165">
        <f t="shared" si="5"/>
        <v>0</v>
      </c>
      <c r="BG101" s="165">
        <f t="shared" si="6"/>
        <v>0</v>
      </c>
      <c r="BH101" s="165">
        <f t="shared" si="7"/>
        <v>0</v>
      </c>
      <c r="BI101" s="165">
        <f t="shared" si="8"/>
        <v>0</v>
      </c>
      <c r="BJ101" s="13" t="s">
        <v>81</v>
      </c>
      <c r="BK101" s="165">
        <f t="shared" si="9"/>
        <v>0</v>
      </c>
      <c r="BL101" s="13" t="s">
        <v>120</v>
      </c>
      <c r="BM101" s="164" t="s">
        <v>203</v>
      </c>
    </row>
    <row r="102" spans="2:65" s="1" customFormat="1" ht="24" customHeight="1">
      <c r="B102" s="30"/>
      <c r="C102" s="166" t="s">
        <v>204</v>
      </c>
      <c r="D102" s="166" t="s">
        <v>124</v>
      </c>
      <c r="E102" s="167" t="s">
        <v>205</v>
      </c>
      <c r="F102" s="168" t="s">
        <v>206</v>
      </c>
      <c r="G102" s="169" t="s">
        <v>118</v>
      </c>
      <c r="H102" s="170">
        <v>100</v>
      </c>
      <c r="I102" s="171"/>
      <c r="J102" s="172">
        <f t="shared" si="0"/>
        <v>0</v>
      </c>
      <c r="K102" s="168" t="s">
        <v>119</v>
      </c>
      <c r="L102" s="173"/>
      <c r="M102" s="174" t="s">
        <v>19</v>
      </c>
      <c r="N102" s="175" t="s">
        <v>44</v>
      </c>
      <c r="O102" s="59"/>
      <c r="P102" s="162">
        <f t="shared" si="1"/>
        <v>0</v>
      </c>
      <c r="Q102" s="162">
        <v>0</v>
      </c>
      <c r="R102" s="162">
        <f t="shared" si="2"/>
        <v>0</v>
      </c>
      <c r="S102" s="162">
        <v>0</v>
      </c>
      <c r="T102" s="163">
        <f t="shared" si="3"/>
        <v>0</v>
      </c>
      <c r="AR102" s="164" t="s">
        <v>120</v>
      </c>
      <c r="AT102" s="164" t="s">
        <v>124</v>
      </c>
      <c r="AU102" s="164" t="s">
        <v>73</v>
      </c>
      <c r="AY102" s="13" t="s">
        <v>121</v>
      </c>
      <c r="BE102" s="165">
        <f t="shared" si="4"/>
        <v>0</v>
      </c>
      <c r="BF102" s="165">
        <f t="shared" si="5"/>
        <v>0</v>
      </c>
      <c r="BG102" s="165">
        <f t="shared" si="6"/>
        <v>0</v>
      </c>
      <c r="BH102" s="165">
        <f t="shared" si="7"/>
        <v>0</v>
      </c>
      <c r="BI102" s="165">
        <f t="shared" si="8"/>
        <v>0</v>
      </c>
      <c r="BJ102" s="13" t="s">
        <v>81</v>
      </c>
      <c r="BK102" s="165">
        <f t="shared" si="9"/>
        <v>0</v>
      </c>
      <c r="BL102" s="13" t="s">
        <v>120</v>
      </c>
      <c r="BM102" s="164" t="s">
        <v>207</v>
      </c>
    </row>
    <row r="103" spans="2:65" s="1" customFormat="1" ht="24" customHeight="1">
      <c r="B103" s="30"/>
      <c r="C103" s="166" t="s">
        <v>208</v>
      </c>
      <c r="D103" s="166" t="s">
        <v>124</v>
      </c>
      <c r="E103" s="167" t="s">
        <v>209</v>
      </c>
      <c r="F103" s="168" t="s">
        <v>210</v>
      </c>
      <c r="G103" s="169" t="s">
        <v>118</v>
      </c>
      <c r="H103" s="170">
        <v>100</v>
      </c>
      <c r="I103" s="171"/>
      <c r="J103" s="172">
        <f t="shared" si="0"/>
        <v>0</v>
      </c>
      <c r="K103" s="168" t="s">
        <v>119</v>
      </c>
      <c r="L103" s="173"/>
      <c r="M103" s="174" t="s">
        <v>19</v>
      </c>
      <c r="N103" s="175" t="s">
        <v>44</v>
      </c>
      <c r="O103" s="59"/>
      <c r="P103" s="162">
        <f t="shared" si="1"/>
        <v>0</v>
      </c>
      <c r="Q103" s="162">
        <v>0</v>
      </c>
      <c r="R103" s="162">
        <f t="shared" si="2"/>
        <v>0</v>
      </c>
      <c r="S103" s="162">
        <v>0</v>
      </c>
      <c r="T103" s="163">
        <f t="shared" si="3"/>
        <v>0</v>
      </c>
      <c r="AR103" s="164" t="s">
        <v>120</v>
      </c>
      <c r="AT103" s="164" t="s">
        <v>124</v>
      </c>
      <c r="AU103" s="164" t="s">
        <v>73</v>
      </c>
      <c r="AY103" s="13" t="s">
        <v>121</v>
      </c>
      <c r="BE103" s="165">
        <f t="shared" si="4"/>
        <v>0</v>
      </c>
      <c r="BF103" s="165">
        <f t="shared" si="5"/>
        <v>0</v>
      </c>
      <c r="BG103" s="165">
        <f t="shared" si="6"/>
        <v>0</v>
      </c>
      <c r="BH103" s="165">
        <f t="shared" si="7"/>
        <v>0</v>
      </c>
      <c r="BI103" s="165">
        <f t="shared" si="8"/>
        <v>0</v>
      </c>
      <c r="BJ103" s="13" t="s">
        <v>81</v>
      </c>
      <c r="BK103" s="165">
        <f t="shared" si="9"/>
        <v>0</v>
      </c>
      <c r="BL103" s="13" t="s">
        <v>120</v>
      </c>
      <c r="BM103" s="164" t="s">
        <v>211</v>
      </c>
    </row>
    <row r="104" spans="2:65" s="1" customFormat="1" ht="24" customHeight="1">
      <c r="B104" s="30"/>
      <c r="C104" s="166" t="s">
        <v>212</v>
      </c>
      <c r="D104" s="166" t="s">
        <v>124</v>
      </c>
      <c r="E104" s="167" t="s">
        <v>213</v>
      </c>
      <c r="F104" s="168" t="s">
        <v>214</v>
      </c>
      <c r="G104" s="169" t="s">
        <v>118</v>
      </c>
      <c r="H104" s="170">
        <v>100</v>
      </c>
      <c r="I104" s="171"/>
      <c r="J104" s="172">
        <f t="shared" si="0"/>
        <v>0</v>
      </c>
      <c r="K104" s="168" t="s">
        <v>119</v>
      </c>
      <c r="L104" s="173"/>
      <c r="M104" s="174" t="s">
        <v>19</v>
      </c>
      <c r="N104" s="175" t="s">
        <v>44</v>
      </c>
      <c r="O104" s="59"/>
      <c r="P104" s="162">
        <f t="shared" si="1"/>
        <v>0</v>
      </c>
      <c r="Q104" s="162">
        <v>0</v>
      </c>
      <c r="R104" s="162">
        <f t="shared" si="2"/>
        <v>0</v>
      </c>
      <c r="S104" s="162">
        <v>0</v>
      </c>
      <c r="T104" s="163">
        <f t="shared" si="3"/>
        <v>0</v>
      </c>
      <c r="AR104" s="164" t="s">
        <v>120</v>
      </c>
      <c r="AT104" s="164" t="s">
        <v>124</v>
      </c>
      <c r="AU104" s="164" t="s">
        <v>73</v>
      </c>
      <c r="AY104" s="13" t="s">
        <v>121</v>
      </c>
      <c r="BE104" s="165">
        <f t="shared" si="4"/>
        <v>0</v>
      </c>
      <c r="BF104" s="165">
        <f t="shared" si="5"/>
        <v>0</v>
      </c>
      <c r="BG104" s="165">
        <f t="shared" si="6"/>
        <v>0</v>
      </c>
      <c r="BH104" s="165">
        <f t="shared" si="7"/>
        <v>0</v>
      </c>
      <c r="BI104" s="165">
        <f t="shared" si="8"/>
        <v>0</v>
      </c>
      <c r="BJ104" s="13" t="s">
        <v>81</v>
      </c>
      <c r="BK104" s="165">
        <f t="shared" si="9"/>
        <v>0</v>
      </c>
      <c r="BL104" s="13" t="s">
        <v>120</v>
      </c>
      <c r="BM104" s="164" t="s">
        <v>215</v>
      </c>
    </row>
    <row r="105" spans="2:65" s="1" customFormat="1" ht="24" customHeight="1">
      <c r="B105" s="30"/>
      <c r="C105" s="166" t="s">
        <v>216</v>
      </c>
      <c r="D105" s="166" t="s">
        <v>124</v>
      </c>
      <c r="E105" s="167" t="s">
        <v>217</v>
      </c>
      <c r="F105" s="168" t="s">
        <v>218</v>
      </c>
      <c r="G105" s="169" t="s">
        <v>219</v>
      </c>
      <c r="H105" s="170">
        <v>75</v>
      </c>
      <c r="I105" s="171"/>
      <c r="J105" s="172">
        <f t="shared" si="0"/>
        <v>0</v>
      </c>
      <c r="K105" s="168" t="s">
        <v>119</v>
      </c>
      <c r="L105" s="173"/>
      <c r="M105" s="174" t="s">
        <v>19</v>
      </c>
      <c r="N105" s="175" t="s">
        <v>44</v>
      </c>
      <c r="O105" s="59"/>
      <c r="P105" s="162">
        <f t="shared" si="1"/>
        <v>0</v>
      </c>
      <c r="Q105" s="162">
        <v>0</v>
      </c>
      <c r="R105" s="162">
        <f t="shared" si="2"/>
        <v>0</v>
      </c>
      <c r="S105" s="162">
        <v>0</v>
      </c>
      <c r="T105" s="163">
        <f t="shared" si="3"/>
        <v>0</v>
      </c>
      <c r="AR105" s="164" t="s">
        <v>220</v>
      </c>
      <c r="AT105" s="164" t="s">
        <v>124</v>
      </c>
      <c r="AU105" s="164" t="s">
        <v>73</v>
      </c>
      <c r="AY105" s="13" t="s">
        <v>121</v>
      </c>
      <c r="BE105" s="165">
        <f t="shared" si="4"/>
        <v>0</v>
      </c>
      <c r="BF105" s="165">
        <f t="shared" si="5"/>
        <v>0</v>
      </c>
      <c r="BG105" s="165">
        <f t="shared" si="6"/>
        <v>0</v>
      </c>
      <c r="BH105" s="165">
        <f t="shared" si="7"/>
        <v>0</v>
      </c>
      <c r="BI105" s="165">
        <f t="shared" si="8"/>
        <v>0</v>
      </c>
      <c r="BJ105" s="13" t="s">
        <v>81</v>
      </c>
      <c r="BK105" s="165">
        <f t="shared" si="9"/>
        <v>0</v>
      </c>
      <c r="BL105" s="13" t="s">
        <v>220</v>
      </c>
      <c r="BM105" s="164" t="s">
        <v>221</v>
      </c>
    </row>
    <row r="106" spans="2:65" s="1" customFormat="1" ht="24" customHeight="1">
      <c r="B106" s="30"/>
      <c r="C106" s="166" t="s">
        <v>222</v>
      </c>
      <c r="D106" s="166" t="s">
        <v>124</v>
      </c>
      <c r="E106" s="167" t="s">
        <v>223</v>
      </c>
      <c r="F106" s="168" t="s">
        <v>224</v>
      </c>
      <c r="G106" s="169" t="s">
        <v>118</v>
      </c>
      <c r="H106" s="170">
        <v>100</v>
      </c>
      <c r="I106" s="171"/>
      <c r="J106" s="172">
        <f t="shared" si="0"/>
        <v>0</v>
      </c>
      <c r="K106" s="168" t="s">
        <v>119</v>
      </c>
      <c r="L106" s="173"/>
      <c r="M106" s="174" t="s">
        <v>19</v>
      </c>
      <c r="N106" s="175" t="s">
        <v>44</v>
      </c>
      <c r="O106" s="59"/>
      <c r="P106" s="162">
        <f t="shared" si="1"/>
        <v>0</v>
      </c>
      <c r="Q106" s="162">
        <v>0</v>
      </c>
      <c r="R106" s="162">
        <f t="shared" si="2"/>
        <v>0</v>
      </c>
      <c r="S106" s="162">
        <v>0</v>
      </c>
      <c r="T106" s="163">
        <f t="shared" si="3"/>
        <v>0</v>
      </c>
      <c r="AR106" s="164" t="s">
        <v>225</v>
      </c>
      <c r="AT106" s="164" t="s">
        <v>124</v>
      </c>
      <c r="AU106" s="164" t="s">
        <v>73</v>
      </c>
      <c r="AY106" s="13" t="s">
        <v>121</v>
      </c>
      <c r="BE106" s="165">
        <f t="shared" si="4"/>
        <v>0</v>
      </c>
      <c r="BF106" s="165">
        <f t="shared" si="5"/>
        <v>0</v>
      </c>
      <c r="BG106" s="165">
        <f t="shared" si="6"/>
        <v>0</v>
      </c>
      <c r="BH106" s="165">
        <f t="shared" si="7"/>
        <v>0</v>
      </c>
      <c r="BI106" s="165">
        <f t="shared" si="8"/>
        <v>0</v>
      </c>
      <c r="BJ106" s="13" t="s">
        <v>81</v>
      </c>
      <c r="BK106" s="165">
        <f t="shared" si="9"/>
        <v>0</v>
      </c>
      <c r="BL106" s="13" t="s">
        <v>226</v>
      </c>
      <c r="BM106" s="164" t="s">
        <v>227</v>
      </c>
    </row>
    <row r="107" spans="2:65" s="1" customFormat="1" ht="24" customHeight="1">
      <c r="B107" s="30"/>
      <c r="C107" s="153" t="s">
        <v>228</v>
      </c>
      <c r="D107" s="153" t="s">
        <v>115</v>
      </c>
      <c r="E107" s="154" t="s">
        <v>229</v>
      </c>
      <c r="F107" s="155" t="s">
        <v>230</v>
      </c>
      <c r="G107" s="156" t="s">
        <v>231</v>
      </c>
      <c r="H107" s="157">
        <v>53</v>
      </c>
      <c r="I107" s="158"/>
      <c r="J107" s="159">
        <f t="shared" si="0"/>
        <v>0</v>
      </c>
      <c r="K107" s="155" t="s">
        <v>119</v>
      </c>
      <c r="L107" s="34"/>
      <c r="M107" s="160" t="s">
        <v>19</v>
      </c>
      <c r="N107" s="161" t="s">
        <v>44</v>
      </c>
      <c r="O107" s="59"/>
      <c r="P107" s="162">
        <f t="shared" si="1"/>
        <v>0</v>
      </c>
      <c r="Q107" s="162">
        <v>0</v>
      </c>
      <c r="R107" s="162">
        <f t="shared" si="2"/>
        <v>0</v>
      </c>
      <c r="S107" s="162">
        <v>0</v>
      </c>
      <c r="T107" s="163">
        <f t="shared" si="3"/>
        <v>0</v>
      </c>
      <c r="AR107" s="164" t="s">
        <v>232</v>
      </c>
      <c r="AT107" s="164" t="s">
        <v>115</v>
      </c>
      <c r="AU107" s="164" t="s">
        <v>73</v>
      </c>
      <c r="AY107" s="13" t="s">
        <v>121</v>
      </c>
      <c r="BE107" s="165">
        <f t="shared" si="4"/>
        <v>0</v>
      </c>
      <c r="BF107" s="165">
        <f t="shared" si="5"/>
        <v>0</v>
      </c>
      <c r="BG107" s="165">
        <f t="shared" si="6"/>
        <v>0</v>
      </c>
      <c r="BH107" s="165">
        <f t="shared" si="7"/>
        <v>0</v>
      </c>
      <c r="BI107" s="165">
        <f t="shared" si="8"/>
        <v>0</v>
      </c>
      <c r="BJ107" s="13" t="s">
        <v>81</v>
      </c>
      <c r="BK107" s="165">
        <f t="shared" si="9"/>
        <v>0</v>
      </c>
      <c r="BL107" s="13" t="s">
        <v>232</v>
      </c>
      <c r="BM107" s="164" t="s">
        <v>233</v>
      </c>
    </row>
    <row r="108" spans="2:65" s="1" customFormat="1" ht="24" customHeight="1">
      <c r="B108" s="30"/>
      <c r="C108" s="166" t="s">
        <v>234</v>
      </c>
      <c r="D108" s="166" t="s">
        <v>124</v>
      </c>
      <c r="E108" s="167" t="s">
        <v>235</v>
      </c>
      <c r="F108" s="168" t="s">
        <v>236</v>
      </c>
      <c r="G108" s="169" t="s">
        <v>231</v>
      </c>
      <c r="H108" s="170">
        <v>53</v>
      </c>
      <c r="I108" s="171"/>
      <c r="J108" s="172">
        <f t="shared" si="0"/>
        <v>0</v>
      </c>
      <c r="K108" s="168" t="s">
        <v>119</v>
      </c>
      <c r="L108" s="173"/>
      <c r="M108" s="174" t="s">
        <v>19</v>
      </c>
      <c r="N108" s="175" t="s">
        <v>44</v>
      </c>
      <c r="O108" s="59"/>
      <c r="P108" s="162">
        <f t="shared" si="1"/>
        <v>0</v>
      </c>
      <c r="Q108" s="162">
        <v>0</v>
      </c>
      <c r="R108" s="162">
        <f t="shared" si="2"/>
        <v>0</v>
      </c>
      <c r="S108" s="162">
        <v>0</v>
      </c>
      <c r="T108" s="163">
        <f t="shared" si="3"/>
        <v>0</v>
      </c>
      <c r="AR108" s="164" t="s">
        <v>220</v>
      </c>
      <c r="AT108" s="164" t="s">
        <v>124</v>
      </c>
      <c r="AU108" s="164" t="s">
        <v>73</v>
      </c>
      <c r="AY108" s="13" t="s">
        <v>121</v>
      </c>
      <c r="BE108" s="165">
        <f t="shared" si="4"/>
        <v>0</v>
      </c>
      <c r="BF108" s="165">
        <f t="shared" si="5"/>
        <v>0</v>
      </c>
      <c r="BG108" s="165">
        <f t="shared" si="6"/>
        <v>0</v>
      </c>
      <c r="BH108" s="165">
        <f t="shared" si="7"/>
        <v>0</v>
      </c>
      <c r="BI108" s="165">
        <f t="shared" si="8"/>
        <v>0</v>
      </c>
      <c r="BJ108" s="13" t="s">
        <v>81</v>
      </c>
      <c r="BK108" s="165">
        <f t="shared" si="9"/>
        <v>0</v>
      </c>
      <c r="BL108" s="13" t="s">
        <v>220</v>
      </c>
      <c r="BM108" s="164" t="s">
        <v>237</v>
      </c>
    </row>
    <row r="109" spans="2:65" s="1" customFormat="1" ht="24" customHeight="1">
      <c r="B109" s="30"/>
      <c r="C109" s="153" t="s">
        <v>238</v>
      </c>
      <c r="D109" s="153" t="s">
        <v>115</v>
      </c>
      <c r="E109" s="154" t="s">
        <v>239</v>
      </c>
      <c r="F109" s="155" t="s">
        <v>240</v>
      </c>
      <c r="G109" s="156" t="s">
        <v>231</v>
      </c>
      <c r="H109" s="157">
        <v>26</v>
      </c>
      <c r="I109" s="158"/>
      <c r="J109" s="159">
        <f t="shared" si="0"/>
        <v>0</v>
      </c>
      <c r="K109" s="155" t="s">
        <v>119</v>
      </c>
      <c r="L109" s="34"/>
      <c r="M109" s="160" t="s">
        <v>19</v>
      </c>
      <c r="N109" s="161" t="s">
        <v>44</v>
      </c>
      <c r="O109" s="59"/>
      <c r="P109" s="162">
        <f t="shared" si="1"/>
        <v>0</v>
      </c>
      <c r="Q109" s="162">
        <v>0</v>
      </c>
      <c r="R109" s="162">
        <f t="shared" si="2"/>
        <v>0</v>
      </c>
      <c r="S109" s="162">
        <v>0</v>
      </c>
      <c r="T109" s="163">
        <f t="shared" si="3"/>
        <v>0</v>
      </c>
      <c r="AR109" s="164" t="s">
        <v>232</v>
      </c>
      <c r="AT109" s="164" t="s">
        <v>115</v>
      </c>
      <c r="AU109" s="164" t="s">
        <v>73</v>
      </c>
      <c r="AY109" s="13" t="s">
        <v>121</v>
      </c>
      <c r="BE109" s="165">
        <f t="shared" si="4"/>
        <v>0</v>
      </c>
      <c r="BF109" s="165">
        <f t="shared" si="5"/>
        <v>0</v>
      </c>
      <c r="BG109" s="165">
        <f t="shared" si="6"/>
        <v>0</v>
      </c>
      <c r="BH109" s="165">
        <f t="shared" si="7"/>
        <v>0</v>
      </c>
      <c r="BI109" s="165">
        <f t="shared" si="8"/>
        <v>0</v>
      </c>
      <c r="BJ109" s="13" t="s">
        <v>81</v>
      </c>
      <c r="BK109" s="165">
        <f t="shared" si="9"/>
        <v>0</v>
      </c>
      <c r="BL109" s="13" t="s">
        <v>232</v>
      </c>
      <c r="BM109" s="164" t="s">
        <v>241</v>
      </c>
    </row>
    <row r="110" spans="2:65" s="1" customFormat="1" ht="24" customHeight="1">
      <c r="B110" s="30"/>
      <c r="C110" s="166" t="s">
        <v>242</v>
      </c>
      <c r="D110" s="166" t="s">
        <v>124</v>
      </c>
      <c r="E110" s="167" t="s">
        <v>243</v>
      </c>
      <c r="F110" s="168" t="s">
        <v>244</v>
      </c>
      <c r="G110" s="169" t="s">
        <v>231</v>
      </c>
      <c r="H110" s="170">
        <v>13</v>
      </c>
      <c r="I110" s="171"/>
      <c r="J110" s="172">
        <f t="shared" si="0"/>
        <v>0</v>
      </c>
      <c r="K110" s="168" t="s">
        <v>119</v>
      </c>
      <c r="L110" s="173"/>
      <c r="M110" s="174" t="s">
        <v>19</v>
      </c>
      <c r="N110" s="175" t="s">
        <v>44</v>
      </c>
      <c r="O110" s="59"/>
      <c r="P110" s="162">
        <f t="shared" si="1"/>
        <v>0</v>
      </c>
      <c r="Q110" s="162">
        <v>0</v>
      </c>
      <c r="R110" s="162">
        <f t="shared" si="2"/>
        <v>0</v>
      </c>
      <c r="S110" s="162">
        <v>0</v>
      </c>
      <c r="T110" s="163">
        <f t="shared" si="3"/>
        <v>0</v>
      </c>
      <c r="AR110" s="164" t="s">
        <v>220</v>
      </c>
      <c r="AT110" s="164" t="s">
        <v>124</v>
      </c>
      <c r="AU110" s="164" t="s">
        <v>73</v>
      </c>
      <c r="AY110" s="13" t="s">
        <v>121</v>
      </c>
      <c r="BE110" s="165">
        <f t="shared" si="4"/>
        <v>0</v>
      </c>
      <c r="BF110" s="165">
        <f t="shared" si="5"/>
        <v>0</v>
      </c>
      <c r="BG110" s="165">
        <f t="shared" si="6"/>
        <v>0</v>
      </c>
      <c r="BH110" s="165">
        <f t="shared" si="7"/>
        <v>0</v>
      </c>
      <c r="BI110" s="165">
        <f t="shared" si="8"/>
        <v>0</v>
      </c>
      <c r="BJ110" s="13" t="s">
        <v>81</v>
      </c>
      <c r="BK110" s="165">
        <f t="shared" si="9"/>
        <v>0</v>
      </c>
      <c r="BL110" s="13" t="s">
        <v>220</v>
      </c>
      <c r="BM110" s="164" t="s">
        <v>245</v>
      </c>
    </row>
    <row r="111" spans="2:65" s="1" customFormat="1" ht="24" customHeight="1">
      <c r="B111" s="30"/>
      <c r="C111" s="166" t="s">
        <v>246</v>
      </c>
      <c r="D111" s="166" t="s">
        <v>124</v>
      </c>
      <c r="E111" s="167" t="s">
        <v>247</v>
      </c>
      <c r="F111" s="168" t="s">
        <v>248</v>
      </c>
      <c r="G111" s="169" t="s">
        <v>231</v>
      </c>
      <c r="H111" s="170">
        <v>13</v>
      </c>
      <c r="I111" s="171"/>
      <c r="J111" s="172">
        <f t="shared" si="0"/>
        <v>0</v>
      </c>
      <c r="K111" s="168" t="s">
        <v>119</v>
      </c>
      <c r="L111" s="173"/>
      <c r="M111" s="174" t="s">
        <v>19</v>
      </c>
      <c r="N111" s="175" t="s">
        <v>44</v>
      </c>
      <c r="O111" s="59"/>
      <c r="P111" s="162">
        <f t="shared" si="1"/>
        <v>0</v>
      </c>
      <c r="Q111" s="162">
        <v>0</v>
      </c>
      <c r="R111" s="162">
        <f t="shared" si="2"/>
        <v>0</v>
      </c>
      <c r="S111" s="162">
        <v>0</v>
      </c>
      <c r="T111" s="163">
        <f t="shared" si="3"/>
        <v>0</v>
      </c>
      <c r="AR111" s="164" t="s">
        <v>225</v>
      </c>
      <c r="AT111" s="164" t="s">
        <v>124</v>
      </c>
      <c r="AU111" s="164" t="s">
        <v>73</v>
      </c>
      <c r="AY111" s="13" t="s">
        <v>121</v>
      </c>
      <c r="BE111" s="165">
        <f t="shared" si="4"/>
        <v>0</v>
      </c>
      <c r="BF111" s="165">
        <f t="shared" si="5"/>
        <v>0</v>
      </c>
      <c r="BG111" s="165">
        <f t="shared" si="6"/>
        <v>0</v>
      </c>
      <c r="BH111" s="165">
        <f t="shared" si="7"/>
        <v>0</v>
      </c>
      <c r="BI111" s="165">
        <f t="shared" si="8"/>
        <v>0</v>
      </c>
      <c r="BJ111" s="13" t="s">
        <v>81</v>
      </c>
      <c r="BK111" s="165">
        <f t="shared" si="9"/>
        <v>0</v>
      </c>
      <c r="BL111" s="13" t="s">
        <v>226</v>
      </c>
      <c r="BM111" s="164" t="s">
        <v>249</v>
      </c>
    </row>
    <row r="112" spans="2:65" s="1" customFormat="1" ht="24" customHeight="1">
      <c r="B112" s="30"/>
      <c r="C112" s="153" t="s">
        <v>250</v>
      </c>
      <c r="D112" s="153" t="s">
        <v>115</v>
      </c>
      <c r="E112" s="154" t="s">
        <v>251</v>
      </c>
      <c r="F112" s="155" t="s">
        <v>252</v>
      </c>
      <c r="G112" s="156" t="s">
        <v>118</v>
      </c>
      <c r="H112" s="157">
        <v>284</v>
      </c>
      <c r="I112" s="158"/>
      <c r="J112" s="159">
        <f t="shared" si="0"/>
        <v>0</v>
      </c>
      <c r="K112" s="155" t="s">
        <v>119</v>
      </c>
      <c r="L112" s="34"/>
      <c r="M112" s="160" t="s">
        <v>19</v>
      </c>
      <c r="N112" s="161" t="s">
        <v>44</v>
      </c>
      <c r="O112" s="59"/>
      <c r="P112" s="162">
        <f t="shared" si="1"/>
        <v>0</v>
      </c>
      <c r="Q112" s="162">
        <v>0</v>
      </c>
      <c r="R112" s="162">
        <f t="shared" si="2"/>
        <v>0</v>
      </c>
      <c r="S112" s="162">
        <v>0</v>
      </c>
      <c r="T112" s="163">
        <f t="shared" si="3"/>
        <v>0</v>
      </c>
      <c r="AR112" s="164" t="s">
        <v>232</v>
      </c>
      <c r="AT112" s="164" t="s">
        <v>115</v>
      </c>
      <c r="AU112" s="164" t="s">
        <v>73</v>
      </c>
      <c r="AY112" s="13" t="s">
        <v>121</v>
      </c>
      <c r="BE112" s="165">
        <f t="shared" si="4"/>
        <v>0</v>
      </c>
      <c r="BF112" s="165">
        <f t="shared" si="5"/>
        <v>0</v>
      </c>
      <c r="BG112" s="165">
        <f t="shared" si="6"/>
        <v>0</v>
      </c>
      <c r="BH112" s="165">
        <f t="shared" si="7"/>
        <v>0</v>
      </c>
      <c r="BI112" s="165">
        <f t="shared" si="8"/>
        <v>0</v>
      </c>
      <c r="BJ112" s="13" t="s">
        <v>81</v>
      </c>
      <c r="BK112" s="165">
        <f t="shared" si="9"/>
        <v>0</v>
      </c>
      <c r="BL112" s="13" t="s">
        <v>232</v>
      </c>
      <c r="BM112" s="164" t="s">
        <v>253</v>
      </c>
    </row>
    <row r="113" spans="2:65" s="1" customFormat="1" ht="24" customHeight="1">
      <c r="B113" s="30"/>
      <c r="C113" s="153" t="s">
        <v>254</v>
      </c>
      <c r="D113" s="153" t="s">
        <v>115</v>
      </c>
      <c r="E113" s="154" t="s">
        <v>255</v>
      </c>
      <c r="F113" s="155" t="s">
        <v>256</v>
      </c>
      <c r="G113" s="156" t="s">
        <v>231</v>
      </c>
      <c r="H113" s="157">
        <v>2</v>
      </c>
      <c r="I113" s="158"/>
      <c r="J113" s="159">
        <f t="shared" si="0"/>
        <v>0</v>
      </c>
      <c r="K113" s="155" t="s">
        <v>119</v>
      </c>
      <c r="L113" s="34"/>
      <c r="M113" s="160" t="s">
        <v>19</v>
      </c>
      <c r="N113" s="161" t="s">
        <v>44</v>
      </c>
      <c r="O113" s="59"/>
      <c r="P113" s="162">
        <f t="shared" si="1"/>
        <v>0</v>
      </c>
      <c r="Q113" s="162">
        <v>0</v>
      </c>
      <c r="R113" s="162">
        <f t="shared" si="2"/>
        <v>0</v>
      </c>
      <c r="S113" s="162">
        <v>0</v>
      </c>
      <c r="T113" s="163">
        <f t="shared" si="3"/>
        <v>0</v>
      </c>
      <c r="AR113" s="164" t="s">
        <v>232</v>
      </c>
      <c r="AT113" s="164" t="s">
        <v>115</v>
      </c>
      <c r="AU113" s="164" t="s">
        <v>73</v>
      </c>
      <c r="AY113" s="13" t="s">
        <v>121</v>
      </c>
      <c r="BE113" s="165">
        <f t="shared" si="4"/>
        <v>0</v>
      </c>
      <c r="BF113" s="165">
        <f t="shared" si="5"/>
        <v>0</v>
      </c>
      <c r="BG113" s="165">
        <f t="shared" si="6"/>
        <v>0</v>
      </c>
      <c r="BH113" s="165">
        <f t="shared" si="7"/>
        <v>0</v>
      </c>
      <c r="BI113" s="165">
        <f t="shared" si="8"/>
        <v>0</v>
      </c>
      <c r="BJ113" s="13" t="s">
        <v>81</v>
      </c>
      <c r="BK113" s="165">
        <f t="shared" si="9"/>
        <v>0</v>
      </c>
      <c r="BL113" s="13" t="s">
        <v>232</v>
      </c>
      <c r="BM113" s="164" t="s">
        <v>257</v>
      </c>
    </row>
    <row r="114" spans="2:65" s="1" customFormat="1" ht="24" customHeight="1">
      <c r="B114" s="30"/>
      <c r="C114" s="166" t="s">
        <v>258</v>
      </c>
      <c r="D114" s="166" t="s">
        <v>124</v>
      </c>
      <c r="E114" s="167" t="s">
        <v>259</v>
      </c>
      <c r="F114" s="168" t="s">
        <v>260</v>
      </c>
      <c r="G114" s="169" t="s">
        <v>231</v>
      </c>
      <c r="H114" s="170">
        <v>2</v>
      </c>
      <c r="I114" s="171"/>
      <c r="J114" s="172">
        <f t="shared" si="0"/>
        <v>0</v>
      </c>
      <c r="K114" s="168" t="s">
        <v>119</v>
      </c>
      <c r="L114" s="173"/>
      <c r="M114" s="174" t="s">
        <v>19</v>
      </c>
      <c r="N114" s="175" t="s">
        <v>44</v>
      </c>
      <c r="O114" s="59"/>
      <c r="P114" s="162">
        <f t="shared" si="1"/>
        <v>0</v>
      </c>
      <c r="Q114" s="162">
        <v>0</v>
      </c>
      <c r="R114" s="162">
        <f t="shared" si="2"/>
        <v>0</v>
      </c>
      <c r="S114" s="162">
        <v>0</v>
      </c>
      <c r="T114" s="163">
        <f t="shared" si="3"/>
        <v>0</v>
      </c>
      <c r="AR114" s="164" t="s">
        <v>220</v>
      </c>
      <c r="AT114" s="164" t="s">
        <v>124</v>
      </c>
      <c r="AU114" s="164" t="s">
        <v>73</v>
      </c>
      <c r="AY114" s="13" t="s">
        <v>121</v>
      </c>
      <c r="BE114" s="165">
        <f t="shared" si="4"/>
        <v>0</v>
      </c>
      <c r="BF114" s="165">
        <f t="shared" si="5"/>
        <v>0</v>
      </c>
      <c r="BG114" s="165">
        <f t="shared" si="6"/>
        <v>0</v>
      </c>
      <c r="BH114" s="165">
        <f t="shared" si="7"/>
        <v>0</v>
      </c>
      <c r="BI114" s="165">
        <f t="shared" si="8"/>
        <v>0</v>
      </c>
      <c r="BJ114" s="13" t="s">
        <v>81</v>
      </c>
      <c r="BK114" s="165">
        <f t="shared" si="9"/>
        <v>0</v>
      </c>
      <c r="BL114" s="13" t="s">
        <v>220</v>
      </c>
      <c r="BM114" s="164" t="s">
        <v>261</v>
      </c>
    </row>
    <row r="115" spans="2:65" s="1" customFormat="1" ht="36" customHeight="1">
      <c r="B115" s="30"/>
      <c r="C115" s="153" t="s">
        <v>262</v>
      </c>
      <c r="D115" s="153" t="s">
        <v>115</v>
      </c>
      <c r="E115" s="154" t="s">
        <v>263</v>
      </c>
      <c r="F115" s="155" t="s">
        <v>264</v>
      </c>
      <c r="G115" s="156" t="s">
        <v>265</v>
      </c>
      <c r="H115" s="157">
        <v>134</v>
      </c>
      <c r="I115" s="158"/>
      <c r="J115" s="159">
        <f t="shared" si="0"/>
        <v>0</v>
      </c>
      <c r="K115" s="155" t="s">
        <v>119</v>
      </c>
      <c r="L115" s="34"/>
      <c r="M115" s="160" t="s">
        <v>19</v>
      </c>
      <c r="N115" s="161" t="s">
        <v>44</v>
      </c>
      <c r="O115" s="59"/>
      <c r="P115" s="162">
        <f t="shared" si="1"/>
        <v>0</v>
      </c>
      <c r="Q115" s="162">
        <v>0</v>
      </c>
      <c r="R115" s="162">
        <f t="shared" si="2"/>
        <v>0</v>
      </c>
      <c r="S115" s="162">
        <v>0</v>
      </c>
      <c r="T115" s="163">
        <f t="shared" si="3"/>
        <v>0</v>
      </c>
      <c r="AR115" s="164" t="s">
        <v>232</v>
      </c>
      <c r="AT115" s="164" t="s">
        <v>115</v>
      </c>
      <c r="AU115" s="164" t="s">
        <v>73</v>
      </c>
      <c r="AY115" s="13" t="s">
        <v>121</v>
      </c>
      <c r="BE115" s="165">
        <f t="shared" si="4"/>
        <v>0</v>
      </c>
      <c r="BF115" s="165">
        <f t="shared" si="5"/>
        <v>0</v>
      </c>
      <c r="BG115" s="165">
        <f t="shared" si="6"/>
        <v>0</v>
      </c>
      <c r="BH115" s="165">
        <f t="shared" si="7"/>
        <v>0</v>
      </c>
      <c r="BI115" s="165">
        <f t="shared" si="8"/>
        <v>0</v>
      </c>
      <c r="BJ115" s="13" t="s">
        <v>81</v>
      </c>
      <c r="BK115" s="165">
        <f t="shared" si="9"/>
        <v>0</v>
      </c>
      <c r="BL115" s="13" t="s">
        <v>232</v>
      </c>
      <c r="BM115" s="164" t="s">
        <v>266</v>
      </c>
    </row>
    <row r="116" spans="2:65" s="1" customFormat="1" ht="36" customHeight="1">
      <c r="B116" s="30"/>
      <c r="C116" s="153" t="s">
        <v>267</v>
      </c>
      <c r="D116" s="153" t="s">
        <v>115</v>
      </c>
      <c r="E116" s="154" t="s">
        <v>268</v>
      </c>
      <c r="F116" s="155" t="s">
        <v>269</v>
      </c>
      <c r="G116" s="156" t="s">
        <v>231</v>
      </c>
      <c r="H116" s="157">
        <v>4</v>
      </c>
      <c r="I116" s="158"/>
      <c r="J116" s="159">
        <f t="shared" si="0"/>
        <v>0</v>
      </c>
      <c r="K116" s="155" t="s">
        <v>119</v>
      </c>
      <c r="L116" s="34"/>
      <c r="M116" s="160" t="s">
        <v>19</v>
      </c>
      <c r="N116" s="161" t="s">
        <v>44</v>
      </c>
      <c r="O116" s="59"/>
      <c r="P116" s="162">
        <f t="shared" si="1"/>
        <v>0</v>
      </c>
      <c r="Q116" s="162">
        <v>0</v>
      </c>
      <c r="R116" s="162">
        <f t="shared" si="2"/>
        <v>0</v>
      </c>
      <c r="S116" s="162">
        <v>0</v>
      </c>
      <c r="T116" s="163">
        <f t="shared" si="3"/>
        <v>0</v>
      </c>
      <c r="AR116" s="164" t="s">
        <v>232</v>
      </c>
      <c r="AT116" s="164" t="s">
        <v>115</v>
      </c>
      <c r="AU116" s="164" t="s">
        <v>73</v>
      </c>
      <c r="AY116" s="13" t="s">
        <v>121</v>
      </c>
      <c r="BE116" s="165">
        <f t="shared" si="4"/>
        <v>0</v>
      </c>
      <c r="BF116" s="165">
        <f t="shared" si="5"/>
        <v>0</v>
      </c>
      <c r="BG116" s="165">
        <f t="shared" si="6"/>
        <v>0</v>
      </c>
      <c r="BH116" s="165">
        <f t="shared" si="7"/>
        <v>0</v>
      </c>
      <c r="BI116" s="165">
        <f t="shared" si="8"/>
        <v>0</v>
      </c>
      <c r="BJ116" s="13" t="s">
        <v>81</v>
      </c>
      <c r="BK116" s="165">
        <f t="shared" si="9"/>
        <v>0</v>
      </c>
      <c r="BL116" s="13" t="s">
        <v>232</v>
      </c>
      <c r="BM116" s="164" t="s">
        <v>270</v>
      </c>
    </row>
    <row r="117" spans="2:65" s="1" customFormat="1" ht="36" customHeight="1">
      <c r="B117" s="30"/>
      <c r="C117" s="153" t="s">
        <v>271</v>
      </c>
      <c r="D117" s="153" t="s">
        <v>115</v>
      </c>
      <c r="E117" s="154" t="s">
        <v>272</v>
      </c>
      <c r="F117" s="155" t="s">
        <v>273</v>
      </c>
      <c r="G117" s="156" t="s">
        <v>231</v>
      </c>
      <c r="H117" s="157">
        <v>6</v>
      </c>
      <c r="I117" s="158"/>
      <c r="J117" s="159">
        <f t="shared" si="0"/>
        <v>0</v>
      </c>
      <c r="K117" s="155" t="s">
        <v>119</v>
      </c>
      <c r="L117" s="34"/>
      <c r="M117" s="160" t="s">
        <v>19</v>
      </c>
      <c r="N117" s="161" t="s">
        <v>44</v>
      </c>
      <c r="O117" s="59"/>
      <c r="P117" s="162">
        <f t="shared" si="1"/>
        <v>0</v>
      </c>
      <c r="Q117" s="162">
        <v>0</v>
      </c>
      <c r="R117" s="162">
        <f t="shared" si="2"/>
        <v>0</v>
      </c>
      <c r="S117" s="162">
        <v>0</v>
      </c>
      <c r="T117" s="163">
        <f t="shared" si="3"/>
        <v>0</v>
      </c>
      <c r="AR117" s="164" t="s">
        <v>120</v>
      </c>
      <c r="AT117" s="164" t="s">
        <v>115</v>
      </c>
      <c r="AU117" s="164" t="s">
        <v>73</v>
      </c>
      <c r="AY117" s="13" t="s">
        <v>121</v>
      </c>
      <c r="BE117" s="165">
        <f t="shared" si="4"/>
        <v>0</v>
      </c>
      <c r="BF117" s="165">
        <f t="shared" si="5"/>
        <v>0</v>
      </c>
      <c r="BG117" s="165">
        <f t="shared" si="6"/>
        <v>0</v>
      </c>
      <c r="BH117" s="165">
        <f t="shared" si="7"/>
        <v>0</v>
      </c>
      <c r="BI117" s="165">
        <f t="shared" si="8"/>
        <v>0</v>
      </c>
      <c r="BJ117" s="13" t="s">
        <v>81</v>
      </c>
      <c r="BK117" s="165">
        <f t="shared" si="9"/>
        <v>0</v>
      </c>
      <c r="BL117" s="13" t="s">
        <v>120</v>
      </c>
      <c r="BM117" s="164" t="s">
        <v>274</v>
      </c>
    </row>
    <row r="118" spans="2:65" s="1" customFormat="1" ht="24" customHeight="1">
      <c r="B118" s="30"/>
      <c r="C118" s="153" t="s">
        <v>275</v>
      </c>
      <c r="D118" s="153" t="s">
        <v>115</v>
      </c>
      <c r="E118" s="154" t="s">
        <v>276</v>
      </c>
      <c r="F118" s="155" t="s">
        <v>277</v>
      </c>
      <c r="G118" s="156" t="s">
        <v>118</v>
      </c>
      <c r="H118" s="157">
        <v>300</v>
      </c>
      <c r="I118" s="158"/>
      <c r="J118" s="159">
        <f t="shared" si="0"/>
        <v>0</v>
      </c>
      <c r="K118" s="155" t="s">
        <v>119</v>
      </c>
      <c r="L118" s="34"/>
      <c r="M118" s="160" t="s">
        <v>19</v>
      </c>
      <c r="N118" s="161" t="s">
        <v>44</v>
      </c>
      <c r="O118" s="59"/>
      <c r="P118" s="162">
        <f t="shared" si="1"/>
        <v>0</v>
      </c>
      <c r="Q118" s="162">
        <v>0</v>
      </c>
      <c r="R118" s="162">
        <f t="shared" si="2"/>
        <v>0</v>
      </c>
      <c r="S118" s="162">
        <v>0</v>
      </c>
      <c r="T118" s="163">
        <f t="shared" si="3"/>
        <v>0</v>
      </c>
      <c r="AR118" s="164" t="s">
        <v>120</v>
      </c>
      <c r="AT118" s="164" t="s">
        <v>115</v>
      </c>
      <c r="AU118" s="164" t="s">
        <v>73</v>
      </c>
      <c r="AY118" s="13" t="s">
        <v>121</v>
      </c>
      <c r="BE118" s="165">
        <f t="shared" si="4"/>
        <v>0</v>
      </c>
      <c r="BF118" s="165">
        <f t="shared" si="5"/>
        <v>0</v>
      </c>
      <c r="BG118" s="165">
        <f t="shared" si="6"/>
        <v>0</v>
      </c>
      <c r="BH118" s="165">
        <f t="shared" si="7"/>
        <v>0</v>
      </c>
      <c r="BI118" s="165">
        <f t="shared" si="8"/>
        <v>0</v>
      </c>
      <c r="BJ118" s="13" t="s">
        <v>81</v>
      </c>
      <c r="BK118" s="165">
        <f t="shared" si="9"/>
        <v>0</v>
      </c>
      <c r="BL118" s="13" t="s">
        <v>120</v>
      </c>
      <c r="BM118" s="164" t="s">
        <v>278</v>
      </c>
    </row>
    <row r="119" spans="2:65" s="1" customFormat="1" ht="48" customHeight="1">
      <c r="B119" s="30"/>
      <c r="C119" s="153" t="s">
        <v>279</v>
      </c>
      <c r="D119" s="153" t="s">
        <v>115</v>
      </c>
      <c r="E119" s="154" t="s">
        <v>280</v>
      </c>
      <c r="F119" s="155" t="s">
        <v>281</v>
      </c>
      <c r="G119" s="156" t="s">
        <v>219</v>
      </c>
      <c r="H119" s="157">
        <v>10</v>
      </c>
      <c r="I119" s="158"/>
      <c r="J119" s="159">
        <f t="shared" si="0"/>
        <v>0</v>
      </c>
      <c r="K119" s="155" t="s">
        <v>119</v>
      </c>
      <c r="L119" s="34"/>
      <c r="M119" s="160" t="s">
        <v>19</v>
      </c>
      <c r="N119" s="161" t="s">
        <v>44</v>
      </c>
      <c r="O119" s="59"/>
      <c r="P119" s="162">
        <f t="shared" si="1"/>
        <v>0</v>
      </c>
      <c r="Q119" s="162">
        <v>0</v>
      </c>
      <c r="R119" s="162">
        <f t="shared" si="2"/>
        <v>0</v>
      </c>
      <c r="S119" s="162">
        <v>0</v>
      </c>
      <c r="T119" s="163">
        <f t="shared" si="3"/>
        <v>0</v>
      </c>
      <c r="AR119" s="164" t="s">
        <v>226</v>
      </c>
      <c r="AT119" s="164" t="s">
        <v>115</v>
      </c>
      <c r="AU119" s="164" t="s">
        <v>73</v>
      </c>
      <c r="AY119" s="13" t="s">
        <v>121</v>
      </c>
      <c r="BE119" s="165">
        <f t="shared" si="4"/>
        <v>0</v>
      </c>
      <c r="BF119" s="165">
        <f t="shared" si="5"/>
        <v>0</v>
      </c>
      <c r="BG119" s="165">
        <f t="shared" si="6"/>
        <v>0</v>
      </c>
      <c r="BH119" s="165">
        <f t="shared" si="7"/>
        <v>0</v>
      </c>
      <c r="BI119" s="165">
        <f t="shared" si="8"/>
        <v>0</v>
      </c>
      <c r="BJ119" s="13" t="s">
        <v>81</v>
      </c>
      <c r="BK119" s="165">
        <f t="shared" si="9"/>
        <v>0</v>
      </c>
      <c r="BL119" s="13" t="s">
        <v>226</v>
      </c>
      <c r="BM119" s="164" t="s">
        <v>282</v>
      </c>
    </row>
    <row r="120" spans="2:65" s="1" customFormat="1" ht="24" customHeight="1">
      <c r="B120" s="30"/>
      <c r="C120" s="153" t="s">
        <v>283</v>
      </c>
      <c r="D120" s="153" t="s">
        <v>115</v>
      </c>
      <c r="E120" s="154" t="s">
        <v>284</v>
      </c>
      <c r="F120" s="155" t="s">
        <v>285</v>
      </c>
      <c r="G120" s="156" t="s">
        <v>231</v>
      </c>
      <c r="H120" s="157">
        <v>10</v>
      </c>
      <c r="I120" s="158"/>
      <c r="J120" s="159">
        <f t="shared" si="0"/>
        <v>0</v>
      </c>
      <c r="K120" s="155" t="s">
        <v>119</v>
      </c>
      <c r="L120" s="34"/>
      <c r="M120" s="160" t="s">
        <v>19</v>
      </c>
      <c r="N120" s="161" t="s">
        <v>44</v>
      </c>
      <c r="O120" s="59"/>
      <c r="P120" s="162">
        <f t="shared" si="1"/>
        <v>0</v>
      </c>
      <c r="Q120" s="162">
        <v>0</v>
      </c>
      <c r="R120" s="162">
        <f t="shared" si="2"/>
        <v>0</v>
      </c>
      <c r="S120" s="162">
        <v>0</v>
      </c>
      <c r="T120" s="163">
        <f t="shared" si="3"/>
        <v>0</v>
      </c>
      <c r="AR120" s="164" t="s">
        <v>120</v>
      </c>
      <c r="AT120" s="164" t="s">
        <v>115</v>
      </c>
      <c r="AU120" s="164" t="s">
        <v>73</v>
      </c>
      <c r="AY120" s="13" t="s">
        <v>121</v>
      </c>
      <c r="BE120" s="165">
        <f t="shared" si="4"/>
        <v>0</v>
      </c>
      <c r="BF120" s="165">
        <f t="shared" si="5"/>
        <v>0</v>
      </c>
      <c r="BG120" s="165">
        <f t="shared" si="6"/>
        <v>0</v>
      </c>
      <c r="BH120" s="165">
        <f t="shared" si="7"/>
        <v>0</v>
      </c>
      <c r="BI120" s="165">
        <f t="shared" si="8"/>
        <v>0</v>
      </c>
      <c r="BJ120" s="13" t="s">
        <v>81</v>
      </c>
      <c r="BK120" s="165">
        <f t="shared" si="9"/>
        <v>0</v>
      </c>
      <c r="BL120" s="13" t="s">
        <v>120</v>
      </c>
      <c r="BM120" s="164" t="s">
        <v>286</v>
      </c>
    </row>
    <row r="121" spans="2:65" s="1" customFormat="1" ht="24" customHeight="1">
      <c r="B121" s="30"/>
      <c r="C121" s="153" t="s">
        <v>287</v>
      </c>
      <c r="D121" s="153" t="s">
        <v>115</v>
      </c>
      <c r="E121" s="154" t="s">
        <v>288</v>
      </c>
      <c r="F121" s="155" t="s">
        <v>289</v>
      </c>
      <c r="G121" s="156" t="s">
        <v>118</v>
      </c>
      <c r="H121" s="157">
        <v>3</v>
      </c>
      <c r="I121" s="158"/>
      <c r="J121" s="159">
        <f t="shared" si="0"/>
        <v>0</v>
      </c>
      <c r="K121" s="155" t="s">
        <v>119</v>
      </c>
      <c r="L121" s="34"/>
      <c r="M121" s="160" t="s">
        <v>19</v>
      </c>
      <c r="N121" s="161" t="s">
        <v>44</v>
      </c>
      <c r="O121" s="59"/>
      <c r="P121" s="162">
        <f t="shared" si="1"/>
        <v>0</v>
      </c>
      <c r="Q121" s="162">
        <v>0</v>
      </c>
      <c r="R121" s="162">
        <f t="shared" si="2"/>
        <v>0</v>
      </c>
      <c r="S121" s="162">
        <v>0</v>
      </c>
      <c r="T121" s="163">
        <f t="shared" si="3"/>
        <v>0</v>
      </c>
      <c r="AR121" s="164" t="s">
        <v>120</v>
      </c>
      <c r="AT121" s="164" t="s">
        <v>115</v>
      </c>
      <c r="AU121" s="164" t="s">
        <v>73</v>
      </c>
      <c r="AY121" s="13" t="s">
        <v>121</v>
      </c>
      <c r="BE121" s="165">
        <f t="shared" si="4"/>
        <v>0</v>
      </c>
      <c r="BF121" s="165">
        <f t="shared" si="5"/>
        <v>0</v>
      </c>
      <c r="BG121" s="165">
        <f t="shared" si="6"/>
        <v>0</v>
      </c>
      <c r="BH121" s="165">
        <f t="shared" si="7"/>
        <v>0</v>
      </c>
      <c r="BI121" s="165">
        <f t="shared" si="8"/>
        <v>0</v>
      </c>
      <c r="BJ121" s="13" t="s">
        <v>81</v>
      </c>
      <c r="BK121" s="165">
        <f t="shared" si="9"/>
        <v>0</v>
      </c>
      <c r="BL121" s="13" t="s">
        <v>120</v>
      </c>
      <c r="BM121" s="164" t="s">
        <v>290</v>
      </c>
    </row>
    <row r="122" spans="2:65" s="1" customFormat="1" ht="24" customHeight="1">
      <c r="B122" s="30"/>
      <c r="C122" s="153" t="s">
        <v>291</v>
      </c>
      <c r="D122" s="153" t="s">
        <v>115</v>
      </c>
      <c r="E122" s="154" t="s">
        <v>292</v>
      </c>
      <c r="F122" s="155" t="s">
        <v>293</v>
      </c>
      <c r="G122" s="156" t="s">
        <v>231</v>
      </c>
      <c r="H122" s="157">
        <v>2</v>
      </c>
      <c r="I122" s="158"/>
      <c r="J122" s="159">
        <f t="shared" si="0"/>
        <v>0</v>
      </c>
      <c r="K122" s="155" t="s">
        <v>119</v>
      </c>
      <c r="L122" s="34"/>
      <c r="M122" s="160" t="s">
        <v>19</v>
      </c>
      <c r="N122" s="161" t="s">
        <v>44</v>
      </c>
      <c r="O122" s="59"/>
      <c r="P122" s="162">
        <f t="shared" si="1"/>
        <v>0</v>
      </c>
      <c r="Q122" s="162">
        <v>0</v>
      </c>
      <c r="R122" s="162">
        <f t="shared" si="2"/>
        <v>0</v>
      </c>
      <c r="S122" s="162">
        <v>0</v>
      </c>
      <c r="T122" s="163">
        <f t="shared" si="3"/>
        <v>0</v>
      </c>
      <c r="AR122" s="164" t="s">
        <v>120</v>
      </c>
      <c r="AT122" s="164" t="s">
        <v>115</v>
      </c>
      <c r="AU122" s="164" t="s">
        <v>73</v>
      </c>
      <c r="AY122" s="13" t="s">
        <v>121</v>
      </c>
      <c r="BE122" s="165">
        <f t="shared" si="4"/>
        <v>0</v>
      </c>
      <c r="BF122" s="165">
        <f t="shared" si="5"/>
        <v>0</v>
      </c>
      <c r="BG122" s="165">
        <f t="shared" si="6"/>
        <v>0</v>
      </c>
      <c r="BH122" s="165">
        <f t="shared" si="7"/>
        <v>0</v>
      </c>
      <c r="BI122" s="165">
        <f t="shared" si="8"/>
        <v>0</v>
      </c>
      <c r="BJ122" s="13" t="s">
        <v>81</v>
      </c>
      <c r="BK122" s="165">
        <f t="shared" si="9"/>
        <v>0</v>
      </c>
      <c r="BL122" s="13" t="s">
        <v>120</v>
      </c>
      <c r="BM122" s="164" t="s">
        <v>294</v>
      </c>
    </row>
    <row r="123" spans="2:65" s="1" customFormat="1" ht="24" customHeight="1">
      <c r="B123" s="30"/>
      <c r="C123" s="166" t="s">
        <v>295</v>
      </c>
      <c r="D123" s="166" t="s">
        <v>124</v>
      </c>
      <c r="E123" s="167" t="s">
        <v>296</v>
      </c>
      <c r="F123" s="168" t="s">
        <v>297</v>
      </c>
      <c r="G123" s="169" t="s">
        <v>118</v>
      </c>
      <c r="H123" s="170">
        <v>13500</v>
      </c>
      <c r="I123" s="171"/>
      <c r="J123" s="172">
        <f t="shared" si="0"/>
        <v>0</v>
      </c>
      <c r="K123" s="168" t="s">
        <v>119</v>
      </c>
      <c r="L123" s="173"/>
      <c r="M123" s="174" t="s">
        <v>19</v>
      </c>
      <c r="N123" s="175" t="s">
        <v>44</v>
      </c>
      <c r="O123" s="59"/>
      <c r="P123" s="162">
        <f t="shared" si="1"/>
        <v>0</v>
      </c>
      <c r="Q123" s="162">
        <v>0</v>
      </c>
      <c r="R123" s="162">
        <f t="shared" si="2"/>
        <v>0</v>
      </c>
      <c r="S123" s="162">
        <v>0</v>
      </c>
      <c r="T123" s="163">
        <f t="shared" si="3"/>
        <v>0</v>
      </c>
      <c r="AR123" s="164" t="s">
        <v>225</v>
      </c>
      <c r="AT123" s="164" t="s">
        <v>124</v>
      </c>
      <c r="AU123" s="164" t="s">
        <v>73</v>
      </c>
      <c r="AY123" s="13" t="s">
        <v>121</v>
      </c>
      <c r="BE123" s="165">
        <f t="shared" si="4"/>
        <v>0</v>
      </c>
      <c r="BF123" s="165">
        <f t="shared" si="5"/>
        <v>0</v>
      </c>
      <c r="BG123" s="165">
        <f t="shared" si="6"/>
        <v>0</v>
      </c>
      <c r="BH123" s="165">
        <f t="shared" si="7"/>
        <v>0</v>
      </c>
      <c r="BI123" s="165">
        <f t="shared" si="8"/>
        <v>0</v>
      </c>
      <c r="BJ123" s="13" t="s">
        <v>81</v>
      </c>
      <c r="BK123" s="165">
        <f t="shared" si="9"/>
        <v>0</v>
      </c>
      <c r="BL123" s="13" t="s">
        <v>226</v>
      </c>
      <c r="BM123" s="164" t="s">
        <v>298</v>
      </c>
    </row>
    <row r="124" spans="2:65" s="1" customFormat="1" ht="24" customHeight="1">
      <c r="B124" s="30"/>
      <c r="C124" s="166" t="s">
        <v>299</v>
      </c>
      <c r="D124" s="166" t="s">
        <v>124</v>
      </c>
      <c r="E124" s="167" t="s">
        <v>300</v>
      </c>
      <c r="F124" s="168" t="s">
        <v>301</v>
      </c>
      <c r="G124" s="169" t="s">
        <v>118</v>
      </c>
      <c r="H124" s="170">
        <v>10</v>
      </c>
      <c r="I124" s="171"/>
      <c r="J124" s="172">
        <f t="shared" si="0"/>
        <v>0</v>
      </c>
      <c r="K124" s="168" t="s">
        <v>119</v>
      </c>
      <c r="L124" s="173"/>
      <c r="M124" s="174" t="s">
        <v>19</v>
      </c>
      <c r="N124" s="175" t="s">
        <v>44</v>
      </c>
      <c r="O124" s="59"/>
      <c r="P124" s="162">
        <f t="shared" si="1"/>
        <v>0</v>
      </c>
      <c r="Q124" s="162">
        <v>0</v>
      </c>
      <c r="R124" s="162">
        <f t="shared" si="2"/>
        <v>0</v>
      </c>
      <c r="S124" s="162">
        <v>0</v>
      </c>
      <c r="T124" s="163">
        <f t="shared" si="3"/>
        <v>0</v>
      </c>
      <c r="AR124" s="164" t="s">
        <v>225</v>
      </c>
      <c r="AT124" s="164" t="s">
        <v>124</v>
      </c>
      <c r="AU124" s="164" t="s">
        <v>73</v>
      </c>
      <c r="AY124" s="13" t="s">
        <v>121</v>
      </c>
      <c r="BE124" s="165">
        <f t="shared" si="4"/>
        <v>0</v>
      </c>
      <c r="BF124" s="165">
        <f t="shared" si="5"/>
        <v>0</v>
      </c>
      <c r="BG124" s="165">
        <f t="shared" si="6"/>
        <v>0</v>
      </c>
      <c r="BH124" s="165">
        <f t="shared" si="7"/>
        <v>0</v>
      </c>
      <c r="BI124" s="165">
        <f t="shared" si="8"/>
        <v>0</v>
      </c>
      <c r="BJ124" s="13" t="s">
        <v>81</v>
      </c>
      <c r="BK124" s="165">
        <f t="shared" si="9"/>
        <v>0</v>
      </c>
      <c r="BL124" s="13" t="s">
        <v>226</v>
      </c>
      <c r="BM124" s="164" t="s">
        <v>302</v>
      </c>
    </row>
    <row r="125" spans="2:65" s="1" customFormat="1" ht="24" customHeight="1">
      <c r="B125" s="30"/>
      <c r="C125" s="166" t="s">
        <v>303</v>
      </c>
      <c r="D125" s="166" t="s">
        <v>124</v>
      </c>
      <c r="E125" s="167" t="s">
        <v>304</v>
      </c>
      <c r="F125" s="168" t="s">
        <v>305</v>
      </c>
      <c r="G125" s="169" t="s">
        <v>118</v>
      </c>
      <c r="H125" s="170">
        <v>10</v>
      </c>
      <c r="I125" s="171"/>
      <c r="J125" s="172">
        <f t="shared" si="0"/>
        <v>0</v>
      </c>
      <c r="K125" s="168" t="s">
        <v>119</v>
      </c>
      <c r="L125" s="173"/>
      <c r="M125" s="174" t="s">
        <v>19</v>
      </c>
      <c r="N125" s="175" t="s">
        <v>44</v>
      </c>
      <c r="O125" s="59"/>
      <c r="P125" s="162">
        <f t="shared" si="1"/>
        <v>0</v>
      </c>
      <c r="Q125" s="162">
        <v>0</v>
      </c>
      <c r="R125" s="162">
        <f t="shared" si="2"/>
        <v>0</v>
      </c>
      <c r="S125" s="162">
        <v>0</v>
      </c>
      <c r="T125" s="163">
        <f t="shared" si="3"/>
        <v>0</v>
      </c>
      <c r="AR125" s="164" t="s">
        <v>225</v>
      </c>
      <c r="AT125" s="164" t="s">
        <v>124</v>
      </c>
      <c r="AU125" s="164" t="s">
        <v>73</v>
      </c>
      <c r="AY125" s="13" t="s">
        <v>121</v>
      </c>
      <c r="BE125" s="165">
        <f t="shared" si="4"/>
        <v>0</v>
      </c>
      <c r="BF125" s="165">
        <f t="shared" si="5"/>
        <v>0</v>
      </c>
      <c r="BG125" s="165">
        <f t="shared" si="6"/>
        <v>0</v>
      </c>
      <c r="BH125" s="165">
        <f t="shared" si="7"/>
        <v>0</v>
      </c>
      <c r="BI125" s="165">
        <f t="shared" si="8"/>
        <v>0</v>
      </c>
      <c r="BJ125" s="13" t="s">
        <v>81</v>
      </c>
      <c r="BK125" s="165">
        <f t="shared" si="9"/>
        <v>0</v>
      </c>
      <c r="BL125" s="13" t="s">
        <v>226</v>
      </c>
      <c r="BM125" s="164" t="s">
        <v>306</v>
      </c>
    </row>
    <row r="126" spans="2:65" s="1" customFormat="1" ht="36" customHeight="1">
      <c r="B126" s="30"/>
      <c r="C126" s="166" t="s">
        <v>307</v>
      </c>
      <c r="D126" s="166" t="s">
        <v>124</v>
      </c>
      <c r="E126" s="167" t="s">
        <v>308</v>
      </c>
      <c r="F126" s="168" t="s">
        <v>309</v>
      </c>
      <c r="G126" s="169" t="s">
        <v>231</v>
      </c>
      <c r="H126" s="170">
        <v>8</v>
      </c>
      <c r="I126" s="171"/>
      <c r="J126" s="172">
        <f t="shared" si="0"/>
        <v>0</v>
      </c>
      <c r="K126" s="168" t="s">
        <v>119</v>
      </c>
      <c r="L126" s="173"/>
      <c r="M126" s="174" t="s">
        <v>19</v>
      </c>
      <c r="N126" s="175" t="s">
        <v>44</v>
      </c>
      <c r="O126" s="59"/>
      <c r="P126" s="162">
        <f t="shared" si="1"/>
        <v>0</v>
      </c>
      <c r="Q126" s="162">
        <v>0</v>
      </c>
      <c r="R126" s="162">
        <f t="shared" si="2"/>
        <v>0</v>
      </c>
      <c r="S126" s="162">
        <v>0</v>
      </c>
      <c r="T126" s="163">
        <f t="shared" si="3"/>
        <v>0</v>
      </c>
      <c r="AR126" s="164" t="s">
        <v>225</v>
      </c>
      <c r="AT126" s="164" t="s">
        <v>124</v>
      </c>
      <c r="AU126" s="164" t="s">
        <v>73</v>
      </c>
      <c r="AY126" s="13" t="s">
        <v>121</v>
      </c>
      <c r="BE126" s="165">
        <f t="shared" si="4"/>
        <v>0</v>
      </c>
      <c r="BF126" s="165">
        <f t="shared" si="5"/>
        <v>0</v>
      </c>
      <c r="BG126" s="165">
        <f t="shared" si="6"/>
        <v>0</v>
      </c>
      <c r="BH126" s="165">
        <f t="shared" si="7"/>
        <v>0</v>
      </c>
      <c r="BI126" s="165">
        <f t="shared" si="8"/>
        <v>0</v>
      </c>
      <c r="BJ126" s="13" t="s">
        <v>81</v>
      </c>
      <c r="BK126" s="165">
        <f t="shared" si="9"/>
        <v>0</v>
      </c>
      <c r="BL126" s="13" t="s">
        <v>226</v>
      </c>
      <c r="BM126" s="164" t="s">
        <v>310</v>
      </c>
    </row>
    <row r="127" spans="2:65" s="1" customFormat="1" ht="29.25">
      <c r="B127" s="30"/>
      <c r="C127" s="31"/>
      <c r="D127" s="176" t="s">
        <v>311</v>
      </c>
      <c r="E127" s="31"/>
      <c r="F127" s="177" t="s">
        <v>312</v>
      </c>
      <c r="G127" s="31"/>
      <c r="H127" s="31"/>
      <c r="I127" s="103"/>
      <c r="J127" s="31"/>
      <c r="K127" s="31"/>
      <c r="L127" s="34"/>
      <c r="M127" s="178"/>
      <c r="N127" s="59"/>
      <c r="O127" s="59"/>
      <c r="P127" s="59"/>
      <c r="Q127" s="59"/>
      <c r="R127" s="59"/>
      <c r="S127" s="59"/>
      <c r="T127" s="60"/>
      <c r="AT127" s="13" t="s">
        <v>311</v>
      </c>
      <c r="AU127" s="13" t="s">
        <v>73</v>
      </c>
    </row>
    <row r="128" spans="2:65" s="1" customFormat="1" ht="96" customHeight="1">
      <c r="B128" s="30"/>
      <c r="C128" s="153" t="s">
        <v>313</v>
      </c>
      <c r="D128" s="153" t="s">
        <v>115</v>
      </c>
      <c r="E128" s="154" t="s">
        <v>314</v>
      </c>
      <c r="F128" s="155" t="s">
        <v>315</v>
      </c>
      <c r="G128" s="156" t="s">
        <v>265</v>
      </c>
      <c r="H128" s="157">
        <v>10</v>
      </c>
      <c r="I128" s="158"/>
      <c r="J128" s="159">
        <f t="shared" ref="J128:J159" si="10">ROUND(I128*H128,2)</f>
        <v>0</v>
      </c>
      <c r="K128" s="155" t="s">
        <v>119</v>
      </c>
      <c r="L128" s="34"/>
      <c r="M128" s="160" t="s">
        <v>19</v>
      </c>
      <c r="N128" s="161" t="s">
        <v>44</v>
      </c>
      <c r="O128" s="59"/>
      <c r="P128" s="162">
        <f t="shared" ref="P128:P159" si="11">O128*H128</f>
        <v>0</v>
      </c>
      <c r="Q128" s="162">
        <v>0</v>
      </c>
      <c r="R128" s="162">
        <f t="shared" ref="R128:R159" si="12">Q128*H128</f>
        <v>0</v>
      </c>
      <c r="S128" s="162">
        <v>0</v>
      </c>
      <c r="T128" s="163">
        <f t="shared" ref="T128:T159" si="13">S128*H128</f>
        <v>0</v>
      </c>
      <c r="AR128" s="164" t="s">
        <v>120</v>
      </c>
      <c r="AT128" s="164" t="s">
        <v>115</v>
      </c>
      <c r="AU128" s="164" t="s">
        <v>73</v>
      </c>
      <c r="AY128" s="13" t="s">
        <v>121</v>
      </c>
      <c r="BE128" s="165">
        <f t="shared" ref="BE128:BE159" si="14">IF(N128="základní",J128,0)</f>
        <v>0</v>
      </c>
      <c r="BF128" s="165">
        <f t="shared" ref="BF128:BF159" si="15">IF(N128="snížená",J128,0)</f>
        <v>0</v>
      </c>
      <c r="BG128" s="165">
        <f t="shared" ref="BG128:BG159" si="16">IF(N128="zákl. přenesená",J128,0)</f>
        <v>0</v>
      </c>
      <c r="BH128" s="165">
        <f t="shared" ref="BH128:BH159" si="17">IF(N128="sníž. přenesená",J128,0)</f>
        <v>0</v>
      </c>
      <c r="BI128" s="165">
        <f t="shared" ref="BI128:BI159" si="18">IF(N128="nulová",J128,0)</f>
        <v>0</v>
      </c>
      <c r="BJ128" s="13" t="s">
        <v>81</v>
      </c>
      <c r="BK128" s="165">
        <f t="shared" ref="BK128:BK159" si="19">ROUND(I128*H128,2)</f>
        <v>0</v>
      </c>
      <c r="BL128" s="13" t="s">
        <v>120</v>
      </c>
      <c r="BM128" s="164" t="s">
        <v>316</v>
      </c>
    </row>
    <row r="129" spans="2:65" s="1" customFormat="1" ht="60" customHeight="1">
      <c r="B129" s="30"/>
      <c r="C129" s="153" t="s">
        <v>317</v>
      </c>
      <c r="D129" s="153" t="s">
        <v>115</v>
      </c>
      <c r="E129" s="154" t="s">
        <v>318</v>
      </c>
      <c r="F129" s="155" t="s">
        <v>319</v>
      </c>
      <c r="G129" s="156" t="s">
        <v>320</v>
      </c>
      <c r="H129" s="157">
        <v>5</v>
      </c>
      <c r="I129" s="158"/>
      <c r="J129" s="159">
        <f t="shared" si="10"/>
        <v>0</v>
      </c>
      <c r="K129" s="155" t="s">
        <v>119</v>
      </c>
      <c r="L129" s="34"/>
      <c r="M129" s="160" t="s">
        <v>19</v>
      </c>
      <c r="N129" s="161" t="s">
        <v>44</v>
      </c>
      <c r="O129" s="59"/>
      <c r="P129" s="162">
        <f t="shared" si="11"/>
        <v>0</v>
      </c>
      <c r="Q129" s="162">
        <v>0</v>
      </c>
      <c r="R129" s="162">
        <f t="shared" si="12"/>
        <v>0</v>
      </c>
      <c r="S129" s="162">
        <v>0</v>
      </c>
      <c r="T129" s="163">
        <f t="shared" si="13"/>
        <v>0</v>
      </c>
      <c r="AR129" s="164" t="s">
        <v>120</v>
      </c>
      <c r="AT129" s="164" t="s">
        <v>115</v>
      </c>
      <c r="AU129" s="164" t="s">
        <v>73</v>
      </c>
      <c r="AY129" s="13" t="s">
        <v>121</v>
      </c>
      <c r="BE129" s="165">
        <f t="shared" si="14"/>
        <v>0</v>
      </c>
      <c r="BF129" s="165">
        <f t="shared" si="15"/>
        <v>0</v>
      </c>
      <c r="BG129" s="165">
        <f t="shared" si="16"/>
        <v>0</v>
      </c>
      <c r="BH129" s="165">
        <f t="shared" si="17"/>
        <v>0</v>
      </c>
      <c r="BI129" s="165">
        <f t="shared" si="18"/>
        <v>0</v>
      </c>
      <c r="BJ129" s="13" t="s">
        <v>81</v>
      </c>
      <c r="BK129" s="165">
        <f t="shared" si="19"/>
        <v>0</v>
      </c>
      <c r="BL129" s="13" t="s">
        <v>120</v>
      </c>
      <c r="BM129" s="164" t="s">
        <v>321</v>
      </c>
    </row>
    <row r="130" spans="2:65" s="1" customFormat="1" ht="24" customHeight="1">
      <c r="B130" s="30"/>
      <c r="C130" s="166" t="s">
        <v>322</v>
      </c>
      <c r="D130" s="166" t="s">
        <v>124</v>
      </c>
      <c r="E130" s="167" t="s">
        <v>323</v>
      </c>
      <c r="F130" s="168" t="s">
        <v>324</v>
      </c>
      <c r="G130" s="169" t="s">
        <v>231</v>
      </c>
      <c r="H130" s="170">
        <v>149</v>
      </c>
      <c r="I130" s="171"/>
      <c r="J130" s="172">
        <f t="shared" si="10"/>
        <v>0</v>
      </c>
      <c r="K130" s="168" t="s">
        <v>119</v>
      </c>
      <c r="L130" s="173"/>
      <c r="M130" s="174" t="s">
        <v>19</v>
      </c>
      <c r="N130" s="175" t="s">
        <v>44</v>
      </c>
      <c r="O130" s="59"/>
      <c r="P130" s="162">
        <f t="shared" si="11"/>
        <v>0</v>
      </c>
      <c r="Q130" s="162">
        <v>0</v>
      </c>
      <c r="R130" s="162">
        <f t="shared" si="12"/>
        <v>0</v>
      </c>
      <c r="S130" s="162">
        <v>0</v>
      </c>
      <c r="T130" s="163">
        <f t="shared" si="13"/>
        <v>0</v>
      </c>
      <c r="AR130" s="164" t="s">
        <v>225</v>
      </c>
      <c r="AT130" s="164" t="s">
        <v>124</v>
      </c>
      <c r="AU130" s="164" t="s">
        <v>73</v>
      </c>
      <c r="AY130" s="13" t="s">
        <v>121</v>
      </c>
      <c r="BE130" s="165">
        <f t="shared" si="14"/>
        <v>0</v>
      </c>
      <c r="BF130" s="165">
        <f t="shared" si="15"/>
        <v>0</v>
      </c>
      <c r="BG130" s="165">
        <f t="shared" si="16"/>
        <v>0</v>
      </c>
      <c r="BH130" s="165">
        <f t="shared" si="17"/>
        <v>0</v>
      </c>
      <c r="BI130" s="165">
        <f t="shared" si="18"/>
        <v>0</v>
      </c>
      <c r="BJ130" s="13" t="s">
        <v>81</v>
      </c>
      <c r="BK130" s="165">
        <f t="shared" si="19"/>
        <v>0</v>
      </c>
      <c r="BL130" s="13" t="s">
        <v>226</v>
      </c>
      <c r="BM130" s="164" t="s">
        <v>325</v>
      </c>
    </row>
    <row r="131" spans="2:65" s="1" customFormat="1" ht="24" customHeight="1">
      <c r="B131" s="30"/>
      <c r="C131" s="153" t="s">
        <v>326</v>
      </c>
      <c r="D131" s="153" t="s">
        <v>115</v>
      </c>
      <c r="E131" s="154" t="s">
        <v>327</v>
      </c>
      <c r="F131" s="155" t="s">
        <v>328</v>
      </c>
      <c r="G131" s="156" t="s">
        <v>231</v>
      </c>
      <c r="H131" s="157">
        <v>149</v>
      </c>
      <c r="I131" s="158"/>
      <c r="J131" s="159">
        <f t="shared" si="10"/>
        <v>0</v>
      </c>
      <c r="K131" s="155" t="s">
        <v>119</v>
      </c>
      <c r="L131" s="34"/>
      <c r="M131" s="160" t="s">
        <v>19</v>
      </c>
      <c r="N131" s="161" t="s">
        <v>44</v>
      </c>
      <c r="O131" s="59"/>
      <c r="P131" s="162">
        <f t="shared" si="11"/>
        <v>0</v>
      </c>
      <c r="Q131" s="162">
        <v>0</v>
      </c>
      <c r="R131" s="162">
        <f t="shared" si="12"/>
        <v>0</v>
      </c>
      <c r="S131" s="162">
        <v>0</v>
      </c>
      <c r="T131" s="163">
        <f t="shared" si="13"/>
        <v>0</v>
      </c>
      <c r="AR131" s="164" t="s">
        <v>226</v>
      </c>
      <c r="AT131" s="164" t="s">
        <v>115</v>
      </c>
      <c r="AU131" s="164" t="s">
        <v>73</v>
      </c>
      <c r="AY131" s="13" t="s">
        <v>121</v>
      </c>
      <c r="BE131" s="165">
        <f t="shared" si="14"/>
        <v>0</v>
      </c>
      <c r="BF131" s="165">
        <f t="shared" si="15"/>
        <v>0</v>
      </c>
      <c r="BG131" s="165">
        <f t="shared" si="16"/>
        <v>0</v>
      </c>
      <c r="BH131" s="165">
        <f t="shared" si="17"/>
        <v>0</v>
      </c>
      <c r="BI131" s="165">
        <f t="shared" si="18"/>
        <v>0</v>
      </c>
      <c r="BJ131" s="13" t="s">
        <v>81</v>
      </c>
      <c r="BK131" s="165">
        <f t="shared" si="19"/>
        <v>0</v>
      </c>
      <c r="BL131" s="13" t="s">
        <v>226</v>
      </c>
      <c r="BM131" s="164" t="s">
        <v>329</v>
      </c>
    </row>
    <row r="132" spans="2:65" s="1" customFormat="1" ht="24" customHeight="1">
      <c r="B132" s="30"/>
      <c r="C132" s="153" t="s">
        <v>330</v>
      </c>
      <c r="D132" s="153" t="s">
        <v>115</v>
      </c>
      <c r="E132" s="154" t="s">
        <v>331</v>
      </c>
      <c r="F132" s="155" t="s">
        <v>332</v>
      </c>
      <c r="G132" s="156" t="s">
        <v>231</v>
      </c>
      <c r="H132" s="157">
        <v>149</v>
      </c>
      <c r="I132" s="158"/>
      <c r="J132" s="159">
        <f t="shared" si="10"/>
        <v>0</v>
      </c>
      <c r="K132" s="155" t="s">
        <v>119</v>
      </c>
      <c r="L132" s="34"/>
      <c r="M132" s="160" t="s">
        <v>19</v>
      </c>
      <c r="N132" s="161" t="s">
        <v>44</v>
      </c>
      <c r="O132" s="59"/>
      <c r="P132" s="162">
        <f t="shared" si="11"/>
        <v>0</v>
      </c>
      <c r="Q132" s="162">
        <v>0</v>
      </c>
      <c r="R132" s="162">
        <f t="shared" si="12"/>
        <v>0</v>
      </c>
      <c r="S132" s="162">
        <v>0</v>
      </c>
      <c r="T132" s="163">
        <f t="shared" si="13"/>
        <v>0</v>
      </c>
      <c r="AR132" s="164" t="s">
        <v>226</v>
      </c>
      <c r="AT132" s="164" t="s">
        <v>115</v>
      </c>
      <c r="AU132" s="164" t="s">
        <v>73</v>
      </c>
      <c r="AY132" s="13" t="s">
        <v>121</v>
      </c>
      <c r="BE132" s="165">
        <f t="shared" si="14"/>
        <v>0</v>
      </c>
      <c r="BF132" s="165">
        <f t="shared" si="15"/>
        <v>0</v>
      </c>
      <c r="BG132" s="165">
        <f t="shared" si="16"/>
        <v>0</v>
      </c>
      <c r="BH132" s="165">
        <f t="shared" si="17"/>
        <v>0</v>
      </c>
      <c r="BI132" s="165">
        <f t="shared" si="18"/>
        <v>0</v>
      </c>
      <c r="BJ132" s="13" t="s">
        <v>81</v>
      </c>
      <c r="BK132" s="165">
        <f t="shared" si="19"/>
        <v>0</v>
      </c>
      <c r="BL132" s="13" t="s">
        <v>226</v>
      </c>
      <c r="BM132" s="164" t="s">
        <v>333</v>
      </c>
    </row>
    <row r="133" spans="2:65" s="1" customFormat="1" ht="36" customHeight="1">
      <c r="B133" s="30"/>
      <c r="C133" s="153" t="s">
        <v>334</v>
      </c>
      <c r="D133" s="153" t="s">
        <v>115</v>
      </c>
      <c r="E133" s="154" t="s">
        <v>335</v>
      </c>
      <c r="F133" s="155" t="s">
        <v>336</v>
      </c>
      <c r="G133" s="156" t="s">
        <v>231</v>
      </c>
      <c r="H133" s="157">
        <v>293</v>
      </c>
      <c r="I133" s="158"/>
      <c r="J133" s="159">
        <f t="shared" si="10"/>
        <v>0</v>
      </c>
      <c r="K133" s="155" t="s">
        <v>119</v>
      </c>
      <c r="L133" s="34"/>
      <c r="M133" s="160" t="s">
        <v>19</v>
      </c>
      <c r="N133" s="161" t="s">
        <v>44</v>
      </c>
      <c r="O133" s="59"/>
      <c r="P133" s="162">
        <f t="shared" si="11"/>
        <v>0</v>
      </c>
      <c r="Q133" s="162">
        <v>0</v>
      </c>
      <c r="R133" s="162">
        <f t="shared" si="12"/>
        <v>0</v>
      </c>
      <c r="S133" s="162">
        <v>0</v>
      </c>
      <c r="T133" s="163">
        <f t="shared" si="13"/>
        <v>0</v>
      </c>
      <c r="AR133" s="164" t="s">
        <v>226</v>
      </c>
      <c r="AT133" s="164" t="s">
        <v>115</v>
      </c>
      <c r="AU133" s="164" t="s">
        <v>73</v>
      </c>
      <c r="AY133" s="13" t="s">
        <v>121</v>
      </c>
      <c r="BE133" s="165">
        <f t="shared" si="14"/>
        <v>0</v>
      </c>
      <c r="BF133" s="165">
        <f t="shared" si="15"/>
        <v>0</v>
      </c>
      <c r="BG133" s="165">
        <f t="shared" si="16"/>
        <v>0</v>
      </c>
      <c r="BH133" s="165">
        <f t="shared" si="17"/>
        <v>0</v>
      </c>
      <c r="BI133" s="165">
        <f t="shared" si="18"/>
        <v>0</v>
      </c>
      <c r="BJ133" s="13" t="s">
        <v>81</v>
      </c>
      <c r="BK133" s="165">
        <f t="shared" si="19"/>
        <v>0</v>
      </c>
      <c r="BL133" s="13" t="s">
        <v>226</v>
      </c>
      <c r="BM133" s="164" t="s">
        <v>337</v>
      </c>
    </row>
    <row r="134" spans="2:65" s="1" customFormat="1" ht="36" customHeight="1">
      <c r="B134" s="30"/>
      <c r="C134" s="153" t="s">
        <v>338</v>
      </c>
      <c r="D134" s="153" t="s">
        <v>115</v>
      </c>
      <c r="E134" s="154" t="s">
        <v>339</v>
      </c>
      <c r="F134" s="155" t="s">
        <v>340</v>
      </c>
      <c r="G134" s="156" t="s">
        <v>231</v>
      </c>
      <c r="H134" s="157">
        <v>10</v>
      </c>
      <c r="I134" s="158"/>
      <c r="J134" s="159">
        <f t="shared" si="10"/>
        <v>0</v>
      </c>
      <c r="K134" s="155" t="s">
        <v>119</v>
      </c>
      <c r="L134" s="34"/>
      <c r="M134" s="160" t="s">
        <v>19</v>
      </c>
      <c r="N134" s="161" t="s">
        <v>44</v>
      </c>
      <c r="O134" s="59"/>
      <c r="P134" s="162">
        <f t="shared" si="11"/>
        <v>0</v>
      </c>
      <c r="Q134" s="162">
        <v>0</v>
      </c>
      <c r="R134" s="162">
        <f t="shared" si="12"/>
        <v>0</v>
      </c>
      <c r="S134" s="162">
        <v>0</v>
      </c>
      <c r="T134" s="163">
        <f t="shared" si="13"/>
        <v>0</v>
      </c>
      <c r="AR134" s="164" t="s">
        <v>226</v>
      </c>
      <c r="AT134" s="164" t="s">
        <v>115</v>
      </c>
      <c r="AU134" s="164" t="s">
        <v>73</v>
      </c>
      <c r="AY134" s="13" t="s">
        <v>121</v>
      </c>
      <c r="BE134" s="165">
        <f t="shared" si="14"/>
        <v>0</v>
      </c>
      <c r="BF134" s="165">
        <f t="shared" si="15"/>
        <v>0</v>
      </c>
      <c r="BG134" s="165">
        <f t="shared" si="16"/>
        <v>0</v>
      </c>
      <c r="BH134" s="165">
        <f t="shared" si="17"/>
        <v>0</v>
      </c>
      <c r="BI134" s="165">
        <f t="shared" si="18"/>
        <v>0</v>
      </c>
      <c r="BJ134" s="13" t="s">
        <v>81</v>
      </c>
      <c r="BK134" s="165">
        <f t="shared" si="19"/>
        <v>0</v>
      </c>
      <c r="BL134" s="13" t="s">
        <v>226</v>
      </c>
      <c r="BM134" s="164" t="s">
        <v>341</v>
      </c>
    </row>
    <row r="135" spans="2:65" s="1" customFormat="1" ht="36" customHeight="1">
      <c r="B135" s="30"/>
      <c r="C135" s="153" t="s">
        <v>342</v>
      </c>
      <c r="D135" s="153" t="s">
        <v>115</v>
      </c>
      <c r="E135" s="154" t="s">
        <v>343</v>
      </c>
      <c r="F135" s="155" t="s">
        <v>344</v>
      </c>
      <c r="G135" s="156" t="s">
        <v>265</v>
      </c>
      <c r="H135" s="157">
        <v>8</v>
      </c>
      <c r="I135" s="158"/>
      <c r="J135" s="159">
        <f t="shared" si="10"/>
        <v>0</v>
      </c>
      <c r="K135" s="155" t="s">
        <v>119</v>
      </c>
      <c r="L135" s="34"/>
      <c r="M135" s="160" t="s">
        <v>19</v>
      </c>
      <c r="N135" s="161" t="s">
        <v>44</v>
      </c>
      <c r="O135" s="59"/>
      <c r="P135" s="162">
        <f t="shared" si="11"/>
        <v>0</v>
      </c>
      <c r="Q135" s="162">
        <v>0</v>
      </c>
      <c r="R135" s="162">
        <f t="shared" si="12"/>
        <v>0</v>
      </c>
      <c r="S135" s="162">
        <v>0</v>
      </c>
      <c r="T135" s="163">
        <f t="shared" si="13"/>
        <v>0</v>
      </c>
      <c r="AR135" s="164" t="s">
        <v>226</v>
      </c>
      <c r="AT135" s="164" t="s">
        <v>115</v>
      </c>
      <c r="AU135" s="164" t="s">
        <v>73</v>
      </c>
      <c r="AY135" s="13" t="s">
        <v>121</v>
      </c>
      <c r="BE135" s="165">
        <f t="shared" si="14"/>
        <v>0</v>
      </c>
      <c r="BF135" s="165">
        <f t="shared" si="15"/>
        <v>0</v>
      </c>
      <c r="BG135" s="165">
        <f t="shared" si="16"/>
        <v>0</v>
      </c>
      <c r="BH135" s="165">
        <f t="shared" si="17"/>
        <v>0</v>
      </c>
      <c r="BI135" s="165">
        <f t="shared" si="18"/>
        <v>0</v>
      </c>
      <c r="BJ135" s="13" t="s">
        <v>81</v>
      </c>
      <c r="BK135" s="165">
        <f t="shared" si="19"/>
        <v>0</v>
      </c>
      <c r="BL135" s="13" t="s">
        <v>226</v>
      </c>
      <c r="BM135" s="164" t="s">
        <v>345</v>
      </c>
    </row>
    <row r="136" spans="2:65" s="1" customFormat="1" ht="24" customHeight="1">
      <c r="B136" s="30"/>
      <c r="C136" s="153" t="s">
        <v>346</v>
      </c>
      <c r="D136" s="153" t="s">
        <v>115</v>
      </c>
      <c r="E136" s="154" t="s">
        <v>347</v>
      </c>
      <c r="F136" s="155" t="s">
        <v>348</v>
      </c>
      <c r="G136" s="156" t="s">
        <v>231</v>
      </c>
      <c r="H136" s="157">
        <v>10</v>
      </c>
      <c r="I136" s="158"/>
      <c r="J136" s="159">
        <f t="shared" si="10"/>
        <v>0</v>
      </c>
      <c r="K136" s="155" t="s">
        <v>119</v>
      </c>
      <c r="L136" s="34"/>
      <c r="M136" s="160" t="s">
        <v>19</v>
      </c>
      <c r="N136" s="161" t="s">
        <v>44</v>
      </c>
      <c r="O136" s="59"/>
      <c r="P136" s="162">
        <f t="shared" si="11"/>
        <v>0</v>
      </c>
      <c r="Q136" s="162">
        <v>0</v>
      </c>
      <c r="R136" s="162">
        <f t="shared" si="12"/>
        <v>0</v>
      </c>
      <c r="S136" s="162">
        <v>0</v>
      </c>
      <c r="T136" s="163">
        <f t="shared" si="13"/>
        <v>0</v>
      </c>
      <c r="AR136" s="164" t="s">
        <v>120</v>
      </c>
      <c r="AT136" s="164" t="s">
        <v>115</v>
      </c>
      <c r="AU136" s="164" t="s">
        <v>73</v>
      </c>
      <c r="AY136" s="13" t="s">
        <v>121</v>
      </c>
      <c r="BE136" s="165">
        <f t="shared" si="14"/>
        <v>0</v>
      </c>
      <c r="BF136" s="165">
        <f t="shared" si="15"/>
        <v>0</v>
      </c>
      <c r="BG136" s="165">
        <f t="shared" si="16"/>
        <v>0</v>
      </c>
      <c r="BH136" s="165">
        <f t="shared" si="17"/>
        <v>0</v>
      </c>
      <c r="BI136" s="165">
        <f t="shared" si="18"/>
        <v>0</v>
      </c>
      <c r="BJ136" s="13" t="s">
        <v>81</v>
      </c>
      <c r="BK136" s="165">
        <f t="shared" si="19"/>
        <v>0</v>
      </c>
      <c r="BL136" s="13" t="s">
        <v>120</v>
      </c>
      <c r="BM136" s="164" t="s">
        <v>349</v>
      </c>
    </row>
    <row r="137" spans="2:65" s="1" customFormat="1" ht="48" customHeight="1">
      <c r="B137" s="30"/>
      <c r="C137" s="153" t="s">
        <v>350</v>
      </c>
      <c r="D137" s="153" t="s">
        <v>115</v>
      </c>
      <c r="E137" s="154" t="s">
        <v>351</v>
      </c>
      <c r="F137" s="155" t="s">
        <v>352</v>
      </c>
      <c r="G137" s="156" t="s">
        <v>231</v>
      </c>
      <c r="H137" s="157">
        <v>10</v>
      </c>
      <c r="I137" s="158"/>
      <c r="J137" s="159">
        <f t="shared" si="10"/>
        <v>0</v>
      </c>
      <c r="K137" s="155" t="s">
        <v>119</v>
      </c>
      <c r="L137" s="34"/>
      <c r="M137" s="160" t="s">
        <v>19</v>
      </c>
      <c r="N137" s="161" t="s">
        <v>44</v>
      </c>
      <c r="O137" s="59"/>
      <c r="P137" s="162">
        <f t="shared" si="11"/>
        <v>0</v>
      </c>
      <c r="Q137" s="162">
        <v>0</v>
      </c>
      <c r="R137" s="162">
        <f t="shared" si="12"/>
        <v>0</v>
      </c>
      <c r="S137" s="162">
        <v>0</v>
      </c>
      <c r="T137" s="163">
        <f t="shared" si="13"/>
        <v>0</v>
      </c>
      <c r="AR137" s="164" t="s">
        <v>120</v>
      </c>
      <c r="AT137" s="164" t="s">
        <v>115</v>
      </c>
      <c r="AU137" s="164" t="s">
        <v>73</v>
      </c>
      <c r="AY137" s="13" t="s">
        <v>121</v>
      </c>
      <c r="BE137" s="165">
        <f t="shared" si="14"/>
        <v>0</v>
      </c>
      <c r="BF137" s="165">
        <f t="shared" si="15"/>
        <v>0</v>
      </c>
      <c r="BG137" s="165">
        <f t="shared" si="16"/>
        <v>0</v>
      </c>
      <c r="BH137" s="165">
        <f t="shared" si="17"/>
        <v>0</v>
      </c>
      <c r="BI137" s="165">
        <f t="shared" si="18"/>
        <v>0</v>
      </c>
      <c r="BJ137" s="13" t="s">
        <v>81</v>
      </c>
      <c r="BK137" s="165">
        <f t="shared" si="19"/>
        <v>0</v>
      </c>
      <c r="BL137" s="13" t="s">
        <v>120</v>
      </c>
      <c r="BM137" s="164" t="s">
        <v>353</v>
      </c>
    </row>
    <row r="138" spans="2:65" s="1" customFormat="1" ht="24" customHeight="1">
      <c r="B138" s="30"/>
      <c r="C138" s="166" t="s">
        <v>354</v>
      </c>
      <c r="D138" s="166" t="s">
        <v>124</v>
      </c>
      <c r="E138" s="167" t="s">
        <v>355</v>
      </c>
      <c r="F138" s="168" t="s">
        <v>356</v>
      </c>
      <c r="G138" s="169" t="s">
        <v>231</v>
      </c>
      <c r="H138" s="170">
        <v>2</v>
      </c>
      <c r="I138" s="171"/>
      <c r="J138" s="172">
        <f t="shared" si="10"/>
        <v>0</v>
      </c>
      <c r="K138" s="168" t="s">
        <v>119</v>
      </c>
      <c r="L138" s="173"/>
      <c r="M138" s="174" t="s">
        <v>19</v>
      </c>
      <c r="N138" s="175" t="s">
        <v>44</v>
      </c>
      <c r="O138" s="59"/>
      <c r="P138" s="162">
        <f t="shared" si="11"/>
        <v>0</v>
      </c>
      <c r="Q138" s="162">
        <v>0</v>
      </c>
      <c r="R138" s="162">
        <f t="shared" si="12"/>
        <v>0</v>
      </c>
      <c r="S138" s="162">
        <v>0</v>
      </c>
      <c r="T138" s="163">
        <f t="shared" si="13"/>
        <v>0</v>
      </c>
      <c r="AR138" s="164" t="s">
        <v>225</v>
      </c>
      <c r="AT138" s="164" t="s">
        <v>124</v>
      </c>
      <c r="AU138" s="164" t="s">
        <v>73</v>
      </c>
      <c r="AY138" s="13" t="s">
        <v>121</v>
      </c>
      <c r="BE138" s="165">
        <f t="shared" si="14"/>
        <v>0</v>
      </c>
      <c r="BF138" s="165">
        <f t="shared" si="15"/>
        <v>0</v>
      </c>
      <c r="BG138" s="165">
        <f t="shared" si="16"/>
        <v>0</v>
      </c>
      <c r="BH138" s="165">
        <f t="shared" si="17"/>
        <v>0</v>
      </c>
      <c r="BI138" s="165">
        <f t="shared" si="18"/>
        <v>0</v>
      </c>
      <c r="BJ138" s="13" t="s">
        <v>81</v>
      </c>
      <c r="BK138" s="165">
        <f t="shared" si="19"/>
        <v>0</v>
      </c>
      <c r="BL138" s="13" t="s">
        <v>226</v>
      </c>
      <c r="BM138" s="164" t="s">
        <v>357</v>
      </c>
    </row>
    <row r="139" spans="2:65" s="1" customFormat="1" ht="24" customHeight="1">
      <c r="B139" s="30"/>
      <c r="C139" s="153" t="s">
        <v>358</v>
      </c>
      <c r="D139" s="153" t="s">
        <v>115</v>
      </c>
      <c r="E139" s="154" t="s">
        <v>359</v>
      </c>
      <c r="F139" s="155" t="s">
        <v>360</v>
      </c>
      <c r="G139" s="156" t="s">
        <v>361</v>
      </c>
      <c r="H139" s="157">
        <v>10</v>
      </c>
      <c r="I139" s="158"/>
      <c r="J139" s="159">
        <f t="shared" si="10"/>
        <v>0</v>
      </c>
      <c r="K139" s="155" t="s">
        <v>119</v>
      </c>
      <c r="L139" s="34"/>
      <c r="M139" s="160" t="s">
        <v>19</v>
      </c>
      <c r="N139" s="161" t="s">
        <v>44</v>
      </c>
      <c r="O139" s="59"/>
      <c r="P139" s="162">
        <f t="shared" si="11"/>
        <v>0</v>
      </c>
      <c r="Q139" s="162">
        <v>0</v>
      </c>
      <c r="R139" s="162">
        <f t="shared" si="12"/>
        <v>0</v>
      </c>
      <c r="S139" s="162">
        <v>0</v>
      </c>
      <c r="T139" s="163">
        <f t="shared" si="13"/>
        <v>0</v>
      </c>
      <c r="AR139" s="164" t="s">
        <v>226</v>
      </c>
      <c r="AT139" s="164" t="s">
        <v>115</v>
      </c>
      <c r="AU139" s="164" t="s">
        <v>73</v>
      </c>
      <c r="AY139" s="13" t="s">
        <v>121</v>
      </c>
      <c r="BE139" s="165">
        <f t="shared" si="14"/>
        <v>0</v>
      </c>
      <c r="BF139" s="165">
        <f t="shared" si="15"/>
        <v>0</v>
      </c>
      <c r="BG139" s="165">
        <f t="shared" si="16"/>
        <v>0</v>
      </c>
      <c r="BH139" s="165">
        <f t="shared" si="17"/>
        <v>0</v>
      </c>
      <c r="BI139" s="165">
        <f t="shared" si="18"/>
        <v>0</v>
      </c>
      <c r="BJ139" s="13" t="s">
        <v>81</v>
      </c>
      <c r="BK139" s="165">
        <f t="shared" si="19"/>
        <v>0</v>
      </c>
      <c r="BL139" s="13" t="s">
        <v>226</v>
      </c>
      <c r="BM139" s="164" t="s">
        <v>362</v>
      </c>
    </row>
    <row r="140" spans="2:65" s="1" customFormat="1" ht="36" customHeight="1">
      <c r="B140" s="30"/>
      <c r="C140" s="153" t="s">
        <v>363</v>
      </c>
      <c r="D140" s="153" t="s">
        <v>115</v>
      </c>
      <c r="E140" s="154" t="s">
        <v>364</v>
      </c>
      <c r="F140" s="155" t="s">
        <v>365</v>
      </c>
      <c r="G140" s="156" t="s">
        <v>231</v>
      </c>
      <c r="H140" s="157">
        <v>2</v>
      </c>
      <c r="I140" s="158"/>
      <c r="J140" s="159">
        <f t="shared" si="10"/>
        <v>0</v>
      </c>
      <c r="K140" s="155" t="s">
        <v>119</v>
      </c>
      <c r="L140" s="34"/>
      <c r="M140" s="160" t="s">
        <v>19</v>
      </c>
      <c r="N140" s="161" t="s">
        <v>44</v>
      </c>
      <c r="O140" s="59"/>
      <c r="P140" s="162">
        <f t="shared" si="11"/>
        <v>0</v>
      </c>
      <c r="Q140" s="162">
        <v>0</v>
      </c>
      <c r="R140" s="162">
        <f t="shared" si="12"/>
        <v>0</v>
      </c>
      <c r="S140" s="162">
        <v>0</v>
      </c>
      <c r="T140" s="163">
        <f t="shared" si="13"/>
        <v>0</v>
      </c>
      <c r="AR140" s="164" t="s">
        <v>226</v>
      </c>
      <c r="AT140" s="164" t="s">
        <v>115</v>
      </c>
      <c r="AU140" s="164" t="s">
        <v>73</v>
      </c>
      <c r="AY140" s="13" t="s">
        <v>121</v>
      </c>
      <c r="BE140" s="165">
        <f t="shared" si="14"/>
        <v>0</v>
      </c>
      <c r="BF140" s="165">
        <f t="shared" si="15"/>
        <v>0</v>
      </c>
      <c r="BG140" s="165">
        <f t="shared" si="16"/>
        <v>0</v>
      </c>
      <c r="BH140" s="165">
        <f t="shared" si="17"/>
        <v>0</v>
      </c>
      <c r="BI140" s="165">
        <f t="shared" si="18"/>
        <v>0</v>
      </c>
      <c r="BJ140" s="13" t="s">
        <v>81</v>
      </c>
      <c r="BK140" s="165">
        <f t="shared" si="19"/>
        <v>0</v>
      </c>
      <c r="BL140" s="13" t="s">
        <v>226</v>
      </c>
      <c r="BM140" s="164" t="s">
        <v>366</v>
      </c>
    </row>
    <row r="141" spans="2:65" s="1" customFormat="1" ht="24" customHeight="1">
      <c r="B141" s="30"/>
      <c r="C141" s="153" t="s">
        <v>367</v>
      </c>
      <c r="D141" s="153" t="s">
        <v>115</v>
      </c>
      <c r="E141" s="154" t="s">
        <v>368</v>
      </c>
      <c r="F141" s="155" t="s">
        <v>369</v>
      </c>
      <c r="G141" s="156" t="s">
        <v>370</v>
      </c>
      <c r="H141" s="157">
        <v>200</v>
      </c>
      <c r="I141" s="158"/>
      <c r="J141" s="159">
        <f t="shared" si="10"/>
        <v>0</v>
      </c>
      <c r="K141" s="155" t="s">
        <v>119</v>
      </c>
      <c r="L141" s="34"/>
      <c r="M141" s="160" t="s">
        <v>19</v>
      </c>
      <c r="N141" s="161" t="s">
        <v>44</v>
      </c>
      <c r="O141" s="59"/>
      <c r="P141" s="162">
        <f t="shared" si="11"/>
        <v>0</v>
      </c>
      <c r="Q141" s="162">
        <v>0</v>
      </c>
      <c r="R141" s="162">
        <f t="shared" si="12"/>
        <v>0</v>
      </c>
      <c r="S141" s="162">
        <v>0</v>
      </c>
      <c r="T141" s="163">
        <f t="shared" si="13"/>
        <v>0</v>
      </c>
      <c r="AR141" s="164" t="s">
        <v>226</v>
      </c>
      <c r="AT141" s="164" t="s">
        <v>115</v>
      </c>
      <c r="AU141" s="164" t="s">
        <v>73</v>
      </c>
      <c r="AY141" s="13" t="s">
        <v>121</v>
      </c>
      <c r="BE141" s="165">
        <f t="shared" si="14"/>
        <v>0</v>
      </c>
      <c r="BF141" s="165">
        <f t="shared" si="15"/>
        <v>0</v>
      </c>
      <c r="BG141" s="165">
        <f t="shared" si="16"/>
        <v>0</v>
      </c>
      <c r="BH141" s="165">
        <f t="shared" si="17"/>
        <v>0</v>
      </c>
      <c r="BI141" s="165">
        <f t="shared" si="18"/>
        <v>0</v>
      </c>
      <c r="BJ141" s="13" t="s">
        <v>81</v>
      </c>
      <c r="BK141" s="165">
        <f t="shared" si="19"/>
        <v>0</v>
      </c>
      <c r="BL141" s="13" t="s">
        <v>226</v>
      </c>
      <c r="BM141" s="164" t="s">
        <v>371</v>
      </c>
    </row>
    <row r="142" spans="2:65" s="1" customFormat="1" ht="24" customHeight="1">
      <c r="B142" s="30"/>
      <c r="C142" s="153" t="s">
        <v>372</v>
      </c>
      <c r="D142" s="153" t="s">
        <v>115</v>
      </c>
      <c r="E142" s="154" t="s">
        <v>373</v>
      </c>
      <c r="F142" s="155" t="s">
        <v>374</v>
      </c>
      <c r="G142" s="156" t="s">
        <v>370</v>
      </c>
      <c r="H142" s="157">
        <v>200</v>
      </c>
      <c r="I142" s="158"/>
      <c r="J142" s="159">
        <f t="shared" si="10"/>
        <v>0</v>
      </c>
      <c r="K142" s="155" t="s">
        <v>119</v>
      </c>
      <c r="L142" s="34"/>
      <c r="M142" s="160" t="s">
        <v>19</v>
      </c>
      <c r="N142" s="161" t="s">
        <v>44</v>
      </c>
      <c r="O142" s="59"/>
      <c r="P142" s="162">
        <f t="shared" si="11"/>
        <v>0</v>
      </c>
      <c r="Q142" s="162">
        <v>0</v>
      </c>
      <c r="R142" s="162">
        <f t="shared" si="12"/>
        <v>0</v>
      </c>
      <c r="S142" s="162">
        <v>0</v>
      </c>
      <c r="T142" s="163">
        <f t="shared" si="13"/>
        <v>0</v>
      </c>
      <c r="AR142" s="164" t="s">
        <v>226</v>
      </c>
      <c r="AT142" s="164" t="s">
        <v>115</v>
      </c>
      <c r="AU142" s="164" t="s">
        <v>73</v>
      </c>
      <c r="AY142" s="13" t="s">
        <v>121</v>
      </c>
      <c r="BE142" s="165">
        <f t="shared" si="14"/>
        <v>0</v>
      </c>
      <c r="BF142" s="165">
        <f t="shared" si="15"/>
        <v>0</v>
      </c>
      <c r="BG142" s="165">
        <f t="shared" si="16"/>
        <v>0</v>
      </c>
      <c r="BH142" s="165">
        <f t="shared" si="17"/>
        <v>0</v>
      </c>
      <c r="BI142" s="165">
        <f t="shared" si="18"/>
        <v>0</v>
      </c>
      <c r="BJ142" s="13" t="s">
        <v>81</v>
      </c>
      <c r="BK142" s="165">
        <f t="shared" si="19"/>
        <v>0</v>
      </c>
      <c r="BL142" s="13" t="s">
        <v>226</v>
      </c>
      <c r="BM142" s="164" t="s">
        <v>375</v>
      </c>
    </row>
    <row r="143" spans="2:65" s="1" customFormat="1" ht="24" customHeight="1">
      <c r="B143" s="30"/>
      <c r="C143" s="153" t="s">
        <v>376</v>
      </c>
      <c r="D143" s="153" t="s">
        <v>115</v>
      </c>
      <c r="E143" s="154" t="s">
        <v>377</v>
      </c>
      <c r="F143" s="155" t="s">
        <v>378</v>
      </c>
      <c r="G143" s="156" t="s">
        <v>370</v>
      </c>
      <c r="H143" s="157">
        <v>30</v>
      </c>
      <c r="I143" s="158"/>
      <c r="J143" s="159">
        <f t="shared" si="10"/>
        <v>0</v>
      </c>
      <c r="K143" s="155" t="s">
        <v>119</v>
      </c>
      <c r="L143" s="34"/>
      <c r="M143" s="160" t="s">
        <v>19</v>
      </c>
      <c r="N143" s="161" t="s">
        <v>44</v>
      </c>
      <c r="O143" s="59"/>
      <c r="P143" s="162">
        <f t="shared" si="11"/>
        <v>0</v>
      </c>
      <c r="Q143" s="162">
        <v>0</v>
      </c>
      <c r="R143" s="162">
        <f t="shared" si="12"/>
        <v>0</v>
      </c>
      <c r="S143" s="162">
        <v>0</v>
      </c>
      <c r="T143" s="163">
        <f t="shared" si="13"/>
        <v>0</v>
      </c>
      <c r="AR143" s="164" t="s">
        <v>226</v>
      </c>
      <c r="AT143" s="164" t="s">
        <v>115</v>
      </c>
      <c r="AU143" s="164" t="s">
        <v>73</v>
      </c>
      <c r="AY143" s="13" t="s">
        <v>121</v>
      </c>
      <c r="BE143" s="165">
        <f t="shared" si="14"/>
        <v>0</v>
      </c>
      <c r="BF143" s="165">
        <f t="shared" si="15"/>
        <v>0</v>
      </c>
      <c r="BG143" s="165">
        <f t="shared" si="16"/>
        <v>0</v>
      </c>
      <c r="BH143" s="165">
        <f t="shared" si="17"/>
        <v>0</v>
      </c>
      <c r="BI143" s="165">
        <f t="shared" si="18"/>
        <v>0</v>
      </c>
      <c r="BJ143" s="13" t="s">
        <v>81</v>
      </c>
      <c r="BK143" s="165">
        <f t="shared" si="19"/>
        <v>0</v>
      </c>
      <c r="BL143" s="13" t="s">
        <v>226</v>
      </c>
      <c r="BM143" s="164" t="s">
        <v>379</v>
      </c>
    </row>
    <row r="144" spans="2:65" s="1" customFormat="1" ht="24" customHeight="1">
      <c r="B144" s="30"/>
      <c r="C144" s="153" t="s">
        <v>380</v>
      </c>
      <c r="D144" s="153" t="s">
        <v>115</v>
      </c>
      <c r="E144" s="154" t="s">
        <v>381</v>
      </c>
      <c r="F144" s="155" t="s">
        <v>382</v>
      </c>
      <c r="G144" s="156" t="s">
        <v>320</v>
      </c>
      <c r="H144" s="157">
        <v>10</v>
      </c>
      <c r="I144" s="158"/>
      <c r="J144" s="159">
        <f t="shared" si="10"/>
        <v>0</v>
      </c>
      <c r="K144" s="155" t="s">
        <v>119</v>
      </c>
      <c r="L144" s="34"/>
      <c r="M144" s="160" t="s">
        <v>19</v>
      </c>
      <c r="N144" s="161" t="s">
        <v>44</v>
      </c>
      <c r="O144" s="59"/>
      <c r="P144" s="162">
        <f t="shared" si="11"/>
        <v>0</v>
      </c>
      <c r="Q144" s="162">
        <v>0</v>
      </c>
      <c r="R144" s="162">
        <f t="shared" si="12"/>
        <v>0</v>
      </c>
      <c r="S144" s="162">
        <v>0</v>
      </c>
      <c r="T144" s="163">
        <f t="shared" si="13"/>
        <v>0</v>
      </c>
      <c r="AR144" s="164" t="s">
        <v>226</v>
      </c>
      <c r="AT144" s="164" t="s">
        <v>115</v>
      </c>
      <c r="AU144" s="164" t="s">
        <v>73</v>
      </c>
      <c r="AY144" s="13" t="s">
        <v>121</v>
      </c>
      <c r="BE144" s="165">
        <f t="shared" si="14"/>
        <v>0</v>
      </c>
      <c r="BF144" s="165">
        <f t="shared" si="15"/>
        <v>0</v>
      </c>
      <c r="BG144" s="165">
        <f t="shared" si="16"/>
        <v>0</v>
      </c>
      <c r="BH144" s="165">
        <f t="shared" si="17"/>
        <v>0</v>
      </c>
      <c r="BI144" s="165">
        <f t="shared" si="18"/>
        <v>0</v>
      </c>
      <c r="BJ144" s="13" t="s">
        <v>81</v>
      </c>
      <c r="BK144" s="165">
        <f t="shared" si="19"/>
        <v>0</v>
      </c>
      <c r="BL144" s="13" t="s">
        <v>226</v>
      </c>
      <c r="BM144" s="164" t="s">
        <v>383</v>
      </c>
    </row>
    <row r="145" spans="2:65" s="1" customFormat="1" ht="24" customHeight="1">
      <c r="B145" s="30"/>
      <c r="C145" s="153" t="s">
        <v>120</v>
      </c>
      <c r="D145" s="153" t="s">
        <v>115</v>
      </c>
      <c r="E145" s="154" t="s">
        <v>384</v>
      </c>
      <c r="F145" s="155" t="s">
        <v>385</v>
      </c>
      <c r="G145" s="156" t="s">
        <v>386</v>
      </c>
      <c r="H145" s="157">
        <v>4</v>
      </c>
      <c r="I145" s="158"/>
      <c r="J145" s="159">
        <f t="shared" si="10"/>
        <v>0</v>
      </c>
      <c r="K145" s="155" t="s">
        <v>119</v>
      </c>
      <c r="L145" s="34"/>
      <c r="M145" s="160" t="s">
        <v>19</v>
      </c>
      <c r="N145" s="161" t="s">
        <v>44</v>
      </c>
      <c r="O145" s="59"/>
      <c r="P145" s="162">
        <f t="shared" si="11"/>
        <v>0</v>
      </c>
      <c r="Q145" s="162">
        <v>0</v>
      </c>
      <c r="R145" s="162">
        <f t="shared" si="12"/>
        <v>0</v>
      </c>
      <c r="S145" s="162">
        <v>0</v>
      </c>
      <c r="T145" s="163">
        <f t="shared" si="13"/>
        <v>0</v>
      </c>
      <c r="AR145" s="164" t="s">
        <v>226</v>
      </c>
      <c r="AT145" s="164" t="s">
        <v>115</v>
      </c>
      <c r="AU145" s="164" t="s">
        <v>73</v>
      </c>
      <c r="AY145" s="13" t="s">
        <v>121</v>
      </c>
      <c r="BE145" s="165">
        <f t="shared" si="14"/>
        <v>0</v>
      </c>
      <c r="BF145" s="165">
        <f t="shared" si="15"/>
        <v>0</v>
      </c>
      <c r="BG145" s="165">
        <f t="shared" si="16"/>
        <v>0</v>
      </c>
      <c r="BH145" s="165">
        <f t="shared" si="17"/>
        <v>0</v>
      </c>
      <c r="BI145" s="165">
        <f t="shared" si="18"/>
        <v>0</v>
      </c>
      <c r="BJ145" s="13" t="s">
        <v>81</v>
      </c>
      <c r="BK145" s="165">
        <f t="shared" si="19"/>
        <v>0</v>
      </c>
      <c r="BL145" s="13" t="s">
        <v>226</v>
      </c>
      <c r="BM145" s="164" t="s">
        <v>387</v>
      </c>
    </row>
    <row r="146" spans="2:65" s="1" customFormat="1" ht="24" customHeight="1">
      <c r="B146" s="30"/>
      <c r="C146" s="153" t="s">
        <v>388</v>
      </c>
      <c r="D146" s="153" t="s">
        <v>115</v>
      </c>
      <c r="E146" s="154" t="s">
        <v>389</v>
      </c>
      <c r="F146" s="155" t="s">
        <v>390</v>
      </c>
      <c r="G146" s="156" t="s">
        <v>118</v>
      </c>
      <c r="H146" s="157">
        <v>10</v>
      </c>
      <c r="I146" s="158"/>
      <c r="J146" s="159">
        <f t="shared" si="10"/>
        <v>0</v>
      </c>
      <c r="K146" s="155" t="s">
        <v>119</v>
      </c>
      <c r="L146" s="34"/>
      <c r="M146" s="160" t="s">
        <v>19</v>
      </c>
      <c r="N146" s="161" t="s">
        <v>44</v>
      </c>
      <c r="O146" s="59"/>
      <c r="P146" s="162">
        <f t="shared" si="11"/>
        <v>0</v>
      </c>
      <c r="Q146" s="162">
        <v>0</v>
      </c>
      <c r="R146" s="162">
        <f t="shared" si="12"/>
        <v>0</v>
      </c>
      <c r="S146" s="162">
        <v>0</v>
      </c>
      <c r="T146" s="163">
        <f t="shared" si="13"/>
        <v>0</v>
      </c>
      <c r="AR146" s="164" t="s">
        <v>226</v>
      </c>
      <c r="AT146" s="164" t="s">
        <v>115</v>
      </c>
      <c r="AU146" s="164" t="s">
        <v>73</v>
      </c>
      <c r="AY146" s="13" t="s">
        <v>121</v>
      </c>
      <c r="BE146" s="165">
        <f t="shared" si="14"/>
        <v>0</v>
      </c>
      <c r="BF146" s="165">
        <f t="shared" si="15"/>
        <v>0</v>
      </c>
      <c r="BG146" s="165">
        <f t="shared" si="16"/>
        <v>0</v>
      </c>
      <c r="BH146" s="165">
        <f t="shared" si="17"/>
        <v>0</v>
      </c>
      <c r="BI146" s="165">
        <f t="shared" si="18"/>
        <v>0</v>
      </c>
      <c r="BJ146" s="13" t="s">
        <v>81</v>
      </c>
      <c r="BK146" s="165">
        <f t="shared" si="19"/>
        <v>0</v>
      </c>
      <c r="BL146" s="13" t="s">
        <v>226</v>
      </c>
      <c r="BM146" s="164" t="s">
        <v>391</v>
      </c>
    </row>
    <row r="147" spans="2:65" s="1" customFormat="1" ht="24" customHeight="1">
      <c r="B147" s="30"/>
      <c r="C147" s="153" t="s">
        <v>392</v>
      </c>
      <c r="D147" s="153" t="s">
        <v>115</v>
      </c>
      <c r="E147" s="154" t="s">
        <v>393</v>
      </c>
      <c r="F147" s="155" t="s">
        <v>394</v>
      </c>
      <c r="G147" s="156" t="s">
        <v>386</v>
      </c>
      <c r="H147" s="157">
        <v>4</v>
      </c>
      <c r="I147" s="158"/>
      <c r="J147" s="159">
        <f t="shared" si="10"/>
        <v>0</v>
      </c>
      <c r="K147" s="155" t="s">
        <v>119</v>
      </c>
      <c r="L147" s="34"/>
      <c r="M147" s="160" t="s">
        <v>19</v>
      </c>
      <c r="N147" s="161" t="s">
        <v>44</v>
      </c>
      <c r="O147" s="59"/>
      <c r="P147" s="162">
        <f t="shared" si="11"/>
        <v>0</v>
      </c>
      <c r="Q147" s="162">
        <v>0</v>
      </c>
      <c r="R147" s="162">
        <f t="shared" si="12"/>
        <v>0</v>
      </c>
      <c r="S147" s="162">
        <v>0</v>
      </c>
      <c r="T147" s="163">
        <f t="shared" si="13"/>
        <v>0</v>
      </c>
      <c r="AR147" s="164" t="s">
        <v>226</v>
      </c>
      <c r="AT147" s="164" t="s">
        <v>115</v>
      </c>
      <c r="AU147" s="164" t="s">
        <v>73</v>
      </c>
      <c r="AY147" s="13" t="s">
        <v>121</v>
      </c>
      <c r="BE147" s="165">
        <f t="shared" si="14"/>
        <v>0</v>
      </c>
      <c r="BF147" s="165">
        <f t="shared" si="15"/>
        <v>0</v>
      </c>
      <c r="BG147" s="165">
        <f t="shared" si="16"/>
        <v>0</v>
      </c>
      <c r="BH147" s="165">
        <f t="shared" si="17"/>
        <v>0</v>
      </c>
      <c r="BI147" s="165">
        <f t="shared" si="18"/>
        <v>0</v>
      </c>
      <c r="BJ147" s="13" t="s">
        <v>81</v>
      </c>
      <c r="BK147" s="165">
        <f t="shared" si="19"/>
        <v>0</v>
      </c>
      <c r="BL147" s="13" t="s">
        <v>226</v>
      </c>
      <c r="BM147" s="164" t="s">
        <v>395</v>
      </c>
    </row>
    <row r="148" spans="2:65" s="1" customFormat="1" ht="36" customHeight="1">
      <c r="B148" s="30"/>
      <c r="C148" s="166" t="s">
        <v>396</v>
      </c>
      <c r="D148" s="166" t="s">
        <v>124</v>
      </c>
      <c r="E148" s="167" t="s">
        <v>397</v>
      </c>
      <c r="F148" s="168" t="s">
        <v>398</v>
      </c>
      <c r="G148" s="169" t="s">
        <v>231</v>
      </c>
      <c r="H148" s="170">
        <v>10</v>
      </c>
      <c r="I148" s="171"/>
      <c r="J148" s="172">
        <f t="shared" si="10"/>
        <v>0</v>
      </c>
      <c r="K148" s="168" t="s">
        <v>119</v>
      </c>
      <c r="L148" s="173"/>
      <c r="M148" s="174" t="s">
        <v>19</v>
      </c>
      <c r="N148" s="175" t="s">
        <v>44</v>
      </c>
      <c r="O148" s="59"/>
      <c r="P148" s="162">
        <f t="shared" si="11"/>
        <v>0</v>
      </c>
      <c r="Q148" s="162">
        <v>0</v>
      </c>
      <c r="R148" s="162">
        <f t="shared" si="12"/>
        <v>0</v>
      </c>
      <c r="S148" s="162">
        <v>0</v>
      </c>
      <c r="T148" s="163">
        <f t="shared" si="13"/>
        <v>0</v>
      </c>
      <c r="AR148" s="164" t="s">
        <v>399</v>
      </c>
      <c r="AT148" s="164" t="s">
        <v>124</v>
      </c>
      <c r="AU148" s="164" t="s">
        <v>73</v>
      </c>
      <c r="AY148" s="13" t="s">
        <v>121</v>
      </c>
      <c r="BE148" s="165">
        <f t="shared" si="14"/>
        <v>0</v>
      </c>
      <c r="BF148" s="165">
        <f t="shared" si="15"/>
        <v>0</v>
      </c>
      <c r="BG148" s="165">
        <f t="shared" si="16"/>
        <v>0</v>
      </c>
      <c r="BH148" s="165">
        <f t="shared" si="17"/>
        <v>0</v>
      </c>
      <c r="BI148" s="165">
        <f t="shared" si="18"/>
        <v>0</v>
      </c>
      <c r="BJ148" s="13" t="s">
        <v>81</v>
      </c>
      <c r="BK148" s="165">
        <f t="shared" si="19"/>
        <v>0</v>
      </c>
      <c r="BL148" s="13" t="s">
        <v>232</v>
      </c>
      <c r="BM148" s="164" t="s">
        <v>400</v>
      </c>
    </row>
    <row r="149" spans="2:65" s="1" customFormat="1" ht="96" customHeight="1">
      <c r="B149" s="30"/>
      <c r="C149" s="153" t="s">
        <v>401</v>
      </c>
      <c r="D149" s="153" t="s">
        <v>115</v>
      </c>
      <c r="E149" s="154" t="s">
        <v>402</v>
      </c>
      <c r="F149" s="155" t="s">
        <v>315</v>
      </c>
      <c r="G149" s="156" t="s">
        <v>265</v>
      </c>
      <c r="H149" s="157">
        <v>10</v>
      </c>
      <c r="I149" s="158"/>
      <c r="J149" s="159">
        <f t="shared" si="10"/>
        <v>0</v>
      </c>
      <c r="K149" s="155" t="s">
        <v>119</v>
      </c>
      <c r="L149" s="34"/>
      <c r="M149" s="160" t="s">
        <v>19</v>
      </c>
      <c r="N149" s="161" t="s">
        <v>44</v>
      </c>
      <c r="O149" s="59"/>
      <c r="P149" s="162">
        <f t="shared" si="11"/>
        <v>0</v>
      </c>
      <c r="Q149" s="162">
        <v>0</v>
      </c>
      <c r="R149" s="162">
        <f t="shared" si="12"/>
        <v>0</v>
      </c>
      <c r="S149" s="162">
        <v>0</v>
      </c>
      <c r="T149" s="163">
        <f t="shared" si="13"/>
        <v>0</v>
      </c>
      <c r="AR149" s="164" t="s">
        <v>226</v>
      </c>
      <c r="AT149" s="164" t="s">
        <v>115</v>
      </c>
      <c r="AU149" s="164" t="s">
        <v>73</v>
      </c>
      <c r="AY149" s="13" t="s">
        <v>121</v>
      </c>
      <c r="BE149" s="165">
        <f t="shared" si="14"/>
        <v>0</v>
      </c>
      <c r="BF149" s="165">
        <f t="shared" si="15"/>
        <v>0</v>
      </c>
      <c r="BG149" s="165">
        <f t="shared" si="16"/>
        <v>0</v>
      </c>
      <c r="BH149" s="165">
        <f t="shared" si="17"/>
        <v>0</v>
      </c>
      <c r="BI149" s="165">
        <f t="shared" si="18"/>
        <v>0</v>
      </c>
      <c r="BJ149" s="13" t="s">
        <v>81</v>
      </c>
      <c r="BK149" s="165">
        <f t="shared" si="19"/>
        <v>0</v>
      </c>
      <c r="BL149" s="13" t="s">
        <v>226</v>
      </c>
      <c r="BM149" s="164" t="s">
        <v>403</v>
      </c>
    </row>
    <row r="150" spans="2:65" s="1" customFormat="1" ht="24" customHeight="1">
      <c r="B150" s="30"/>
      <c r="C150" s="153" t="s">
        <v>404</v>
      </c>
      <c r="D150" s="153" t="s">
        <v>115</v>
      </c>
      <c r="E150" s="154" t="s">
        <v>405</v>
      </c>
      <c r="F150" s="155" t="s">
        <v>406</v>
      </c>
      <c r="G150" s="156" t="s">
        <v>231</v>
      </c>
      <c r="H150" s="157">
        <v>10</v>
      </c>
      <c r="I150" s="158"/>
      <c r="J150" s="159">
        <f t="shared" si="10"/>
        <v>0</v>
      </c>
      <c r="K150" s="155" t="s">
        <v>119</v>
      </c>
      <c r="L150" s="34"/>
      <c r="M150" s="160" t="s">
        <v>19</v>
      </c>
      <c r="N150" s="161" t="s">
        <v>44</v>
      </c>
      <c r="O150" s="59"/>
      <c r="P150" s="162">
        <f t="shared" si="11"/>
        <v>0</v>
      </c>
      <c r="Q150" s="162">
        <v>0</v>
      </c>
      <c r="R150" s="162">
        <f t="shared" si="12"/>
        <v>0</v>
      </c>
      <c r="S150" s="162">
        <v>0</v>
      </c>
      <c r="T150" s="163">
        <f t="shared" si="13"/>
        <v>0</v>
      </c>
      <c r="AR150" s="164" t="s">
        <v>226</v>
      </c>
      <c r="AT150" s="164" t="s">
        <v>115</v>
      </c>
      <c r="AU150" s="164" t="s">
        <v>73</v>
      </c>
      <c r="AY150" s="13" t="s">
        <v>121</v>
      </c>
      <c r="BE150" s="165">
        <f t="shared" si="14"/>
        <v>0</v>
      </c>
      <c r="BF150" s="165">
        <f t="shared" si="15"/>
        <v>0</v>
      </c>
      <c r="BG150" s="165">
        <f t="shared" si="16"/>
        <v>0</v>
      </c>
      <c r="BH150" s="165">
        <f t="shared" si="17"/>
        <v>0</v>
      </c>
      <c r="BI150" s="165">
        <f t="shared" si="18"/>
        <v>0</v>
      </c>
      <c r="BJ150" s="13" t="s">
        <v>81</v>
      </c>
      <c r="BK150" s="165">
        <f t="shared" si="19"/>
        <v>0</v>
      </c>
      <c r="BL150" s="13" t="s">
        <v>226</v>
      </c>
      <c r="BM150" s="164" t="s">
        <v>407</v>
      </c>
    </row>
    <row r="151" spans="2:65" s="1" customFormat="1" ht="24" customHeight="1">
      <c r="B151" s="30"/>
      <c r="C151" s="153" t="s">
        <v>408</v>
      </c>
      <c r="D151" s="153" t="s">
        <v>115</v>
      </c>
      <c r="E151" s="154" t="s">
        <v>409</v>
      </c>
      <c r="F151" s="155" t="s">
        <v>410</v>
      </c>
      <c r="G151" s="156" t="s">
        <v>231</v>
      </c>
      <c r="H151" s="157">
        <v>10</v>
      </c>
      <c r="I151" s="158"/>
      <c r="J151" s="159">
        <f t="shared" si="10"/>
        <v>0</v>
      </c>
      <c r="K151" s="155" t="s">
        <v>119</v>
      </c>
      <c r="L151" s="34"/>
      <c r="M151" s="160" t="s">
        <v>19</v>
      </c>
      <c r="N151" s="161" t="s">
        <v>44</v>
      </c>
      <c r="O151" s="59"/>
      <c r="P151" s="162">
        <f t="shared" si="11"/>
        <v>0</v>
      </c>
      <c r="Q151" s="162">
        <v>0</v>
      </c>
      <c r="R151" s="162">
        <f t="shared" si="12"/>
        <v>0</v>
      </c>
      <c r="S151" s="162">
        <v>0</v>
      </c>
      <c r="T151" s="163">
        <f t="shared" si="13"/>
        <v>0</v>
      </c>
      <c r="AR151" s="164" t="s">
        <v>226</v>
      </c>
      <c r="AT151" s="164" t="s">
        <v>115</v>
      </c>
      <c r="AU151" s="164" t="s">
        <v>73</v>
      </c>
      <c r="AY151" s="13" t="s">
        <v>121</v>
      </c>
      <c r="BE151" s="165">
        <f t="shared" si="14"/>
        <v>0</v>
      </c>
      <c r="BF151" s="165">
        <f t="shared" si="15"/>
        <v>0</v>
      </c>
      <c r="BG151" s="165">
        <f t="shared" si="16"/>
        <v>0</v>
      </c>
      <c r="BH151" s="165">
        <f t="shared" si="17"/>
        <v>0</v>
      </c>
      <c r="BI151" s="165">
        <f t="shared" si="18"/>
        <v>0</v>
      </c>
      <c r="BJ151" s="13" t="s">
        <v>81</v>
      </c>
      <c r="BK151" s="165">
        <f t="shared" si="19"/>
        <v>0</v>
      </c>
      <c r="BL151" s="13" t="s">
        <v>226</v>
      </c>
      <c r="BM151" s="164" t="s">
        <v>411</v>
      </c>
    </row>
    <row r="152" spans="2:65" s="1" customFormat="1" ht="24" customHeight="1">
      <c r="B152" s="30"/>
      <c r="C152" s="153" t="s">
        <v>412</v>
      </c>
      <c r="D152" s="153" t="s">
        <v>115</v>
      </c>
      <c r="E152" s="154" t="s">
        <v>413</v>
      </c>
      <c r="F152" s="155" t="s">
        <v>414</v>
      </c>
      <c r="G152" s="156" t="s">
        <v>231</v>
      </c>
      <c r="H152" s="157">
        <v>10</v>
      </c>
      <c r="I152" s="158"/>
      <c r="J152" s="159">
        <f t="shared" si="10"/>
        <v>0</v>
      </c>
      <c r="K152" s="155" t="s">
        <v>119</v>
      </c>
      <c r="L152" s="34"/>
      <c r="M152" s="160" t="s">
        <v>19</v>
      </c>
      <c r="N152" s="161" t="s">
        <v>44</v>
      </c>
      <c r="O152" s="59"/>
      <c r="P152" s="162">
        <f t="shared" si="11"/>
        <v>0</v>
      </c>
      <c r="Q152" s="162">
        <v>0</v>
      </c>
      <c r="R152" s="162">
        <f t="shared" si="12"/>
        <v>0</v>
      </c>
      <c r="S152" s="162">
        <v>0</v>
      </c>
      <c r="T152" s="163">
        <f t="shared" si="13"/>
        <v>0</v>
      </c>
      <c r="AR152" s="164" t="s">
        <v>226</v>
      </c>
      <c r="AT152" s="164" t="s">
        <v>115</v>
      </c>
      <c r="AU152" s="164" t="s">
        <v>73</v>
      </c>
      <c r="AY152" s="13" t="s">
        <v>121</v>
      </c>
      <c r="BE152" s="165">
        <f t="shared" si="14"/>
        <v>0</v>
      </c>
      <c r="BF152" s="165">
        <f t="shared" si="15"/>
        <v>0</v>
      </c>
      <c r="BG152" s="165">
        <f t="shared" si="16"/>
        <v>0</v>
      </c>
      <c r="BH152" s="165">
        <f t="shared" si="17"/>
        <v>0</v>
      </c>
      <c r="BI152" s="165">
        <f t="shared" si="18"/>
        <v>0</v>
      </c>
      <c r="BJ152" s="13" t="s">
        <v>81</v>
      </c>
      <c r="BK152" s="165">
        <f t="shared" si="19"/>
        <v>0</v>
      </c>
      <c r="BL152" s="13" t="s">
        <v>226</v>
      </c>
      <c r="BM152" s="164" t="s">
        <v>415</v>
      </c>
    </row>
    <row r="153" spans="2:65" s="1" customFormat="1" ht="24" customHeight="1">
      <c r="B153" s="30"/>
      <c r="C153" s="153" t="s">
        <v>416</v>
      </c>
      <c r="D153" s="153" t="s">
        <v>115</v>
      </c>
      <c r="E153" s="154" t="s">
        <v>417</v>
      </c>
      <c r="F153" s="155" t="s">
        <v>418</v>
      </c>
      <c r="G153" s="156" t="s">
        <v>231</v>
      </c>
      <c r="H153" s="157">
        <v>10</v>
      </c>
      <c r="I153" s="158"/>
      <c r="J153" s="159">
        <f t="shared" si="10"/>
        <v>0</v>
      </c>
      <c r="K153" s="155" t="s">
        <v>119</v>
      </c>
      <c r="L153" s="34"/>
      <c r="M153" s="160" t="s">
        <v>19</v>
      </c>
      <c r="N153" s="161" t="s">
        <v>44</v>
      </c>
      <c r="O153" s="59"/>
      <c r="P153" s="162">
        <f t="shared" si="11"/>
        <v>0</v>
      </c>
      <c r="Q153" s="162">
        <v>0</v>
      </c>
      <c r="R153" s="162">
        <f t="shared" si="12"/>
        <v>0</v>
      </c>
      <c r="S153" s="162">
        <v>0</v>
      </c>
      <c r="T153" s="163">
        <f t="shared" si="13"/>
        <v>0</v>
      </c>
      <c r="AR153" s="164" t="s">
        <v>226</v>
      </c>
      <c r="AT153" s="164" t="s">
        <v>115</v>
      </c>
      <c r="AU153" s="164" t="s">
        <v>73</v>
      </c>
      <c r="AY153" s="13" t="s">
        <v>121</v>
      </c>
      <c r="BE153" s="165">
        <f t="shared" si="14"/>
        <v>0</v>
      </c>
      <c r="BF153" s="165">
        <f t="shared" si="15"/>
        <v>0</v>
      </c>
      <c r="BG153" s="165">
        <f t="shared" si="16"/>
        <v>0</v>
      </c>
      <c r="BH153" s="165">
        <f t="shared" si="17"/>
        <v>0</v>
      </c>
      <c r="BI153" s="165">
        <f t="shared" si="18"/>
        <v>0</v>
      </c>
      <c r="BJ153" s="13" t="s">
        <v>81</v>
      </c>
      <c r="BK153" s="165">
        <f t="shared" si="19"/>
        <v>0</v>
      </c>
      <c r="BL153" s="13" t="s">
        <v>226</v>
      </c>
      <c r="BM153" s="164" t="s">
        <v>419</v>
      </c>
    </row>
    <row r="154" spans="2:65" s="1" customFormat="1" ht="24" customHeight="1">
      <c r="B154" s="30"/>
      <c r="C154" s="153" t="s">
        <v>420</v>
      </c>
      <c r="D154" s="153" t="s">
        <v>115</v>
      </c>
      <c r="E154" s="154" t="s">
        <v>421</v>
      </c>
      <c r="F154" s="155" t="s">
        <v>422</v>
      </c>
      <c r="G154" s="156" t="s">
        <v>231</v>
      </c>
      <c r="H154" s="157">
        <v>10</v>
      </c>
      <c r="I154" s="158"/>
      <c r="J154" s="159">
        <f t="shared" si="10"/>
        <v>0</v>
      </c>
      <c r="K154" s="155" t="s">
        <v>119</v>
      </c>
      <c r="L154" s="34"/>
      <c r="M154" s="160" t="s">
        <v>19</v>
      </c>
      <c r="N154" s="161" t="s">
        <v>44</v>
      </c>
      <c r="O154" s="59"/>
      <c r="P154" s="162">
        <f t="shared" si="11"/>
        <v>0</v>
      </c>
      <c r="Q154" s="162">
        <v>0</v>
      </c>
      <c r="R154" s="162">
        <f t="shared" si="12"/>
        <v>0</v>
      </c>
      <c r="S154" s="162">
        <v>0</v>
      </c>
      <c r="T154" s="163">
        <f t="shared" si="13"/>
        <v>0</v>
      </c>
      <c r="AR154" s="164" t="s">
        <v>226</v>
      </c>
      <c r="AT154" s="164" t="s">
        <v>115</v>
      </c>
      <c r="AU154" s="164" t="s">
        <v>73</v>
      </c>
      <c r="AY154" s="13" t="s">
        <v>121</v>
      </c>
      <c r="BE154" s="165">
        <f t="shared" si="14"/>
        <v>0</v>
      </c>
      <c r="BF154" s="165">
        <f t="shared" si="15"/>
        <v>0</v>
      </c>
      <c r="BG154" s="165">
        <f t="shared" si="16"/>
        <v>0</v>
      </c>
      <c r="BH154" s="165">
        <f t="shared" si="17"/>
        <v>0</v>
      </c>
      <c r="BI154" s="165">
        <f t="shared" si="18"/>
        <v>0</v>
      </c>
      <c r="BJ154" s="13" t="s">
        <v>81</v>
      </c>
      <c r="BK154" s="165">
        <f t="shared" si="19"/>
        <v>0</v>
      </c>
      <c r="BL154" s="13" t="s">
        <v>226</v>
      </c>
      <c r="BM154" s="164" t="s">
        <v>423</v>
      </c>
    </row>
    <row r="155" spans="2:65" s="1" customFormat="1" ht="24" customHeight="1">
      <c r="B155" s="30"/>
      <c r="C155" s="153" t="s">
        <v>424</v>
      </c>
      <c r="D155" s="153" t="s">
        <v>115</v>
      </c>
      <c r="E155" s="154" t="s">
        <v>425</v>
      </c>
      <c r="F155" s="155" t="s">
        <v>426</v>
      </c>
      <c r="G155" s="156" t="s">
        <v>231</v>
      </c>
      <c r="H155" s="157">
        <v>10</v>
      </c>
      <c r="I155" s="158"/>
      <c r="J155" s="159">
        <f t="shared" si="10"/>
        <v>0</v>
      </c>
      <c r="K155" s="155" t="s">
        <v>119</v>
      </c>
      <c r="L155" s="34"/>
      <c r="M155" s="160" t="s">
        <v>19</v>
      </c>
      <c r="N155" s="161" t="s">
        <v>44</v>
      </c>
      <c r="O155" s="59"/>
      <c r="P155" s="162">
        <f t="shared" si="11"/>
        <v>0</v>
      </c>
      <c r="Q155" s="162">
        <v>0</v>
      </c>
      <c r="R155" s="162">
        <f t="shared" si="12"/>
        <v>0</v>
      </c>
      <c r="S155" s="162">
        <v>0</v>
      </c>
      <c r="T155" s="163">
        <f t="shared" si="13"/>
        <v>0</v>
      </c>
      <c r="AR155" s="164" t="s">
        <v>226</v>
      </c>
      <c r="AT155" s="164" t="s">
        <v>115</v>
      </c>
      <c r="AU155" s="164" t="s">
        <v>73</v>
      </c>
      <c r="AY155" s="13" t="s">
        <v>121</v>
      </c>
      <c r="BE155" s="165">
        <f t="shared" si="14"/>
        <v>0</v>
      </c>
      <c r="BF155" s="165">
        <f t="shared" si="15"/>
        <v>0</v>
      </c>
      <c r="BG155" s="165">
        <f t="shared" si="16"/>
        <v>0</v>
      </c>
      <c r="BH155" s="165">
        <f t="shared" si="17"/>
        <v>0</v>
      </c>
      <c r="BI155" s="165">
        <f t="shared" si="18"/>
        <v>0</v>
      </c>
      <c r="BJ155" s="13" t="s">
        <v>81</v>
      </c>
      <c r="BK155" s="165">
        <f t="shared" si="19"/>
        <v>0</v>
      </c>
      <c r="BL155" s="13" t="s">
        <v>226</v>
      </c>
      <c r="BM155" s="164" t="s">
        <v>427</v>
      </c>
    </row>
    <row r="156" spans="2:65" s="1" customFormat="1" ht="24" customHeight="1">
      <c r="B156" s="30"/>
      <c r="C156" s="153" t="s">
        <v>428</v>
      </c>
      <c r="D156" s="153" t="s">
        <v>115</v>
      </c>
      <c r="E156" s="154" t="s">
        <v>429</v>
      </c>
      <c r="F156" s="155" t="s">
        <v>430</v>
      </c>
      <c r="G156" s="156" t="s">
        <v>231</v>
      </c>
      <c r="H156" s="157">
        <v>10</v>
      </c>
      <c r="I156" s="158"/>
      <c r="J156" s="159">
        <f t="shared" si="10"/>
        <v>0</v>
      </c>
      <c r="K156" s="155" t="s">
        <v>119</v>
      </c>
      <c r="L156" s="34"/>
      <c r="M156" s="160" t="s">
        <v>19</v>
      </c>
      <c r="N156" s="161" t="s">
        <v>44</v>
      </c>
      <c r="O156" s="59"/>
      <c r="P156" s="162">
        <f t="shared" si="11"/>
        <v>0</v>
      </c>
      <c r="Q156" s="162">
        <v>0</v>
      </c>
      <c r="R156" s="162">
        <f t="shared" si="12"/>
        <v>0</v>
      </c>
      <c r="S156" s="162">
        <v>0</v>
      </c>
      <c r="T156" s="163">
        <f t="shared" si="13"/>
        <v>0</v>
      </c>
      <c r="AR156" s="164" t="s">
        <v>226</v>
      </c>
      <c r="AT156" s="164" t="s">
        <v>115</v>
      </c>
      <c r="AU156" s="164" t="s">
        <v>73</v>
      </c>
      <c r="AY156" s="13" t="s">
        <v>121</v>
      </c>
      <c r="BE156" s="165">
        <f t="shared" si="14"/>
        <v>0</v>
      </c>
      <c r="BF156" s="165">
        <f t="shared" si="15"/>
        <v>0</v>
      </c>
      <c r="BG156" s="165">
        <f t="shared" si="16"/>
        <v>0</v>
      </c>
      <c r="BH156" s="165">
        <f t="shared" si="17"/>
        <v>0</v>
      </c>
      <c r="BI156" s="165">
        <f t="shared" si="18"/>
        <v>0</v>
      </c>
      <c r="BJ156" s="13" t="s">
        <v>81</v>
      </c>
      <c r="BK156" s="165">
        <f t="shared" si="19"/>
        <v>0</v>
      </c>
      <c r="BL156" s="13" t="s">
        <v>226</v>
      </c>
      <c r="BM156" s="164" t="s">
        <v>431</v>
      </c>
    </row>
    <row r="157" spans="2:65" s="1" customFormat="1" ht="24" customHeight="1">
      <c r="B157" s="30"/>
      <c r="C157" s="153" t="s">
        <v>432</v>
      </c>
      <c r="D157" s="153" t="s">
        <v>115</v>
      </c>
      <c r="E157" s="154" t="s">
        <v>433</v>
      </c>
      <c r="F157" s="155" t="s">
        <v>434</v>
      </c>
      <c r="G157" s="156" t="s">
        <v>231</v>
      </c>
      <c r="H157" s="157">
        <v>10</v>
      </c>
      <c r="I157" s="158"/>
      <c r="J157" s="159">
        <f t="shared" si="10"/>
        <v>0</v>
      </c>
      <c r="K157" s="155" t="s">
        <v>119</v>
      </c>
      <c r="L157" s="34"/>
      <c r="M157" s="160" t="s">
        <v>19</v>
      </c>
      <c r="N157" s="161" t="s">
        <v>44</v>
      </c>
      <c r="O157" s="59"/>
      <c r="P157" s="162">
        <f t="shared" si="11"/>
        <v>0</v>
      </c>
      <c r="Q157" s="162">
        <v>0</v>
      </c>
      <c r="R157" s="162">
        <f t="shared" si="12"/>
        <v>0</v>
      </c>
      <c r="S157" s="162">
        <v>0</v>
      </c>
      <c r="T157" s="163">
        <f t="shared" si="13"/>
        <v>0</v>
      </c>
      <c r="AR157" s="164" t="s">
        <v>226</v>
      </c>
      <c r="AT157" s="164" t="s">
        <v>115</v>
      </c>
      <c r="AU157" s="164" t="s">
        <v>73</v>
      </c>
      <c r="AY157" s="13" t="s">
        <v>121</v>
      </c>
      <c r="BE157" s="165">
        <f t="shared" si="14"/>
        <v>0</v>
      </c>
      <c r="BF157" s="165">
        <f t="shared" si="15"/>
        <v>0</v>
      </c>
      <c r="BG157" s="165">
        <f t="shared" si="16"/>
        <v>0</v>
      </c>
      <c r="BH157" s="165">
        <f t="shared" si="17"/>
        <v>0</v>
      </c>
      <c r="BI157" s="165">
        <f t="shared" si="18"/>
        <v>0</v>
      </c>
      <c r="BJ157" s="13" t="s">
        <v>81</v>
      </c>
      <c r="BK157" s="165">
        <f t="shared" si="19"/>
        <v>0</v>
      </c>
      <c r="BL157" s="13" t="s">
        <v>226</v>
      </c>
      <c r="BM157" s="164" t="s">
        <v>435</v>
      </c>
    </row>
    <row r="158" spans="2:65" s="1" customFormat="1" ht="48" customHeight="1">
      <c r="B158" s="30"/>
      <c r="C158" s="153" t="s">
        <v>436</v>
      </c>
      <c r="D158" s="153" t="s">
        <v>115</v>
      </c>
      <c r="E158" s="154" t="s">
        <v>437</v>
      </c>
      <c r="F158" s="155" t="s">
        <v>438</v>
      </c>
      <c r="G158" s="156" t="s">
        <v>231</v>
      </c>
      <c r="H158" s="157">
        <v>10</v>
      </c>
      <c r="I158" s="158"/>
      <c r="J158" s="159">
        <f t="shared" si="10"/>
        <v>0</v>
      </c>
      <c r="K158" s="155" t="s">
        <v>119</v>
      </c>
      <c r="L158" s="34"/>
      <c r="M158" s="160" t="s">
        <v>19</v>
      </c>
      <c r="N158" s="161" t="s">
        <v>44</v>
      </c>
      <c r="O158" s="59"/>
      <c r="P158" s="162">
        <f t="shared" si="11"/>
        <v>0</v>
      </c>
      <c r="Q158" s="162">
        <v>0</v>
      </c>
      <c r="R158" s="162">
        <f t="shared" si="12"/>
        <v>0</v>
      </c>
      <c r="S158" s="162">
        <v>0</v>
      </c>
      <c r="T158" s="163">
        <f t="shared" si="13"/>
        <v>0</v>
      </c>
      <c r="AR158" s="164" t="s">
        <v>226</v>
      </c>
      <c r="AT158" s="164" t="s">
        <v>115</v>
      </c>
      <c r="AU158" s="164" t="s">
        <v>73</v>
      </c>
      <c r="AY158" s="13" t="s">
        <v>121</v>
      </c>
      <c r="BE158" s="165">
        <f t="shared" si="14"/>
        <v>0</v>
      </c>
      <c r="BF158" s="165">
        <f t="shared" si="15"/>
        <v>0</v>
      </c>
      <c r="BG158" s="165">
        <f t="shared" si="16"/>
        <v>0</v>
      </c>
      <c r="BH158" s="165">
        <f t="shared" si="17"/>
        <v>0</v>
      </c>
      <c r="BI158" s="165">
        <f t="shared" si="18"/>
        <v>0</v>
      </c>
      <c r="BJ158" s="13" t="s">
        <v>81</v>
      </c>
      <c r="BK158" s="165">
        <f t="shared" si="19"/>
        <v>0</v>
      </c>
      <c r="BL158" s="13" t="s">
        <v>226</v>
      </c>
      <c r="BM158" s="164" t="s">
        <v>439</v>
      </c>
    </row>
    <row r="159" spans="2:65" s="1" customFormat="1" ht="36" customHeight="1">
      <c r="B159" s="30"/>
      <c r="C159" s="153" t="s">
        <v>440</v>
      </c>
      <c r="D159" s="153" t="s">
        <v>115</v>
      </c>
      <c r="E159" s="154" t="s">
        <v>441</v>
      </c>
      <c r="F159" s="155" t="s">
        <v>442</v>
      </c>
      <c r="G159" s="156" t="s">
        <v>231</v>
      </c>
      <c r="H159" s="157">
        <v>10</v>
      </c>
      <c r="I159" s="158"/>
      <c r="J159" s="159">
        <f t="shared" si="10"/>
        <v>0</v>
      </c>
      <c r="K159" s="155" t="s">
        <v>119</v>
      </c>
      <c r="L159" s="34"/>
      <c r="M159" s="160" t="s">
        <v>19</v>
      </c>
      <c r="N159" s="161" t="s">
        <v>44</v>
      </c>
      <c r="O159" s="59"/>
      <c r="P159" s="162">
        <f t="shared" si="11"/>
        <v>0</v>
      </c>
      <c r="Q159" s="162">
        <v>0</v>
      </c>
      <c r="R159" s="162">
        <f t="shared" si="12"/>
        <v>0</v>
      </c>
      <c r="S159" s="162">
        <v>0</v>
      </c>
      <c r="T159" s="163">
        <f t="shared" si="13"/>
        <v>0</v>
      </c>
      <c r="AR159" s="164" t="s">
        <v>226</v>
      </c>
      <c r="AT159" s="164" t="s">
        <v>115</v>
      </c>
      <c r="AU159" s="164" t="s">
        <v>73</v>
      </c>
      <c r="AY159" s="13" t="s">
        <v>121</v>
      </c>
      <c r="BE159" s="165">
        <f t="shared" si="14"/>
        <v>0</v>
      </c>
      <c r="BF159" s="165">
        <f t="shared" si="15"/>
        <v>0</v>
      </c>
      <c r="BG159" s="165">
        <f t="shared" si="16"/>
        <v>0</v>
      </c>
      <c r="BH159" s="165">
        <f t="shared" si="17"/>
        <v>0</v>
      </c>
      <c r="BI159" s="165">
        <f t="shared" si="18"/>
        <v>0</v>
      </c>
      <c r="BJ159" s="13" t="s">
        <v>81</v>
      </c>
      <c r="BK159" s="165">
        <f t="shared" si="19"/>
        <v>0</v>
      </c>
      <c r="BL159" s="13" t="s">
        <v>226</v>
      </c>
      <c r="BM159" s="164" t="s">
        <v>443</v>
      </c>
    </row>
    <row r="160" spans="2:65" s="1" customFormat="1" ht="48" customHeight="1">
      <c r="B160" s="30"/>
      <c r="C160" s="153" t="s">
        <v>444</v>
      </c>
      <c r="D160" s="153" t="s">
        <v>115</v>
      </c>
      <c r="E160" s="154" t="s">
        <v>445</v>
      </c>
      <c r="F160" s="155" t="s">
        <v>446</v>
      </c>
      <c r="G160" s="156" t="s">
        <v>231</v>
      </c>
      <c r="H160" s="157">
        <v>10</v>
      </c>
      <c r="I160" s="158"/>
      <c r="J160" s="159">
        <f t="shared" ref="J160:J191" si="20">ROUND(I160*H160,2)</f>
        <v>0</v>
      </c>
      <c r="K160" s="155" t="s">
        <v>119</v>
      </c>
      <c r="L160" s="34"/>
      <c r="M160" s="160" t="s">
        <v>19</v>
      </c>
      <c r="N160" s="161" t="s">
        <v>44</v>
      </c>
      <c r="O160" s="59"/>
      <c r="P160" s="162">
        <f t="shared" ref="P160:P191" si="21">O160*H160</f>
        <v>0</v>
      </c>
      <c r="Q160" s="162">
        <v>0</v>
      </c>
      <c r="R160" s="162">
        <f t="shared" ref="R160:R191" si="22">Q160*H160</f>
        <v>0</v>
      </c>
      <c r="S160" s="162">
        <v>0</v>
      </c>
      <c r="T160" s="163">
        <f t="shared" ref="T160:T191" si="23">S160*H160</f>
        <v>0</v>
      </c>
      <c r="AR160" s="164" t="s">
        <v>226</v>
      </c>
      <c r="AT160" s="164" t="s">
        <v>115</v>
      </c>
      <c r="AU160" s="164" t="s">
        <v>73</v>
      </c>
      <c r="AY160" s="13" t="s">
        <v>121</v>
      </c>
      <c r="BE160" s="165">
        <f t="shared" ref="BE160:BE183" si="24">IF(N160="základní",J160,0)</f>
        <v>0</v>
      </c>
      <c r="BF160" s="165">
        <f t="shared" ref="BF160:BF183" si="25">IF(N160="snížená",J160,0)</f>
        <v>0</v>
      </c>
      <c r="BG160" s="165">
        <f t="shared" ref="BG160:BG183" si="26">IF(N160="zákl. přenesená",J160,0)</f>
        <v>0</v>
      </c>
      <c r="BH160" s="165">
        <f t="shared" ref="BH160:BH183" si="27">IF(N160="sníž. přenesená",J160,0)</f>
        <v>0</v>
      </c>
      <c r="BI160" s="165">
        <f t="shared" ref="BI160:BI183" si="28">IF(N160="nulová",J160,0)</f>
        <v>0</v>
      </c>
      <c r="BJ160" s="13" t="s">
        <v>81</v>
      </c>
      <c r="BK160" s="165">
        <f t="shared" ref="BK160:BK183" si="29">ROUND(I160*H160,2)</f>
        <v>0</v>
      </c>
      <c r="BL160" s="13" t="s">
        <v>226</v>
      </c>
      <c r="BM160" s="164" t="s">
        <v>447</v>
      </c>
    </row>
    <row r="161" spans="2:65" s="1" customFormat="1" ht="24" customHeight="1">
      <c r="B161" s="30"/>
      <c r="C161" s="153" t="s">
        <v>448</v>
      </c>
      <c r="D161" s="153" t="s">
        <v>115</v>
      </c>
      <c r="E161" s="154" t="s">
        <v>449</v>
      </c>
      <c r="F161" s="155" t="s">
        <v>450</v>
      </c>
      <c r="G161" s="156" t="s">
        <v>231</v>
      </c>
      <c r="H161" s="157">
        <v>10</v>
      </c>
      <c r="I161" s="158"/>
      <c r="J161" s="159">
        <f t="shared" si="20"/>
        <v>0</v>
      </c>
      <c r="K161" s="155" t="s">
        <v>119</v>
      </c>
      <c r="L161" s="34"/>
      <c r="M161" s="160" t="s">
        <v>19</v>
      </c>
      <c r="N161" s="161" t="s">
        <v>44</v>
      </c>
      <c r="O161" s="59"/>
      <c r="P161" s="162">
        <f t="shared" si="21"/>
        <v>0</v>
      </c>
      <c r="Q161" s="162">
        <v>0</v>
      </c>
      <c r="R161" s="162">
        <f t="shared" si="22"/>
        <v>0</v>
      </c>
      <c r="S161" s="162">
        <v>0</v>
      </c>
      <c r="T161" s="163">
        <f t="shared" si="23"/>
        <v>0</v>
      </c>
      <c r="AR161" s="164" t="s">
        <v>226</v>
      </c>
      <c r="AT161" s="164" t="s">
        <v>115</v>
      </c>
      <c r="AU161" s="164" t="s">
        <v>73</v>
      </c>
      <c r="AY161" s="13" t="s">
        <v>121</v>
      </c>
      <c r="BE161" s="165">
        <f t="shared" si="24"/>
        <v>0</v>
      </c>
      <c r="BF161" s="165">
        <f t="shared" si="25"/>
        <v>0</v>
      </c>
      <c r="BG161" s="165">
        <f t="shared" si="26"/>
        <v>0</v>
      </c>
      <c r="BH161" s="165">
        <f t="shared" si="27"/>
        <v>0</v>
      </c>
      <c r="BI161" s="165">
        <f t="shared" si="28"/>
        <v>0</v>
      </c>
      <c r="BJ161" s="13" t="s">
        <v>81</v>
      </c>
      <c r="BK161" s="165">
        <f t="shared" si="29"/>
        <v>0</v>
      </c>
      <c r="BL161" s="13" t="s">
        <v>226</v>
      </c>
      <c r="BM161" s="164" t="s">
        <v>451</v>
      </c>
    </row>
    <row r="162" spans="2:65" s="1" customFormat="1" ht="36" customHeight="1">
      <c r="B162" s="30"/>
      <c r="C162" s="153" t="s">
        <v>452</v>
      </c>
      <c r="D162" s="153" t="s">
        <v>115</v>
      </c>
      <c r="E162" s="154" t="s">
        <v>453</v>
      </c>
      <c r="F162" s="155" t="s">
        <v>454</v>
      </c>
      <c r="G162" s="156" t="s">
        <v>231</v>
      </c>
      <c r="H162" s="157">
        <v>10</v>
      </c>
      <c r="I162" s="158"/>
      <c r="J162" s="159">
        <f t="shared" si="20"/>
        <v>0</v>
      </c>
      <c r="K162" s="155" t="s">
        <v>119</v>
      </c>
      <c r="L162" s="34"/>
      <c r="M162" s="160" t="s">
        <v>19</v>
      </c>
      <c r="N162" s="161" t="s">
        <v>44</v>
      </c>
      <c r="O162" s="59"/>
      <c r="P162" s="162">
        <f t="shared" si="21"/>
        <v>0</v>
      </c>
      <c r="Q162" s="162">
        <v>0</v>
      </c>
      <c r="R162" s="162">
        <f t="shared" si="22"/>
        <v>0</v>
      </c>
      <c r="S162" s="162">
        <v>0</v>
      </c>
      <c r="T162" s="163">
        <f t="shared" si="23"/>
        <v>0</v>
      </c>
      <c r="AR162" s="164" t="s">
        <v>226</v>
      </c>
      <c r="AT162" s="164" t="s">
        <v>115</v>
      </c>
      <c r="AU162" s="164" t="s">
        <v>73</v>
      </c>
      <c r="AY162" s="13" t="s">
        <v>121</v>
      </c>
      <c r="BE162" s="165">
        <f t="shared" si="24"/>
        <v>0</v>
      </c>
      <c r="BF162" s="165">
        <f t="shared" si="25"/>
        <v>0</v>
      </c>
      <c r="BG162" s="165">
        <f t="shared" si="26"/>
        <v>0</v>
      </c>
      <c r="BH162" s="165">
        <f t="shared" si="27"/>
        <v>0</v>
      </c>
      <c r="BI162" s="165">
        <f t="shared" si="28"/>
        <v>0</v>
      </c>
      <c r="BJ162" s="13" t="s">
        <v>81</v>
      </c>
      <c r="BK162" s="165">
        <f t="shared" si="29"/>
        <v>0</v>
      </c>
      <c r="BL162" s="13" t="s">
        <v>226</v>
      </c>
      <c r="BM162" s="164" t="s">
        <v>455</v>
      </c>
    </row>
    <row r="163" spans="2:65" s="1" customFormat="1" ht="36" customHeight="1">
      <c r="B163" s="30"/>
      <c r="C163" s="153" t="s">
        <v>456</v>
      </c>
      <c r="D163" s="153" t="s">
        <v>115</v>
      </c>
      <c r="E163" s="154" t="s">
        <v>457</v>
      </c>
      <c r="F163" s="155" t="s">
        <v>458</v>
      </c>
      <c r="G163" s="156" t="s">
        <v>231</v>
      </c>
      <c r="H163" s="157">
        <v>10</v>
      </c>
      <c r="I163" s="158"/>
      <c r="J163" s="159">
        <f t="shared" si="20"/>
        <v>0</v>
      </c>
      <c r="K163" s="155" t="s">
        <v>119</v>
      </c>
      <c r="L163" s="34"/>
      <c r="M163" s="160" t="s">
        <v>19</v>
      </c>
      <c r="N163" s="161" t="s">
        <v>44</v>
      </c>
      <c r="O163" s="59"/>
      <c r="P163" s="162">
        <f t="shared" si="21"/>
        <v>0</v>
      </c>
      <c r="Q163" s="162">
        <v>0</v>
      </c>
      <c r="R163" s="162">
        <f t="shared" si="22"/>
        <v>0</v>
      </c>
      <c r="S163" s="162">
        <v>0</v>
      </c>
      <c r="T163" s="163">
        <f t="shared" si="23"/>
        <v>0</v>
      </c>
      <c r="AR163" s="164" t="s">
        <v>226</v>
      </c>
      <c r="AT163" s="164" t="s">
        <v>115</v>
      </c>
      <c r="AU163" s="164" t="s">
        <v>73</v>
      </c>
      <c r="AY163" s="13" t="s">
        <v>121</v>
      </c>
      <c r="BE163" s="165">
        <f t="shared" si="24"/>
        <v>0</v>
      </c>
      <c r="BF163" s="165">
        <f t="shared" si="25"/>
        <v>0</v>
      </c>
      <c r="BG163" s="165">
        <f t="shared" si="26"/>
        <v>0</v>
      </c>
      <c r="BH163" s="165">
        <f t="shared" si="27"/>
        <v>0</v>
      </c>
      <c r="BI163" s="165">
        <f t="shared" si="28"/>
        <v>0</v>
      </c>
      <c r="BJ163" s="13" t="s">
        <v>81</v>
      </c>
      <c r="BK163" s="165">
        <f t="shared" si="29"/>
        <v>0</v>
      </c>
      <c r="BL163" s="13" t="s">
        <v>226</v>
      </c>
      <c r="BM163" s="164" t="s">
        <v>459</v>
      </c>
    </row>
    <row r="164" spans="2:65" s="1" customFormat="1" ht="36" customHeight="1">
      <c r="B164" s="30"/>
      <c r="C164" s="153" t="s">
        <v>460</v>
      </c>
      <c r="D164" s="153" t="s">
        <v>115</v>
      </c>
      <c r="E164" s="154" t="s">
        <v>461</v>
      </c>
      <c r="F164" s="155" t="s">
        <v>462</v>
      </c>
      <c r="G164" s="156" t="s">
        <v>231</v>
      </c>
      <c r="H164" s="157">
        <v>10</v>
      </c>
      <c r="I164" s="158"/>
      <c r="J164" s="159">
        <f t="shared" si="20"/>
        <v>0</v>
      </c>
      <c r="K164" s="155" t="s">
        <v>119</v>
      </c>
      <c r="L164" s="34"/>
      <c r="M164" s="160" t="s">
        <v>19</v>
      </c>
      <c r="N164" s="161" t="s">
        <v>44</v>
      </c>
      <c r="O164" s="59"/>
      <c r="P164" s="162">
        <f t="shared" si="21"/>
        <v>0</v>
      </c>
      <c r="Q164" s="162">
        <v>0</v>
      </c>
      <c r="R164" s="162">
        <f t="shared" si="22"/>
        <v>0</v>
      </c>
      <c r="S164" s="162">
        <v>0</v>
      </c>
      <c r="T164" s="163">
        <f t="shared" si="23"/>
        <v>0</v>
      </c>
      <c r="AR164" s="164" t="s">
        <v>226</v>
      </c>
      <c r="AT164" s="164" t="s">
        <v>115</v>
      </c>
      <c r="AU164" s="164" t="s">
        <v>73</v>
      </c>
      <c r="AY164" s="13" t="s">
        <v>121</v>
      </c>
      <c r="BE164" s="165">
        <f t="shared" si="24"/>
        <v>0</v>
      </c>
      <c r="BF164" s="165">
        <f t="shared" si="25"/>
        <v>0</v>
      </c>
      <c r="BG164" s="165">
        <f t="shared" si="26"/>
        <v>0</v>
      </c>
      <c r="BH164" s="165">
        <f t="shared" si="27"/>
        <v>0</v>
      </c>
      <c r="BI164" s="165">
        <f t="shared" si="28"/>
        <v>0</v>
      </c>
      <c r="BJ164" s="13" t="s">
        <v>81</v>
      </c>
      <c r="BK164" s="165">
        <f t="shared" si="29"/>
        <v>0</v>
      </c>
      <c r="BL164" s="13" t="s">
        <v>226</v>
      </c>
      <c r="BM164" s="164" t="s">
        <v>463</v>
      </c>
    </row>
    <row r="165" spans="2:65" s="1" customFormat="1" ht="24" customHeight="1">
      <c r="B165" s="30"/>
      <c r="C165" s="153" t="s">
        <v>464</v>
      </c>
      <c r="D165" s="153" t="s">
        <v>115</v>
      </c>
      <c r="E165" s="154" t="s">
        <v>465</v>
      </c>
      <c r="F165" s="155" t="s">
        <v>466</v>
      </c>
      <c r="G165" s="156" t="s">
        <v>231</v>
      </c>
      <c r="H165" s="157">
        <v>10</v>
      </c>
      <c r="I165" s="158"/>
      <c r="J165" s="159">
        <f t="shared" si="20"/>
        <v>0</v>
      </c>
      <c r="K165" s="155" t="s">
        <v>119</v>
      </c>
      <c r="L165" s="34"/>
      <c r="M165" s="160" t="s">
        <v>19</v>
      </c>
      <c r="N165" s="161" t="s">
        <v>44</v>
      </c>
      <c r="O165" s="59"/>
      <c r="P165" s="162">
        <f t="shared" si="21"/>
        <v>0</v>
      </c>
      <c r="Q165" s="162">
        <v>0</v>
      </c>
      <c r="R165" s="162">
        <f t="shared" si="22"/>
        <v>0</v>
      </c>
      <c r="S165" s="162">
        <v>0</v>
      </c>
      <c r="T165" s="163">
        <f t="shared" si="23"/>
        <v>0</v>
      </c>
      <c r="AR165" s="164" t="s">
        <v>226</v>
      </c>
      <c r="AT165" s="164" t="s">
        <v>115</v>
      </c>
      <c r="AU165" s="164" t="s">
        <v>73</v>
      </c>
      <c r="AY165" s="13" t="s">
        <v>121</v>
      </c>
      <c r="BE165" s="165">
        <f t="shared" si="24"/>
        <v>0</v>
      </c>
      <c r="BF165" s="165">
        <f t="shared" si="25"/>
        <v>0</v>
      </c>
      <c r="BG165" s="165">
        <f t="shared" si="26"/>
        <v>0</v>
      </c>
      <c r="BH165" s="165">
        <f t="shared" si="27"/>
        <v>0</v>
      </c>
      <c r="BI165" s="165">
        <f t="shared" si="28"/>
        <v>0</v>
      </c>
      <c r="BJ165" s="13" t="s">
        <v>81</v>
      </c>
      <c r="BK165" s="165">
        <f t="shared" si="29"/>
        <v>0</v>
      </c>
      <c r="BL165" s="13" t="s">
        <v>226</v>
      </c>
      <c r="BM165" s="164" t="s">
        <v>467</v>
      </c>
    </row>
    <row r="166" spans="2:65" s="1" customFormat="1" ht="24" customHeight="1">
      <c r="B166" s="30"/>
      <c r="C166" s="153" t="s">
        <v>468</v>
      </c>
      <c r="D166" s="153" t="s">
        <v>115</v>
      </c>
      <c r="E166" s="154" t="s">
        <v>469</v>
      </c>
      <c r="F166" s="155" t="s">
        <v>470</v>
      </c>
      <c r="G166" s="156" t="s">
        <v>231</v>
      </c>
      <c r="H166" s="157">
        <v>10</v>
      </c>
      <c r="I166" s="158"/>
      <c r="J166" s="159">
        <f t="shared" si="20"/>
        <v>0</v>
      </c>
      <c r="K166" s="155" t="s">
        <v>119</v>
      </c>
      <c r="L166" s="34"/>
      <c r="M166" s="160" t="s">
        <v>19</v>
      </c>
      <c r="N166" s="161" t="s">
        <v>44</v>
      </c>
      <c r="O166" s="59"/>
      <c r="P166" s="162">
        <f t="shared" si="21"/>
        <v>0</v>
      </c>
      <c r="Q166" s="162">
        <v>0</v>
      </c>
      <c r="R166" s="162">
        <f t="shared" si="22"/>
        <v>0</v>
      </c>
      <c r="S166" s="162">
        <v>0</v>
      </c>
      <c r="T166" s="163">
        <f t="shared" si="23"/>
        <v>0</v>
      </c>
      <c r="AR166" s="164" t="s">
        <v>226</v>
      </c>
      <c r="AT166" s="164" t="s">
        <v>115</v>
      </c>
      <c r="AU166" s="164" t="s">
        <v>73</v>
      </c>
      <c r="AY166" s="13" t="s">
        <v>121</v>
      </c>
      <c r="BE166" s="165">
        <f t="shared" si="24"/>
        <v>0</v>
      </c>
      <c r="BF166" s="165">
        <f t="shared" si="25"/>
        <v>0</v>
      </c>
      <c r="BG166" s="165">
        <f t="shared" si="26"/>
        <v>0</v>
      </c>
      <c r="BH166" s="165">
        <f t="shared" si="27"/>
        <v>0</v>
      </c>
      <c r="BI166" s="165">
        <f t="shared" si="28"/>
        <v>0</v>
      </c>
      <c r="BJ166" s="13" t="s">
        <v>81</v>
      </c>
      <c r="BK166" s="165">
        <f t="shared" si="29"/>
        <v>0</v>
      </c>
      <c r="BL166" s="13" t="s">
        <v>226</v>
      </c>
      <c r="BM166" s="164" t="s">
        <v>471</v>
      </c>
    </row>
    <row r="167" spans="2:65" s="1" customFormat="1" ht="24" customHeight="1">
      <c r="B167" s="30"/>
      <c r="C167" s="153" t="s">
        <v>472</v>
      </c>
      <c r="D167" s="153" t="s">
        <v>115</v>
      </c>
      <c r="E167" s="154" t="s">
        <v>473</v>
      </c>
      <c r="F167" s="155" t="s">
        <v>474</v>
      </c>
      <c r="G167" s="156" t="s">
        <v>231</v>
      </c>
      <c r="H167" s="157">
        <v>10</v>
      </c>
      <c r="I167" s="158"/>
      <c r="J167" s="159">
        <f t="shared" si="20"/>
        <v>0</v>
      </c>
      <c r="K167" s="155" t="s">
        <v>119</v>
      </c>
      <c r="L167" s="34"/>
      <c r="M167" s="160" t="s">
        <v>19</v>
      </c>
      <c r="N167" s="161" t="s">
        <v>44</v>
      </c>
      <c r="O167" s="59"/>
      <c r="P167" s="162">
        <f t="shared" si="21"/>
        <v>0</v>
      </c>
      <c r="Q167" s="162">
        <v>0</v>
      </c>
      <c r="R167" s="162">
        <f t="shared" si="22"/>
        <v>0</v>
      </c>
      <c r="S167" s="162">
        <v>0</v>
      </c>
      <c r="T167" s="163">
        <f t="shared" si="23"/>
        <v>0</v>
      </c>
      <c r="AR167" s="164" t="s">
        <v>226</v>
      </c>
      <c r="AT167" s="164" t="s">
        <v>115</v>
      </c>
      <c r="AU167" s="164" t="s">
        <v>73</v>
      </c>
      <c r="AY167" s="13" t="s">
        <v>121</v>
      </c>
      <c r="BE167" s="165">
        <f t="shared" si="24"/>
        <v>0</v>
      </c>
      <c r="BF167" s="165">
        <f t="shared" si="25"/>
        <v>0</v>
      </c>
      <c r="BG167" s="165">
        <f t="shared" si="26"/>
        <v>0</v>
      </c>
      <c r="BH167" s="165">
        <f t="shared" si="27"/>
        <v>0</v>
      </c>
      <c r="BI167" s="165">
        <f t="shared" si="28"/>
        <v>0</v>
      </c>
      <c r="BJ167" s="13" t="s">
        <v>81</v>
      </c>
      <c r="BK167" s="165">
        <f t="shared" si="29"/>
        <v>0</v>
      </c>
      <c r="BL167" s="13" t="s">
        <v>226</v>
      </c>
      <c r="BM167" s="164" t="s">
        <v>475</v>
      </c>
    </row>
    <row r="168" spans="2:65" s="1" customFormat="1" ht="24" customHeight="1">
      <c r="B168" s="30"/>
      <c r="C168" s="153" t="s">
        <v>476</v>
      </c>
      <c r="D168" s="153" t="s">
        <v>115</v>
      </c>
      <c r="E168" s="154" t="s">
        <v>477</v>
      </c>
      <c r="F168" s="155" t="s">
        <v>478</v>
      </c>
      <c r="G168" s="156" t="s">
        <v>231</v>
      </c>
      <c r="H168" s="157">
        <v>10</v>
      </c>
      <c r="I168" s="158"/>
      <c r="J168" s="159">
        <f t="shared" si="20"/>
        <v>0</v>
      </c>
      <c r="K168" s="155" t="s">
        <v>119</v>
      </c>
      <c r="L168" s="34"/>
      <c r="M168" s="160" t="s">
        <v>19</v>
      </c>
      <c r="N168" s="161" t="s">
        <v>44</v>
      </c>
      <c r="O168" s="59"/>
      <c r="P168" s="162">
        <f t="shared" si="21"/>
        <v>0</v>
      </c>
      <c r="Q168" s="162">
        <v>0</v>
      </c>
      <c r="R168" s="162">
        <f t="shared" si="22"/>
        <v>0</v>
      </c>
      <c r="S168" s="162">
        <v>0</v>
      </c>
      <c r="T168" s="163">
        <f t="shared" si="23"/>
        <v>0</v>
      </c>
      <c r="AR168" s="164" t="s">
        <v>226</v>
      </c>
      <c r="AT168" s="164" t="s">
        <v>115</v>
      </c>
      <c r="AU168" s="164" t="s">
        <v>73</v>
      </c>
      <c r="AY168" s="13" t="s">
        <v>121</v>
      </c>
      <c r="BE168" s="165">
        <f t="shared" si="24"/>
        <v>0</v>
      </c>
      <c r="BF168" s="165">
        <f t="shared" si="25"/>
        <v>0</v>
      </c>
      <c r="BG168" s="165">
        <f t="shared" si="26"/>
        <v>0</v>
      </c>
      <c r="BH168" s="165">
        <f t="shared" si="27"/>
        <v>0</v>
      </c>
      <c r="BI168" s="165">
        <f t="shared" si="28"/>
        <v>0</v>
      </c>
      <c r="BJ168" s="13" t="s">
        <v>81</v>
      </c>
      <c r="BK168" s="165">
        <f t="shared" si="29"/>
        <v>0</v>
      </c>
      <c r="BL168" s="13" t="s">
        <v>226</v>
      </c>
      <c r="BM168" s="164" t="s">
        <v>479</v>
      </c>
    </row>
    <row r="169" spans="2:65" s="1" customFormat="1" ht="24" customHeight="1">
      <c r="B169" s="30"/>
      <c r="C169" s="153" t="s">
        <v>480</v>
      </c>
      <c r="D169" s="153" t="s">
        <v>115</v>
      </c>
      <c r="E169" s="154" t="s">
        <v>481</v>
      </c>
      <c r="F169" s="155" t="s">
        <v>482</v>
      </c>
      <c r="G169" s="156" t="s">
        <v>231</v>
      </c>
      <c r="H169" s="157">
        <v>10</v>
      </c>
      <c r="I169" s="158"/>
      <c r="J169" s="159">
        <f t="shared" si="20"/>
        <v>0</v>
      </c>
      <c r="K169" s="155" t="s">
        <v>119</v>
      </c>
      <c r="L169" s="34"/>
      <c r="M169" s="160" t="s">
        <v>19</v>
      </c>
      <c r="N169" s="161" t="s">
        <v>44</v>
      </c>
      <c r="O169" s="59"/>
      <c r="P169" s="162">
        <f t="shared" si="21"/>
        <v>0</v>
      </c>
      <c r="Q169" s="162">
        <v>0</v>
      </c>
      <c r="R169" s="162">
        <f t="shared" si="22"/>
        <v>0</v>
      </c>
      <c r="S169" s="162">
        <v>0</v>
      </c>
      <c r="T169" s="163">
        <f t="shared" si="23"/>
        <v>0</v>
      </c>
      <c r="AR169" s="164" t="s">
        <v>226</v>
      </c>
      <c r="AT169" s="164" t="s">
        <v>115</v>
      </c>
      <c r="AU169" s="164" t="s">
        <v>73</v>
      </c>
      <c r="AY169" s="13" t="s">
        <v>121</v>
      </c>
      <c r="BE169" s="165">
        <f t="shared" si="24"/>
        <v>0</v>
      </c>
      <c r="BF169" s="165">
        <f t="shared" si="25"/>
        <v>0</v>
      </c>
      <c r="BG169" s="165">
        <f t="shared" si="26"/>
        <v>0</v>
      </c>
      <c r="BH169" s="165">
        <f t="shared" si="27"/>
        <v>0</v>
      </c>
      <c r="BI169" s="165">
        <f t="shared" si="28"/>
        <v>0</v>
      </c>
      <c r="BJ169" s="13" t="s">
        <v>81</v>
      </c>
      <c r="BK169" s="165">
        <f t="shared" si="29"/>
        <v>0</v>
      </c>
      <c r="BL169" s="13" t="s">
        <v>226</v>
      </c>
      <c r="BM169" s="164" t="s">
        <v>483</v>
      </c>
    </row>
    <row r="170" spans="2:65" s="1" customFormat="1" ht="24" customHeight="1">
      <c r="B170" s="30"/>
      <c r="C170" s="153" t="s">
        <v>484</v>
      </c>
      <c r="D170" s="153" t="s">
        <v>115</v>
      </c>
      <c r="E170" s="154" t="s">
        <v>485</v>
      </c>
      <c r="F170" s="155" t="s">
        <v>486</v>
      </c>
      <c r="G170" s="156" t="s">
        <v>231</v>
      </c>
      <c r="H170" s="157">
        <v>10</v>
      </c>
      <c r="I170" s="158"/>
      <c r="J170" s="159">
        <f t="shared" si="20"/>
        <v>0</v>
      </c>
      <c r="K170" s="155" t="s">
        <v>119</v>
      </c>
      <c r="L170" s="34"/>
      <c r="M170" s="160" t="s">
        <v>19</v>
      </c>
      <c r="N170" s="161" t="s">
        <v>44</v>
      </c>
      <c r="O170" s="59"/>
      <c r="P170" s="162">
        <f t="shared" si="21"/>
        <v>0</v>
      </c>
      <c r="Q170" s="162">
        <v>0</v>
      </c>
      <c r="R170" s="162">
        <f t="shared" si="22"/>
        <v>0</v>
      </c>
      <c r="S170" s="162">
        <v>0</v>
      </c>
      <c r="T170" s="163">
        <f t="shared" si="23"/>
        <v>0</v>
      </c>
      <c r="AR170" s="164" t="s">
        <v>226</v>
      </c>
      <c r="AT170" s="164" t="s">
        <v>115</v>
      </c>
      <c r="AU170" s="164" t="s">
        <v>73</v>
      </c>
      <c r="AY170" s="13" t="s">
        <v>121</v>
      </c>
      <c r="BE170" s="165">
        <f t="shared" si="24"/>
        <v>0</v>
      </c>
      <c r="BF170" s="165">
        <f t="shared" si="25"/>
        <v>0</v>
      </c>
      <c r="BG170" s="165">
        <f t="shared" si="26"/>
        <v>0</v>
      </c>
      <c r="BH170" s="165">
        <f t="shared" si="27"/>
        <v>0</v>
      </c>
      <c r="BI170" s="165">
        <f t="shared" si="28"/>
        <v>0</v>
      </c>
      <c r="BJ170" s="13" t="s">
        <v>81</v>
      </c>
      <c r="BK170" s="165">
        <f t="shared" si="29"/>
        <v>0</v>
      </c>
      <c r="BL170" s="13" t="s">
        <v>226</v>
      </c>
      <c r="BM170" s="164" t="s">
        <v>487</v>
      </c>
    </row>
    <row r="171" spans="2:65" s="1" customFormat="1" ht="24" customHeight="1">
      <c r="B171" s="30"/>
      <c r="C171" s="153" t="s">
        <v>488</v>
      </c>
      <c r="D171" s="153" t="s">
        <v>115</v>
      </c>
      <c r="E171" s="154" t="s">
        <v>489</v>
      </c>
      <c r="F171" s="155" t="s">
        <v>490</v>
      </c>
      <c r="G171" s="156" t="s">
        <v>231</v>
      </c>
      <c r="H171" s="157">
        <v>10</v>
      </c>
      <c r="I171" s="158"/>
      <c r="J171" s="159">
        <f t="shared" si="20"/>
        <v>0</v>
      </c>
      <c r="K171" s="155" t="s">
        <v>119</v>
      </c>
      <c r="L171" s="34"/>
      <c r="M171" s="160" t="s">
        <v>19</v>
      </c>
      <c r="N171" s="161" t="s">
        <v>44</v>
      </c>
      <c r="O171" s="59"/>
      <c r="P171" s="162">
        <f t="shared" si="21"/>
        <v>0</v>
      </c>
      <c r="Q171" s="162">
        <v>0</v>
      </c>
      <c r="R171" s="162">
        <f t="shared" si="22"/>
        <v>0</v>
      </c>
      <c r="S171" s="162">
        <v>0</v>
      </c>
      <c r="T171" s="163">
        <f t="shared" si="23"/>
        <v>0</v>
      </c>
      <c r="AR171" s="164" t="s">
        <v>226</v>
      </c>
      <c r="AT171" s="164" t="s">
        <v>115</v>
      </c>
      <c r="AU171" s="164" t="s">
        <v>73</v>
      </c>
      <c r="AY171" s="13" t="s">
        <v>121</v>
      </c>
      <c r="BE171" s="165">
        <f t="shared" si="24"/>
        <v>0</v>
      </c>
      <c r="BF171" s="165">
        <f t="shared" si="25"/>
        <v>0</v>
      </c>
      <c r="BG171" s="165">
        <f t="shared" si="26"/>
        <v>0</v>
      </c>
      <c r="BH171" s="165">
        <f t="shared" si="27"/>
        <v>0</v>
      </c>
      <c r="BI171" s="165">
        <f t="shared" si="28"/>
        <v>0</v>
      </c>
      <c r="BJ171" s="13" t="s">
        <v>81</v>
      </c>
      <c r="BK171" s="165">
        <f t="shared" si="29"/>
        <v>0</v>
      </c>
      <c r="BL171" s="13" t="s">
        <v>226</v>
      </c>
      <c r="BM171" s="164" t="s">
        <v>491</v>
      </c>
    </row>
    <row r="172" spans="2:65" s="1" customFormat="1" ht="24" customHeight="1">
      <c r="B172" s="30"/>
      <c r="C172" s="153" t="s">
        <v>492</v>
      </c>
      <c r="D172" s="153" t="s">
        <v>115</v>
      </c>
      <c r="E172" s="154" t="s">
        <v>493</v>
      </c>
      <c r="F172" s="155" t="s">
        <v>494</v>
      </c>
      <c r="G172" s="156" t="s">
        <v>231</v>
      </c>
      <c r="H172" s="157">
        <v>10</v>
      </c>
      <c r="I172" s="158"/>
      <c r="J172" s="159">
        <f t="shared" si="20"/>
        <v>0</v>
      </c>
      <c r="K172" s="155" t="s">
        <v>119</v>
      </c>
      <c r="L172" s="34"/>
      <c r="M172" s="160" t="s">
        <v>19</v>
      </c>
      <c r="N172" s="161" t="s">
        <v>44</v>
      </c>
      <c r="O172" s="59"/>
      <c r="P172" s="162">
        <f t="shared" si="21"/>
        <v>0</v>
      </c>
      <c r="Q172" s="162">
        <v>0</v>
      </c>
      <c r="R172" s="162">
        <f t="shared" si="22"/>
        <v>0</v>
      </c>
      <c r="S172" s="162">
        <v>0</v>
      </c>
      <c r="T172" s="163">
        <f t="shared" si="23"/>
        <v>0</v>
      </c>
      <c r="AR172" s="164" t="s">
        <v>226</v>
      </c>
      <c r="AT172" s="164" t="s">
        <v>115</v>
      </c>
      <c r="AU172" s="164" t="s">
        <v>73</v>
      </c>
      <c r="AY172" s="13" t="s">
        <v>121</v>
      </c>
      <c r="BE172" s="165">
        <f t="shared" si="24"/>
        <v>0</v>
      </c>
      <c r="BF172" s="165">
        <f t="shared" si="25"/>
        <v>0</v>
      </c>
      <c r="BG172" s="165">
        <f t="shared" si="26"/>
        <v>0</v>
      </c>
      <c r="BH172" s="165">
        <f t="shared" si="27"/>
        <v>0</v>
      </c>
      <c r="BI172" s="165">
        <f t="shared" si="28"/>
        <v>0</v>
      </c>
      <c r="BJ172" s="13" t="s">
        <v>81</v>
      </c>
      <c r="BK172" s="165">
        <f t="shared" si="29"/>
        <v>0</v>
      </c>
      <c r="BL172" s="13" t="s">
        <v>226</v>
      </c>
      <c r="BM172" s="164" t="s">
        <v>495</v>
      </c>
    </row>
    <row r="173" spans="2:65" s="1" customFormat="1" ht="60" customHeight="1">
      <c r="B173" s="30"/>
      <c r="C173" s="153" t="s">
        <v>496</v>
      </c>
      <c r="D173" s="153" t="s">
        <v>115</v>
      </c>
      <c r="E173" s="154" t="s">
        <v>497</v>
      </c>
      <c r="F173" s="155" t="s">
        <v>498</v>
      </c>
      <c r="G173" s="156" t="s">
        <v>231</v>
      </c>
      <c r="H173" s="157">
        <v>10</v>
      </c>
      <c r="I173" s="158"/>
      <c r="J173" s="159">
        <f t="shared" si="20"/>
        <v>0</v>
      </c>
      <c r="K173" s="155" t="s">
        <v>119</v>
      </c>
      <c r="L173" s="34"/>
      <c r="M173" s="160" t="s">
        <v>19</v>
      </c>
      <c r="N173" s="161" t="s">
        <v>44</v>
      </c>
      <c r="O173" s="59"/>
      <c r="P173" s="162">
        <f t="shared" si="21"/>
        <v>0</v>
      </c>
      <c r="Q173" s="162">
        <v>0</v>
      </c>
      <c r="R173" s="162">
        <f t="shared" si="22"/>
        <v>0</v>
      </c>
      <c r="S173" s="162">
        <v>0</v>
      </c>
      <c r="T173" s="163">
        <f t="shared" si="23"/>
        <v>0</v>
      </c>
      <c r="AR173" s="164" t="s">
        <v>226</v>
      </c>
      <c r="AT173" s="164" t="s">
        <v>115</v>
      </c>
      <c r="AU173" s="164" t="s">
        <v>73</v>
      </c>
      <c r="AY173" s="13" t="s">
        <v>121</v>
      </c>
      <c r="BE173" s="165">
        <f t="shared" si="24"/>
        <v>0</v>
      </c>
      <c r="BF173" s="165">
        <f t="shared" si="25"/>
        <v>0</v>
      </c>
      <c r="BG173" s="165">
        <f t="shared" si="26"/>
        <v>0</v>
      </c>
      <c r="BH173" s="165">
        <f t="shared" si="27"/>
        <v>0</v>
      </c>
      <c r="BI173" s="165">
        <f t="shared" si="28"/>
        <v>0</v>
      </c>
      <c r="BJ173" s="13" t="s">
        <v>81</v>
      </c>
      <c r="BK173" s="165">
        <f t="shared" si="29"/>
        <v>0</v>
      </c>
      <c r="BL173" s="13" t="s">
        <v>226</v>
      </c>
      <c r="BM173" s="164" t="s">
        <v>499</v>
      </c>
    </row>
    <row r="174" spans="2:65" s="1" customFormat="1" ht="36" customHeight="1">
      <c r="B174" s="30"/>
      <c r="C174" s="153" t="s">
        <v>500</v>
      </c>
      <c r="D174" s="153" t="s">
        <v>115</v>
      </c>
      <c r="E174" s="154" t="s">
        <v>501</v>
      </c>
      <c r="F174" s="155" t="s">
        <v>502</v>
      </c>
      <c r="G174" s="156" t="s">
        <v>231</v>
      </c>
      <c r="H174" s="157">
        <v>10</v>
      </c>
      <c r="I174" s="158"/>
      <c r="J174" s="159">
        <f t="shared" si="20"/>
        <v>0</v>
      </c>
      <c r="K174" s="155" t="s">
        <v>119</v>
      </c>
      <c r="L174" s="34"/>
      <c r="M174" s="160" t="s">
        <v>19</v>
      </c>
      <c r="N174" s="161" t="s">
        <v>44</v>
      </c>
      <c r="O174" s="59"/>
      <c r="P174" s="162">
        <f t="shared" si="21"/>
        <v>0</v>
      </c>
      <c r="Q174" s="162">
        <v>0</v>
      </c>
      <c r="R174" s="162">
        <f t="shared" si="22"/>
        <v>0</v>
      </c>
      <c r="S174" s="162">
        <v>0</v>
      </c>
      <c r="T174" s="163">
        <f t="shared" si="23"/>
        <v>0</v>
      </c>
      <c r="AR174" s="164" t="s">
        <v>226</v>
      </c>
      <c r="AT174" s="164" t="s">
        <v>115</v>
      </c>
      <c r="AU174" s="164" t="s">
        <v>73</v>
      </c>
      <c r="AY174" s="13" t="s">
        <v>121</v>
      </c>
      <c r="BE174" s="165">
        <f t="shared" si="24"/>
        <v>0</v>
      </c>
      <c r="BF174" s="165">
        <f t="shared" si="25"/>
        <v>0</v>
      </c>
      <c r="BG174" s="165">
        <f t="shared" si="26"/>
        <v>0</v>
      </c>
      <c r="BH174" s="165">
        <f t="shared" si="27"/>
        <v>0</v>
      </c>
      <c r="BI174" s="165">
        <f t="shared" si="28"/>
        <v>0</v>
      </c>
      <c r="BJ174" s="13" t="s">
        <v>81</v>
      </c>
      <c r="BK174" s="165">
        <f t="shared" si="29"/>
        <v>0</v>
      </c>
      <c r="BL174" s="13" t="s">
        <v>226</v>
      </c>
      <c r="BM174" s="164" t="s">
        <v>503</v>
      </c>
    </row>
    <row r="175" spans="2:65" s="1" customFormat="1" ht="36" customHeight="1">
      <c r="B175" s="30"/>
      <c r="C175" s="153" t="s">
        <v>504</v>
      </c>
      <c r="D175" s="153" t="s">
        <v>115</v>
      </c>
      <c r="E175" s="154" t="s">
        <v>505</v>
      </c>
      <c r="F175" s="155" t="s">
        <v>506</v>
      </c>
      <c r="G175" s="156" t="s">
        <v>231</v>
      </c>
      <c r="H175" s="157">
        <v>10</v>
      </c>
      <c r="I175" s="158"/>
      <c r="J175" s="159">
        <f t="shared" si="20"/>
        <v>0</v>
      </c>
      <c r="K175" s="155" t="s">
        <v>119</v>
      </c>
      <c r="L175" s="34"/>
      <c r="M175" s="160" t="s">
        <v>19</v>
      </c>
      <c r="N175" s="161" t="s">
        <v>44</v>
      </c>
      <c r="O175" s="59"/>
      <c r="P175" s="162">
        <f t="shared" si="21"/>
        <v>0</v>
      </c>
      <c r="Q175" s="162">
        <v>0</v>
      </c>
      <c r="R175" s="162">
        <f t="shared" si="22"/>
        <v>0</v>
      </c>
      <c r="S175" s="162">
        <v>0</v>
      </c>
      <c r="T175" s="163">
        <f t="shared" si="23"/>
        <v>0</v>
      </c>
      <c r="AR175" s="164" t="s">
        <v>226</v>
      </c>
      <c r="AT175" s="164" t="s">
        <v>115</v>
      </c>
      <c r="AU175" s="164" t="s">
        <v>73</v>
      </c>
      <c r="AY175" s="13" t="s">
        <v>121</v>
      </c>
      <c r="BE175" s="165">
        <f t="shared" si="24"/>
        <v>0</v>
      </c>
      <c r="BF175" s="165">
        <f t="shared" si="25"/>
        <v>0</v>
      </c>
      <c r="BG175" s="165">
        <f t="shared" si="26"/>
        <v>0</v>
      </c>
      <c r="BH175" s="165">
        <f t="shared" si="27"/>
        <v>0</v>
      </c>
      <c r="BI175" s="165">
        <f t="shared" si="28"/>
        <v>0</v>
      </c>
      <c r="BJ175" s="13" t="s">
        <v>81</v>
      </c>
      <c r="BK175" s="165">
        <f t="shared" si="29"/>
        <v>0</v>
      </c>
      <c r="BL175" s="13" t="s">
        <v>226</v>
      </c>
      <c r="BM175" s="164" t="s">
        <v>507</v>
      </c>
    </row>
    <row r="176" spans="2:65" s="1" customFormat="1" ht="36" customHeight="1">
      <c r="B176" s="30"/>
      <c r="C176" s="153" t="s">
        <v>508</v>
      </c>
      <c r="D176" s="153" t="s">
        <v>115</v>
      </c>
      <c r="E176" s="154" t="s">
        <v>509</v>
      </c>
      <c r="F176" s="155" t="s">
        <v>510</v>
      </c>
      <c r="G176" s="156" t="s">
        <v>231</v>
      </c>
      <c r="H176" s="157">
        <v>10</v>
      </c>
      <c r="I176" s="158"/>
      <c r="J176" s="159">
        <f t="shared" si="20"/>
        <v>0</v>
      </c>
      <c r="K176" s="155" t="s">
        <v>119</v>
      </c>
      <c r="L176" s="34"/>
      <c r="M176" s="160" t="s">
        <v>19</v>
      </c>
      <c r="N176" s="161" t="s">
        <v>44</v>
      </c>
      <c r="O176" s="59"/>
      <c r="P176" s="162">
        <f t="shared" si="21"/>
        <v>0</v>
      </c>
      <c r="Q176" s="162">
        <v>0</v>
      </c>
      <c r="R176" s="162">
        <f t="shared" si="22"/>
        <v>0</v>
      </c>
      <c r="S176" s="162">
        <v>0</v>
      </c>
      <c r="T176" s="163">
        <f t="shared" si="23"/>
        <v>0</v>
      </c>
      <c r="AR176" s="164" t="s">
        <v>226</v>
      </c>
      <c r="AT176" s="164" t="s">
        <v>115</v>
      </c>
      <c r="AU176" s="164" t="s">
        <v>73</v>
      </c>
      <c r="AY176" s="13" t="s">
        <v>121</v>
      </c>
      <c r="BE176" s="165">
        <f t="shared" si="24"/>
        <v>0</v>
      </c>
      <c r="BF176" s="165">
        <f t="shared" si="25"/>
        <v>0</v>
      </c>
      <c r="BG176" s="165">
        <f t="shared" si="26"/>
        <v>0</v>
      </c>
      <c r="BH176" s="165">
        <f t="shared" si="27"/>
        <v>0</v>
      </c>
      <c r="BI176" s="165">
        <f t="shared" si="28"/>
        <v>0</v>
      </c>
      <c r="BJ176" s="13" t="s">
        <v>81</v>
      </c>
      <c r="BK176" s="165">
        <f t="shared" si="29"/>
        <v>0</v>
      </c>
      <c r="BL176" s="13" t="s">
        <v>226</v>
      </c>
      <c r="BM176" s="164" t="s">
        <v>511</v>
      </c>
    </row>
    <row r="177" spans="2:65" s="1" customFormat="1" ht="36" customHeight="1">
      <c r="B177" s="30"/>
      <c r="C177" s="153" t="s">
        <v>512</v>
      </c>
      <c r="D177" s="153" t="s">
        <v>115</v>
      </c>
      <c r="E177" s="154" t="s">
        <v>513</v>
      </c>
      <c r="F177" s="155" t="s">
        <v>514</v>
      </c>
      <c r="G177" s="156" t="s">
        <v>231</v>
      </c>
      <c r="H177" s="157">
        <v>10</v>
      </c>
      <c r="I177" s="158"/>
      <c r="J177" s="159">
        <f t="shared" si="20"/>
        <v>0</v>
      </c>
      <c r="K177" s="155" t="s">
        <v>119</v>
      </c>
      <c r="L177" s="34"/>
      <c r="M177" s="160" t="s">
        <v>19</v>
      </c>
      <c r="N177" s="161" t="s">
        <v>44</v>
      </c>
      <c r="O177" s="59"/>
      <c r="P177" s="162">
        <f t="shared" si="21"/>
        <v>0</v>
      </c>
      <c r="Q177" s="162">
        <v>0</v>
      </c>
      <c r="R177" s="162">
        <f t="shared" si="22"/>
        <v>0</v>
      </c>
      <c r="S177" s="162">
        <v>0</v>
      </c>
      <c r="T177" s="163">
        <f t="shared" si="23"/>
        <v>0</v>
      </c>
      <c r="AR177" s="164" t="s">
        <v>226</v>
      </c>
      <c r="AT177" s="164" t="s">
        <v>115</v>
      </c>
      <c r="AU177" s="164" t="s">
        <v>73</v>
      </c>
      <c r="AY177" s="13" t="s">
        <v>121</v>
      </c>
      <c r="BE177" s="165">
        <f t="shared" si="24"/>
        <v>0</v>
      </c>
      <c r="BF177" s="165">
        <f t="shared" si="25"/>
        <v>0</v>
      </c>
      <c r="BG177" s="165">
        <f t="shared" si="26"/>
        <v>0</v>
      </c>
      <c r="BH177" s="165">
        <f t="shared" si="27"/>
        <v>0</v>
      </c>
      <c r="BI177" s="165">
        <f t="shared" si="28"/>
        <v>0</v>
      </c>
      <c r="BJ177" s="13" t="s">
        <v>81</v>
      </c>
      <c r="BK177" s="165">
        <f t="shared" si="29"/>
        <v>0</v>
      </c>
      <c r="BL177" s="13" t="s">
        <v>226</v>
      </c>
      <c r="BM177" s="164" t="s">
        <v>515</v>
      </c>
    </row>
    <row r="178" spans="2:65" s="1" customFormat="1" ht="36" customHeight="1">
      <c r="B178" s="30"/>
      <c r="C178" s="153" t="s">
        <v>516</v>
      </c>
      <c r="D178" s="153" t="s">
        <v>115</v>
      </c>
      <c r="E178" s="154" t="s">
        <v>517</v>
      </c>
      <c r="F178" s="155" t="s">
        <v>518</v>
      </c>
      <c r="G178" s="156" t="s">
        <v>231</v>
      </c>
      <c r="H178" s="157">
        <v>10</v>
      </c>
      <c r="I178" s="158"/>
      <c r="J178" s="159">
        <f t="shared" si="20"/>
        <v>0</v>
      </c>
      <c r="K178" s="155" t="s">
        <v>119</v>
      </c>
      <c r="L178" s="34"/>
      <c r="M178" s="160" t="s">
        <v>19</v>
      </c>
      <c r="N178" s="161" t="s">
        <v>44</v>
      </c>
      <c r="O178" s="59"/>
      <c r="P178" s="162">
        <f t="shared" si="21"/>
        <v>0</v>
      </c>
      <c r="Q178" s="162">
        <v>0</v>
      </c>
      <c r="R178" s="162">
        <f t="shared" si="22"/>
        <v>0</v>
      </c>
      <c r="S178" s="162">
        <v>0</v>
      </c>
      <c r="T178" s="163">
        <f t="shared" si="23"/>
        <v>0</v>
      </c>
      <c r="AR178" s="164" t="s">
        <v>226</v>
      </c>
      <c r="AT178" s="164" t="s">
        <v>115</v>
      </c>
      <c r="AU178" s="164" t="s">
        <v>73</v>
      </c>
      <c r="AY178" s="13" t="s">
        <v>121</v>
      </c>
      <c r="BE178" s="165">
        <f t="shared" si="24"/>
        <v>0</v>
      </c>
      <c r="BF178" s="165">
        <f t="shared" si="25"/>
        <v>0</v>
      </c>
      <c r="BG178" s="165">
        <f t="shared" si="26"/>
        <v>0</v>
      </c>
      <c r="BH178" s="165">
        <f t="shared" si="27"/>
        <v>0</v>
      </c>
      <c r="BI178" s="165">
        <f t="shared" si="28"/>
        <v>0</v>
      </c>
      <c r="BJ178" s="13" t="s">
        <v>81</v>
      </c>
      <c r="BK178" s="165">
        <f t="shared" si="29"/>
        <v>0</v>
      </c>
      <c r="BL178" s="13" t="s">
        <v>226</v>
      </c>
      <c r="BM178" s="164" t="s">
        <v>519</v>
      </c>
    </row>
    <row r="179" spans="2:65" s="1" customFormat="1" ht="36" customHeight="1">
      <c r="B179" s="30"/>
      <c r="C179" s="153" t="s">
        <v>520</v>
      </c>
      <c r="D179" s="153" t="s">
        <v>115</v>
      </c>
      <c r="E179" s="154" t="s">
        <v>521</v>
      </c>
      <c r="F179" s="155" t="s">
        <v>522</v>
      </c>
      <c r="G179" s="156" t="s">
        <v>231</v>
      </c>
      <c r="H179" s="157">
        <v>10</v>
      </c>
      <c r="I179" s="158"/>
      <c r="J179" s="159">
        <f t="shared" si="20"/>
        <v>0</v>
      </c>
      <c r="K179" s="155" t="s">
        <v>119</v>
      </c>
      <c r="L179" s="34"/>
      <c r="M179" s="160" t="s">
        <v>19</v>
      </c>
      <c r="N179" s="161" t="s">
        <v>44</v>
      </c>
      <c r="O179" s="59"/>
      <c r="P179" s="162">
        <f t="shared" si="21"/>
        <v>0</v>
      </c>
      <c r="Q179" s="162">
        <v>0</v>
      </c>
      <c r="R179" s="162">
        <f t="shared" si="22"/>
        <v>0</v>
      </c>
      <c r="S179" s="162">
        <v>0</v>
      </c>
      <c r="T179" s="163">
        <f t="shared" si="23"/>
        <v>0</v>
      </c>
      <c r="AR179" s="164" t="s">
        <v>226</v>
      </c>
      <c r="AT179" s="164" t="s">
        <v>115</v>
      </c>
      <c r="AU179" s="164" t="s">
        <v>73</v>
      </c>
      <c r="AY179" s="13" t="s">
        <v>121</v>
      </c>
      <c r="BE179" s="165">
        <f t="shared" si="24"/>
        <v>0</v>
      </c>
      <c r="BF179" s="165">
        <f t="shared" si="25"/>
        <v>0</v>
      </c>
      <c r="BG179" s="165">
        <f t="shared" si="26"/>
        <v>0</v>
      </c>
      <c r="BH179" s="165">
        <f t="shared" si="27"/>
        <v>0</v>
      </c>
      <c r="BI179" s="165">
        <f t="shared" si="28"/>
        <v>0</v>
      </c>
      <c r="BJ179" s="13" t="s">
        <v>81</v>
      </c>
      <c r="BK179" s="165">
        <f t="shared" si="29"/>
        <v>0</v>
      </c>
      <c r="BL179" s="13" t="s">
        <v>226</v>
      </c>
      <c r="BM179" s="164" t="s">
        <v>523</v>
      </c>
    </row>
    <row r="180" spans="2:65" s="1" customFormat="1" ht="48" customHeight="1">
      <c r="B180" s="30"/>
      <c r="C180" s="153" t="s">
        <v>524</v>
      </c>
      <c r="D180" s="153" t="s">
        <v>115</v>
      </c>
      <c r="E180" s="154" t="s">
        <v>525</v>
      </c>
      <c r="F180" s="155" t="s">
        <v>526</v>
      </c>
      <c r="G180" s="156" t="s">
        <v>231</v>
      </c>
      <c r="H180" s="157">
        <v>10</v>
      </c>
      <c r="I180" s="158"/>
      <c r="J180" s="159">
        <f t="shared" si="20"/>
        <v>0</v>
      </c>
      <c r="K180" s="155" t="s">
        <v>119</v>
      </c>
      <c r="L180" s="34"/>
      <c r="M180" s="160" t="s">
        <v>19</v>
      </c>
      <c r="N180" s="161" t="s">
        <v>44</v>
      </c>
      <c r="O180" s="59"/>
      <c r="P180" s="162">
        <f t="shared" si="21"/>
        <v>0</v>
      </c>
      <c r="Q180" s="162">
        <v>0</v>
      </c>
      <c r="R180" s="162">
        <f t="shared" si="22"/>
        <v>0</v>
      </c>
      <c r="S180" s="162">
        <v>0</v>
      </c>
      <c r="T180" s="163">
        <f t="shared" si="23"/>
        <v>0</v>
      </c>
      <c r="AR180" s="164" t="s">
        <v>226</v>
      </c>
      <c r="AT180" s="164" t="s">
        <v>115</v>
      </c>
      <c r="AU180" s="164" t="s">
        <v>73</v>
      </c>
      <c r="AY180" s="13" t="s">
        <v>121</v>
      </c>
      <c r="BE180" s="165">
        <f t="shared" si="24"/>
        <v>0</v>
      </c>
      <c r="BF180" s="165">
        <f t="shared" si="25"/>
        <v>0</v>
      </c>
      <c r="BG180" s="165">
        <f t="shared" si="26"/>
        <v>0</v>
      </c>
      <c r="BH180" s="165">
        <f t="shared" si="27"/>
        <v>0</v>
      </c>
      <c r="BI180" s="165">
        <f t="shared" si="28"/>
        <v>0</v>
      </c>
      <c r="BJ180" s="13" t="s">
        <v>81</v>
      </c>
      <c r="BK180" s="165">
        <f t="shared" si="29"/>
        <v>0</v>
      </c>
      <c r="BL180" s="13" t="s">
        <v>226</v>
      </c>
      <c r="BM180" s="164" t="s">
        <v>527</v>
      </c>
    </row>
    <row r="181" spans="2:65" s="1" customFormat="1" ht="48" customHeight="1">
      <c r="B181" s="30"/>
      <c r="C181" s="153" t="s">
        <v>528</v>
      </c>
      <c r="D181" s="153" t="s">
        <v>115</v>
      </c>
      <c r="E181" s="154" t="s">
        <v>529</v>
      </c>
      <c r="F181" s="155" t="s">
        <v>530</v>
      </c>
      <c r="G181" s="156" t="s">
        <v>231</v>
      </c>
      <c r="H181" s="157">
        <v>10</v>
      </c>
      <c r="I181" s="158"/>
      <c r="J181" s="159">
        <f t="shared" si="20"/>
        <v>0</v>
      </c>
      <c r="K181" s="155" t="s">
        <v>119</v>
      </c>
      <c r="L181" s="34"/>
      <c r="M181" s="160" t="s">
        <v>19</v>
      </c>
      <c r="N181" s="161" t="s">
        <v>44</v>
      </c>
      <c r="O181" s="59"/>
      <c r="P181" s="162">
        <f t="shared" si="21"/>
        <v>0</v>
      </c>
      <c r="Q181" s="162">
        <v>0</v>
      </c>
      <c r="R181" s="162">
        <f t="shared" si="22"/>
        <v>0</v>
      </c>
      <c r="S181" s="162">
        <v>0</v>
      </c>
      <c r="T181" s="163">
        <f t="shared" si="23"/>
        <v>0</v>
      </c>
      <c r="AR181" s="164" t="s">
        <v>226</v>
      </c>
      <c r="AT181" s="164" t="s">
        <v>115</v>
      </c>
      <c r="AU181" s="164" t="s">
        <v>73</v>
      </c>
      <c r="AY181" s="13" t="s">
        <v>121</v>
      </c>
      <c r="BE181" s="165">
        <f t="shared" si="24"/>
        <v>0</v>
      </c>
      <c r="BF181" s="165">
        <f t="shared" si="25"/>
        <v>0</v>
      </c>
      <c r="BG181" s="165">
        <f t="shared" si="26"/>
        <v>0</v>
      </c>
      <c r="BH181" s="165">
        <f t="shared" si="27"/>
        <v>0</v>
      </c>
      <c r="BI181" s="165">
        <f t="shared" si="28"/>
        <v>0</v>
      </c>
      <c r="BJ181" s="13" t="s">
        <v>81</v>
      </c>
      <c r="BK181" s="165">
        <f t="shared" si="29"/>
        <v>0</v>
      </c>
      <c r="BL181" s="13" t="s">
        <v>226</v>
      </c>
      <c r="BM181" s="164" t="s">
        <v>531</v>
      </c>
    </row>
    <row r="182" spans="2:65" s="1" customFormat="1" ht="36" customHeight="1">
      <c r="B182" s="30"/>
      <c r="C182" s="153" t="s">
        <v>532</v>
      </c>
      <c r="D182" s="153" t="s">
        <v>115</v>
      </c>
      <c r="E182" s="154" t="s">
        <v>533</v>
      </c>
      <c r="F182" s="155" t="s">
        <v>534</v>
      </c>
      <c r="G182" s="156" t="s">
        <v>231</v>
      </c>
      <c r="H182" s="157">
        <v>10</v>
      </c>
      <c r="I182" s="158"/>
      <c r="J182" s="159">
        <f t="shared" si="20"/>
        <v>0</v>
      </c>
      <c r="K182" s="155" t="s">
        <v>119</v>
      </c>
      <c r="L182" s="34"/>
      <c r="M182" s="160" t="s">
        <v>19</v>
      </c>
      <c r="N182" s="161" t="s">
        <v>44</v>
      </c>
      <c r="O182" s="59"/>
      <c r="P182" s="162">
        <f t="shared" si="21"/>
        <v>0</v>
      </c>
      <c r="Q182" s="162">
        <v>0</v>
      </c>
      <c r="R182" s="162">
        <f t="shared" si="22"/>
        <v>0</v>
      </c>
      <c r="S182" s="162">
        <v>0</v>
      </c>
      <c r="T182" s="163">
        <f t="shared" si="23"/>
        <v>0</v>
      </c>
      <c r="AR182" s="164" t="s">
        <v>226</v>
      </c>
      <c r="AT182" s="164" t="s">
        <v>115</v>
      </c>
      <c r="AU182" s="164" t="s">
        <v>73</v>
      </c>
      <c r="AY182" s="13" t="s">
        <v>121</v>
      </c>
      <c r="BE182" s="165">
        <f t="shared" si="24"/>
        <v>0</v>
      </c>
      <c r="BF182" s="165">
        <f t="shared" si="25"/>
        <v>0</v>
      </c>
      <c r="BG182" s="165">
        <f t="shared" si="26"/>
        <v>0</v>
      </c>
      <c r="BH182" s="165">
        <f t="shared" si="27"/>
        <v>0</v>
      </c>
      <c r="BI182" s="165">
        <f t="shared" si="28"/>
        <v>0</v>
      </c>
      <c r="BJ182" s="13" t="s">
        <v>81</v>
      </c>
      <c r="BK182" s="165">
        <f t="shared" si="29"/>
        <v>0</v>
      </c>
      <c r="BL182" s="13" t="s">
        <v>226</v>
      </c>
      <c r="BM182" s="164" t="s">
        <v>535</v>
      </c>
    </row>
    <row r="183" spans="2:65" s="1" customFormat="1" ht="24" customHeight="1">
      <c r="B183" s="30"/>
      <c r="C183" s="153" t="s">
        <v>536</v>
      </c>
      <c r="D183" s="153" t="s">
        <v>115</v>
      </c>
      <c r="E183" s="154" t="s">
        <v>537</v>
      </c>
      <c r="F183" s="155" t="s">
        <v>538</v>
      </c>
      <c r="G183" s="156" t="s">
        <v>231</v>
      </c>
      <c r="H183" s="157">
        <v>10</v>
      </c>
      <c r="I183" s="158"/>
      <c r="J183" s="159">
        <f t="shared" si="20"/>
        <v>0</v>
      </c>
      <c r="K183" s="155" t="s">
        <v>119</v>
      </c>
      <c r="L183" s="34"/>
      <c r="M183" s="160" t="s">
        <v>19</v>
      </c>
      <c r="N183" s="161" t="s">
        <v>44</v>
      </c>
      <c r="O183" s="59"/>
      <c r="P183" s="162">
        <f t="shared" si="21"/>
        <v>0</v>
      </c>
      <c r="Q183" s="162">
        <v>0</v>
      </c>
      <c r="R183" s="162">
        <f t="shared" si="22"/>
        <v>0</v>
      </c>
      <c r="S183" s="162">
        <v>0</v>
      </c>
      <c r="T183" s="163">
        <f t="shared" si="23"/>
        <v>0</v>
      </c>
      <c r="AR183" s="164" t="s">
        <v>226</v>
      </c>
      <c r="AT183" s="164" t="s">
        <v>115</v>
      </c>
      <c r="AU183" s="164" t="s">
        <v>73</v>
      </c>
      <c r="AY183" s="13" t="s">
        <v>121</v>
      </c>
      <c r="BE183" s="165">
        <f t="shared" si="24"/>
        <v>0</v>
      </c>
      <c r="BF183" s="165">
        <f t="shared" si="25"/>
        <v>0</v>
      </c>
      <c r="BG183" s="165">
        <f t="shared" si="26"/>
        <v>0</v>
      </c>
      <c r="BH183" s="165">
        <f t="shared" si="27"/>
        <v>0</v>
      </c>
      <c r="BI183" s="165">
        <f t="shared" si="28"/>
        <v>0</v>
      </c>
      <c r="BJ183" s="13" t="s">
        <v>81</v>
      </c>
      <c r="BK183" s="165">
        <f t="shared" si="29"/>
        <v>0</v>
      </c>
      <c r="BL183" s="13" t="s">
        <v>226</v>
      </c>
      <c r="BM183" s="164" t="s">
        <v>539</v>
      </c>
    </row>
    <row r="184" spans="2:65" s="1" customFormat="1" ht="126.75">
      <c r="B184" s="30"/>
      <c r="C184" s="31"/>
      <c r="D184" s="176" t="s">
        <v>311</v>
      </c>
      <c r="E184" s="31"/>
      <c r="F184" s="177" t="s">
        <v>540</v>
      </c>
      <c r="G184" s="31"/>
      <c r="H184" s="31"/>
      <c r="I184" s="103"/>
      <c r="J184" s="31"/>
      <c r="K184" s="31"/>
      <c r="L184" s="34"/>
      <c r="M184" s="178"/>
      <c r="N184" s="59"/>
      <c r="O184" s="59"/>
      <c r="P184" s="59"/>
      <c r="Q184" s="59"/>
      <c r="R184" s="59"/>
      <c r="S184" s="59"/>
      <c r="T184" s="60"/>
      <c r="AT184" s="13" t="s">
        <v>311</v>
      </c>
      <c r="AU184" s="13" t="s">
        <v>73</v>
      </c>
    </row>
    <row r="185" spans="2:65" s="1" customFormat="1" ht="24" customHeight="1">
      <c r="B185" s="30"/>
      <c r="C185" s="153" t="s">
        <v>541</v>
      </c>
      <c r="D185" s="153" t="s">
        <v>115</v>
      </c>
      <c r="E185" s="154" t="s">
        <v>542</v>
      </c>
      <c r="F185" s="155" t="s">
        <v>543</v>
      </c>
      <c r="G185" s="156" t="s">
        <v>231</v>
      </c>
      <c r="H185" s="157">
        <v>10</v>
      </c>
      <c r="I185" s="158"/>
      <c r="J185" s="159">
        <f>ROUND(I185*H185,2)</f>
        <v>0</v>
      </c>
      <c r="K185" s="155" t="s">
        <v>119</v>
      </c>
      <c r="L185" s="34"/>
      <c r="M185" s="160" t="s">
        <v>19</v>
      </c>
      <c r="N185" s="161" t="s">
        <v>44</v>
      </c>
      <c r="O185" s="59"/>
      <c r="P185" s="162">
        <f>O185*H185</f>
        <v>0</v>
      </c>
      <c r="Q185" s="162">
        <v>0</v>
      </c>
      <c r="R185" s="162">
        <f>Q185*H185</f>
        <v>0</v>
      </c>
      <c r="S185" s="162">
        <v>0</v>
      </c>
      <c r="T185" s="163">
        <f>S185*H185</f>
        <v>0</v>
      </c>
      <c r="AR185" s="164" t="s">
        <v>226</v>
      </c>
      <c r="AT185" s="164" t="s">
        <v>115</v>
      </c>
      <c r="AU185" s="164" t="s">
        <v>73</v>
      </c>
      <c r="AY185" s="13" t="s">
        <v>121</v>
      </c>
      <c r="BE185" s="165">
        <f>IF(N185="základní",J185,0)</f>
        <v>0</v>
      </c>
      <c r="BF185" s="165">
        <f>IF(N185="snížená",J185,0)</f>
        <v>0</v>
      </c>
      <c r="BG185" s="165">
        <f>IF(N185="zákl. přenesená",J185,0)</f>
        <v>0</v>
      </c>
      <c r="BH185" s="165">
        <f>IF(N185="sníž. přenesená",J185,0)</f>
        <v>0</v>
      </c>
      <c r="BI185" s="165">
        <f>IF(N185="nulová",J185,0)</f>
        <v>0</v>
      </c>
      <c r="BJ185" s="13" t="s">
        <v>81</v>
      </c>
      <c r="BK185" s="165">
        <f>ROUND(I185*H185,2)</f>
        <v>0</v>
      </c>
      <c r="BL185" s="13" t="s">
        <v>226</v>
      </c>
      <c r="BM185" s="164" t="s">
        <v>544</v>
      </c>
    </row>
    <row r="186" spans="2:65" s="1" customFormat="1" ht="48.75">
      <c r="B186" s="30"/>
      <c r="C186" s="31"/>
      <c r="D186" s="176" t="s">
        <v>311</v>
      </c>
      <c r="E186" s="31"/>
      <c r="F186" s="177" t="s">
        <v>545</v>
      </c>
      <c r="G186" s="31"/>
      <c r="H186" s="31"/>
      <c r="I186" s="103"/>
      <c r="J186" s="31"/>
      <c r="K186" s="31"/>
      <c r="L186" s="34"/>
      <c r="M186" s="178"/>
      <c r="N186" s="59"/>
      <c r="O186" s="59"/>
      <c r="P186" s="59"/>
      <c r="Q186" s="59"/>
      <c r="R186" s="59"/>
      <c r="S186" s="59"/>
      <c r="T186" s="60"/>
      <c r="AT186" s="13" t="s">
        <v>311</v>
      </c>
      <c r="AU186" s="13" t="s">
        <v>73</v>
      </c>
    </row>
    <row r="187" spans="2:65" s="1" customFormat="1" ht="24" customHeight="1">
      <c r="B187" s="30"/>
      <c r="C187" s="153" t="s">
        <v>546</v>
      </c>
      <c r="D187" s="153" t="s">
        <v>115</v>
      </c>
      <c r="E187" s="154" t="s">
        <v>547</v>
      </c>
      <c r="F187" s="155" t="s">
        <v>548</v>
      </c>
      <c r="G187" s="156" t="s">
        <v>231</v>
      </c>
      <c r="H187" s="157">
        <v>10</v>
      </c>
      <c r="I187" s="158"/>
      <c r="J187" s="159">
        <f>ROUND(I187*H187,2)</f>
        <v>0</v>
      </c>
      <c r="K187" s="155" t="s">
        <v>119</v>
      </c>
      <c r="L187" s="34"/>
      <c r="M187" s="160" t="s">
        <v>19</v>
      </c>
      <c r="N187" s="161" t="s">
        <v>44</v>
      </c>
      <c r="O187" s="59"/>
      <c r="P187" s="162">
        <f>O187*H187</f>
        <v>0</v>
      </c>
      <c r="Q187" s="162">
        <v>0</v>
      </c>
      <c r="R187" s="162">
        <f>Q187*H187</f>
        <v>0</v>
      </c>
      <c r="S187" s="162">
        <v>0</v>
      </c>
      <c r="T187" s="163">
        <f>S187*H187</f>
        <v>0</v>
      </c>
      <c r="AR187" s="164" t="s">
        <v>226</v>
      </c>
      <c r="AT187" s="164" t="s">
        <v>115</v>
      </c>
      <c r="AU187" s="164" t="s">
        <v>73</v>
      </c>
      <c r="AY187" s="13" t="s">
        <v>121</v>
      </c>
      <c r="BE187" s="165">
        <f>IF(N187="základní",J187,0)</f>
        <v>0</v>
      </c>
      <c r="BF187" s="165">
        <f>IF(N187="snížená",J187,0)</f>
        <v>0</v>
      </c>
      <c r="BG187" s="165">
        <f>IF(N187="zákl. přenesená",J187,0)</f>
        <v>0</v>
      </c>
      <c r="BH187" s="165">
        <f>IF(N187="sníž. přenesená",J187,0)</f>
        <v>0</v>
      </c>
      <c r="BI187" s="165">
        <f>IF(N187="nulová",J187,0)</f>
        <v>0</v>
      </c>
      <c r="BJ187" s="13" t="s">
        <v>81</v>
      </c>
      <c r="BK187" s="165">
        <f>ROUND(I187*H187,2)</f>
        <v>0</v>
      </c>
      <c r="BL187" s="13" t="s">
        <v>226</v>
      </c>
      <c r="BM187" s="164" t="s">
        <v>549</v>
      </c>
    </row>
    <row r="188" spans="2:65" s="1" customFormat="1" ht="58.5">
      <c r="B188" s="30"/>
      <c r="C188" s="31"/>
      <c r="D188" s="176" t="s">
        <v>311</v>
      </c>
      <c r="E188" s="31"/>
      <c r="F188" s="177" t="s">
        <v>550</v>
      </c>
      <c r="G188" s="31"/>
      <c r="H188" s="31"/>
      <c r="I188" s="103"/>
      <c r="J188" s="31"/>
      <c r="K188" s="31"/>
      <c r="L188" s="34"/>
      <c r="M188" s="178"/>
      <c r="N188" s="59"/>
      <c r="O188" s="59"/>
      <c r="P188" s="59"/>
      <c r="Q188" s="59"/>
      <c r="R188" s="59"/>
      <c r="S188" s="59"/>
      <c r="T188" s="60"/>
      <c r="AT188" s="13" t="s">
        <v>311</v>
      </c>
      <c r="AU188" s="13" t="s">
        <v>73</v>
      </c>
    </row>
    <row r="189" spans="2:65" s="1" customFormat="1" ht="24" customHeight="1">
      <c r="B189" s="30"/>
      <c r="C189" s="153" t="s">
        <v>551</v>
      </c>
      <c r="D189" s="153" t="s">
        <v>115</v>
      </c>
      <c r="E189" s="154" t="s">
        <v>552</v>
      </c>
      <c r="F189" s="155" t="s">
        <v>553</v>
      </c>
      <c r="G189" s="156" t="s">
        <v>231</v>
      </c>
      <c r="H189" s="157">
        <v>10</v>
      </c>
      <c r="I189" s="158"/>
      <c r="J189" s="159">
        <f>ROUND(I189*H189,2)</f>
        <v>0</v>
      </c>
      <c r="K189" s="155" t="s">
        <v>119</v>
      </c>
      <c r="L189" s="34"/>
      <c r="M189" s="160" t="s">
        <v>19</v>
      </c>
      <c r="N189" s="161" t="s">
        <v>44</v>
      </c>
      <c r="O189" s="59"/>
      <c r="P189" s="162">
        <f>O189*H189</f>
        <v>0</v>
      </c>
      <c r="Q189" s="162">
        <v>0</v>
      </c>
      <c r="R189" s="162">
        <f>Q189*H189</f>
        <v>0</v>
      </c>
      <c r="S189" s="162">
        <v>0</v>
      </c>
      <c r="T189" s="163">
        <f>S189*H189</f>
        <v>0</v>
      </c>
      <c r="AR189" s="164" t="s">
        <v>226</v>
      </c>
      <c r="AT189" s="164" t="s">
        <v>115</v>
      </c>
      <c r="AU189" s="164" t="s">
        <v>73</v>
      </c>
      <c r="AY189" s="13" t="s">
        <v>121</v>
      </c>
      <c r="BE189" s="165">
        <f>IF(N189="základní",J189,0)</f>
        <v>0</v>
      </c>
      <c r="BF189" s="165">
        <f>IF(N189="snížená",J189,0)</f>
        <v>0</v>
      </c>
      <c r="BG189" s="165">
        <f>IF(N189="zákl. přenesená",J189,0)</f>
        <v>0</v>
      </c>
      <c r="BH189" s="165">
        <f>IF(N189="sníž. přenesená",J189,0)</f>
        <v>0</v>
      </c>
      <c r="BI189" s="165">
        <f>IF(N189="nulová",J189,0)</f>
        <v>0</v>
      </c>
      <c r="BJ189" s="13" t="s">
        <v>81</v>
      </c>
      <c r="BK189" s="165">
        <f>ROUND(I189*H189,2)</f>
        <v>0</v>
      </c>
      <c r="BL189" s="13" t="s">
        <v>226</v>
      </c>
      <c r="BM189" s="164" t="s">
        <v>554</v>
      </c>
    </row>
    <row r="190" spans="2:65" s="1" customFormat="1" ht="48.75">
      <c r="B190" s="30"/>
      <c r="C190" s="31"/>
      <c r="D190" s="176" t="s">
        <v>311</v>
      </c>
      <c r="E190" s="31"/>
      <c r="F190" s="177" t="s">
        <v>545</v>
      </c>
      <c r="G190" s="31"/>
      <c r="H190" s="31"/>
      <c r="I190" s="103"/>
      <c r="J190" s="31"/>
      <c r="K190" s="31"/>
      <c r="L190" s="34"/>
      <c r="M190" s="178"/>
      <c r="N190" s="59"/>
      <c r="O190" s="59"/>
      <c r="P190" s="59"/>
      <c r="Q190" s="59"/>
      <c r="R190" s="59"/>
      <c r="S190" s="59"/>
      <c r="T190" s="60"/>
      <c r="AT190" s="13" t="s">
        <v>311</v>
      </c>
      <c r="AU190" s="13" t="s">
        <v>73</v>
      </c>
    </row>
    <row r="191" spans="2:65" s="1" customFormat="1" ht="24" customHeight="1">
      <c r="B191" s="30"/>
      <c r="C191" s="153" t="s">
        <v>555</v>
      </c>
      <c r="D191" s="153" t="s">
        <v>115</v>
      </c>
      <c r="E191" s="154" t="s">
        <v>556</v>
      </c>
      <c r="F191" s="155" t="s">
        <v>557</v>
      </c>
      <c r="G191" s="156" t="s">
        <v>231</v>
      </c>
      <c r="H191" s="157">
        <v>10</v>
      </c>
      <c r="I191" s="158"/>
      <c r="J191" s="159">
        <f>ROUND(I191*H191,2)</f>
        <v>0</v>
      </c>
      <c r="K191" s="155" t="s">
        <v>119</v>
      </c>
      <c r="L191" s="34"/>
      <c r="M191" s="160" t="s">
        <v>19</v>
      </c>
      <c r="N191" s="161" t="s">
        <v>44</v>
      </c>
      <c r="O191" s="59"/>
      <c r="P191" s="162">
        <f>O191*H191</f>
        <v>0</v>
      </c>
      <c r="Q191" s="162">
        <v>0</v>
      </c>
      <c r="R191" s="162">
        <f>Q191*H191</f>
        <v>0</v>
      </c>
      <c r="S191" s="162">
        <v>0</v>
      </c>
      <c r="T191" s="163">
        <f>S191*H191</f>
        <v>0</v>
      </c>
      <c r="AR191" s="164" t="s">
        <v>226</v>
      </c>
      <c r="AT191" s="164" t="s">
        <v>115</v>
      </c>
      <c r="AU191" s="164" t="s">
        <v>73</v>
      </c>
      <c r="AY191" s="13" t="s">
        <v>121</v>
      </c>
      <c r="BE191" s="165">
        <f>IF(N191="základní",J191,0)</f>
        <v>0</v>
      </c>
      <c r="BF191" s="165">
        <f>IF(N191="snížená",J191,0)</f>
        <v>0</v>
      </c>
      <c r="BG191" s="165">
        <f>IF(N191="zákl. přenesená",J191,0)</f>
        <v>0</v>
      </c>
      <c r="BH191" s="165">
        <f>IF(N191="sníž. přenesená",J191,0)</f>
        <v>0</v>
      </c>
      <c r="BI191" s="165">
        <f>IF(N191="nulová",J191,0)</f>
        <v>0</v>
      </c>
      <c r="BJ191" s="13" t="s">
        <v>81</v>
      </c>
      <c r="BK191" s="165">
        <f>ROUND(I191*H191,2)</f>
        <v>0</v>
      </c>
      <c r="BL191" s="13" t="s">
        <v>226</v>
      </c>
      <c r="BM191" s="164" t="s">
        <v>558</v>
      </c>
    </row>
    <row r="192" spans="2:65" s="1" customFormat="1" ht="58.5">
      <c r="B192" s="30"/>
      <c r="C192" s="31"/>
      <c r="D192" s="176" t="s">
        <v>311</v>
      </c>
      <c r="E192" s="31"/>
      <c r="F192" s="177" t="s">
        <v>559</v>
      </c>
      <c r="G192" s="31"/>
      <c r="H192" s="31"/>
      <c r="I192" s="103"/>
      <c r="J192" s="31"/>
      <c r="K192" s="31"/>
      <c r="L192" s="34"/>
      <c r="M192" s="178"/>
      <c r="N192" s="59"/>
      <c r="O192" s="59"/>
      <c r="P192" s="59"/>
      <c r="Q192" s="59"/>
      <c r="R192" s="59"/>
      <c r="S192" s="59"/>
      <c r="T192" s="60"/>
      <c r="AT192" s="13" t="s">
        <v>311</v>
      </c>
      <c r="AU192" s="13" t="s">
        <v>73</v>
      </c>
    </row>
    <row r="193" spans="2:65" s="1" customFormat="1" ht="24" customHeight="1">
      <c r="B193" s="30"/>
      <c r="C193" s="153" t="s">
        <v>560</v>
      </c>
      <c r="D193" s="153" t="s">
        <v>115</v>
      </c>
      <c r="E193" s="154" t="s">
        <v>561</v>
      </c>
      <c r="F193" s="155" t="s">
        <v>562</v>
      </c>
      <c r="G193" s="156" t="s">
        <v>231</v>
      </c>
      <c r="H193" s="157">
        <v>10</v>
      </c>
      <c r="I193" s="158"/>
      <c r="J193" s="159">
        <f>ROUND(I193*H193,2)</f>
        <v>0</v>
      </c>
      <c r="K193" s="155" t="s">
        <v>119</v>
      </c>
      <c r="L193" s="34"/>
      <c r="M193" s="160" t="s">
        <v>19</v>
      </c>
      <c r="N193" s="161" t="s">
        <v>44</v>
      </c>
      <c r="O193" s="59"/>
      <c r="P193" s="162">
        <f>O193*H193</f>
        <v>0</v>
      </c>
      <c r="Q193" s="162">
        <v>0</v>
      </c>
      <c r="R193" s="162">
        <f>Q193*H193</f>
        <v>0</v>
      </c>
      <c r="S193" s="162">
        <v>0</v>
      </c>
      <c r="T193" s="163">
        <f>S193*H193</f>
        <v>0</v>
      </c>
      <c r="AR193" s="164" t="s">
        <v>226</v>
      </c>
      <c r="AT193" s="164" t="s">
        <v>115</v>
      </c>
      <c r="AU193" s="164" t="s">
        <v>73</v>
      </c>
      <c r="AY193" s="13" t="s">
        <v>121</v>
      </c>
      <c r="BE193" s="165">
        <f>IF(N193="základní",J193,0)</f>
        <v>0</v>
      </c>
      <c r="BF193" s="165">
        <f>IF(N193="snížená",J193,0)</f>
        <v>0</v>
      </c>
      <c r="BG193" s="165">
        <f>IF(N193="zákl. přenesená",J193,0)</f>
        <v>0</v>
      </c>
      <c r="BH193" s="165">
        <f>IF(N193="sníž. přenesená",J193,0)</f>
        <v>0</v>
      </c>
      <c r="BI193" s="165">
        <f>IF(N193="nulová",J193,0)</f>
        <v>0</v>
      </c>
      <c r="BJ193" s="13" t="s">
        <v>81</v>
      </c>
      <c r="BK193" s="165">
        <f>ROUND(I193*H193,2)</f>
        <v>0</v>
      </c>
      <c r="BL193" s="13" t="s">
        <v>226</v>
      </c>
      <c r="BM193" s="164" t="s">
        <v>563</v>
      </c>
    </row>
    <row r="194" spans="2:65" s="1" customFormat="1" ht="58.5">
      <c r="B194" s="30"/>
      <c r="C194" s="31"/>
      <c r="D194" s="176" t="s">
        <v>311</v>
      </c>
      <c r="E194" s="31"/>
      <c r="F194" s="177" t="s">
        <v>564</v>
      </c>
      <c r="G194" s="31"/>
      <c r="H194" s="31"/>
      <c r="I194" s="103"/>
      <c r="J194" s="31"/>
      <c r="K194" s="31"/>
      <c r="L194" s="34"/>
      <c r="M194" s="178"/>
      <c r="N194" s="59"/>
      <c r="O194" s="59"/>
      <c r="P194" s="59"/>
      <c r="Q194" s="59"/>
      <c r="R194" s="59"/>
      <c r="S194" s="59"/>
      <c r="T194" s="60"/>
      <c r="AT194" s="13" t="s">
        <v>311</v>
      </c>
      <c r="AU194" s="13" t="s">
        <v>73</v>
      </c>
    </row>
    <row r="195" spans="2:65" s="1" customFormat="1" ht="24" customHeight="1">
      <c r="B195" s="30"/>
      <c r="C195" s="153" t="s">
        <v>565</v>
      </c>
      <c r="D195" s="153" t="s">
        <v>115</v>
      </c>
      <c r="E195" s="154" t="s">
        <v>566</v>
      </c>
      <c r="F195" s="155" t="s">
        <v>567</v>
      </c>
      <c r="G195" s="156" t="s">
        <v>231</v>
      </c>
      <c r="H195" s="157">
        <v>10</v>
      </c>
      <c r="I195" s="158"/>
      <c r="J195" s="159">
        <f>ROUND(I195*H195,2)</f>
        <v>0</v>
      </c>
      <c r="K195" s="155" t="s">
        <v>119</v>
      </c>
      <c r="L195" s="34"/>
      <c r="M195" s="160" t="s">
        <v>19</v>
      </c>
      <c r="N195" s="161" t="s">
        <v>44</v>
      </c>
      <c r="O195" s="59"/>
      <c r="P195" s="162">
        <f>O195*H195</f>
        <v>0</v>
      </c>
      <c r="Q195" s="162">
        <v>0</v>
      </c>
      <c r="R195" s="162">
        <f>Q195*H195</f>
        <v>0</v>
      </c>
      <c r="S195" s="162">
        <v>0</v>
      </c>
      <c r="T195" s="163">
        <f>S195*H195</f>
        <v>0</v>
      </c>
      <c r="AR195" s="164" t="s">
        <v>226</v>
      </c>
      <c r="AT195" s="164" t="s">
        <v>115</v>
      </c>
      <c r="AU195" s="164" t="s">
        <v>73</v>
      </c>
      <c r="AY195" s="13" t="s">
        <v>121</v>
      </c>
      <c r="BE195" s="165">
        <f>IF(N195="základní",J195,0)</f>
        <v>0</v>
      </c>
      <c r="BF195" s="165">
        <f>IF(N195="snížená",J195,0)</f>
        <v>0</v>
      </c>
      <c r="BG195" s="165">
        <f>IF(N195="zákl. přenesená",J195,0)</f>
        <v>0</v>
      </c>
      <c r="BH195" s="165">
        <f>IF(N195="sníž. přenesená",J195,0)</f>
        <v>0</v>
      </c>
      <c r="BI195" s="165">
        <f>IF(N195="nulová",J195,0)</f>
        <v>0</v>
      </c>
      <c r="BJ195" s="13" t="s">
        <v>81</v>
      </c>
      <c r="BK195" s="165">
        <f>ROUND(I195*H195,2)</f>
        <v>0</v>
      </c>
      <c r="BL195" s="13" t="s">
        <v>226</v>
      </c>
      <c r="BM195" s="164" t="s">
        <v>568</v>
      </c>
    </row>
    <row r="196" spans="2:65" s="1" customFormat="1" ht="87.75">
      <c r="B196" s="30"/>
      <c r="C196" s="31"/>
      <c r="D196" s="176" t="s">
        <v>311</v>
      </c>
      <c r="E196" s="31"/>
      <c r="F196" s="177" t="s">
        <v>569</v>
      </c>
      <c r="G196" s="31"/>
      <c r="H196" s="31"/>
      <c r="I196" s="103"/>
      <c r="J196" s="31"/>
      <c r="K196" s="31"/>
      <c r="L196" s="34"/>
      <c r="M196" s="178"/>
      <c r="N196" s="59"/>
      <c r="O196" s="59"/>
      <c r="P196" s="59"/>
      <c r="Q196" s="59"/>
      <c r="R196" s="59"/>
      <c r="S196" s="59"/>
      <c r="T196" s="60"/>
      <c r="AT196" s="13" t="s">
        <v>311</v>
      </c>
      <c r="AU196" s="13" t="s">
        <v>73</v>
      </c>
    </row>
    <row r="197" spans="2:65" s="1" customFormat="1" ht="24" customHeight="1">
      <c r="B197" s="30"/>
      <c r="C197" s="153" t="s">
        <v>570</v>
      </c>
      <c r="D197" s="153" t="s">
        <v>115</v>
      </c>
      <c r="E197" s="154" t="s">
        <v>571</v>
      </c>
      <c r="F197" s="155" t="s">
        <v>572</v>
      </c>
      <c r="G197" s="156" t="s">
        <v>231</v>
      </c>
      <c r="H197" s="157">
        <v>10</v>
      </c>
      <c r="I197" s="158"/>
      <c r="J197" s="159">
        <f>ROUND(I197*H197,2)</f>
        <v>0</v>
      </c>
      <c r="K197" s="155" t="s">
        <v>119</v>
      </c>
      <c r="L197" s="34"/>
      <c r="M197" s="160" t="s">
        <v>19</v>
      </c>
      <c r="N197" s="161" t="s">
        <v>44</v>
      </c>
      <c r="O197" s="59"/>
      <c r="P197" s="162">
        <f>O197*H197</f>
        <v>0</v>
      </c>
      <c r="Q197" s="162">
        <v>0</v>
      </c>
      <c r="R197" s="162">
        <f>Q197*H197</f>
        <v>0</v>
      </c>
      <c r="S197" s="162">
        <v>0</v>
      </c>
      <c r="T197" s="163">
        <f>S197*H197</f>
        <v>0</v>
      </c>
      <c r="AR197" s="164" t="s">
        <v>226</v>
      </c>
      <c r="AT197" s="164" t="s">
        <v>115</v>
      </c>
      <c r="AU197" s="164" t="s">
        <v>73</v>
      </c>
      <c r="AY197" s="13" t="s">
        <v>121</v>
      </c>
      <c r="BE197" s="165">
        <f>IF(N197="základní",J197,0)</f>
        <v>0</v>
      </c>
      <c r="BF197" s="165">
        <f>IF(N197="snížená",J197,0)</f>
        <v>0</v>
      </c>
      <c r="BG197" s="165">
        <f>IF(N197="zákl. přenesená",J197,0)</f>
        <v>0</v>
      </c>
      <c r="BH197" s="165">
        <f>IF(N197="sníž. přenesená",J197,0)</f>
        <v>0</v>
      </c>
      <c r="BI197" s="165">
        <f>IF(N197="nulová",J197,0)</f>
        <v>0</v>
      </c>
      <c r="BJ197" s="13" t="s">
        <v>81</v>
      </c>
      <c r="BK197" s="165">
        <f>ROUND(I197*H197,2)</f>
        <v>0</v>
      </c>
      <c r="BL197" s="13" t="s">
        <v>226</v>
      </c>
      <c r="BM197" s="164" t="s">
        <v>573</v>
      </c>
    </row>
    <row r="198" spans="2:65" s="1" customFormat="1" ht="58.5">
      <c r="B198" s="30"/>
      <c r="C198" s="31"/>
      <c r="D198" s="176" t="s">
        <v>311</v>
      </c>
      <c r="E198" s="31"/>
      <c r="F198" s="177" t="s">
        <v>574</v>
      </c>
      <c r="G198" s="31"/>
      <c r="H198" s="31"/>
      <c r="I198" s="103"/>
      <c r="J198" s="31"/>
      <c r="K198" s="31"/>
      <c r="L198" s="34"/>
      <c r="M198" s="178"/>
      <c r="N198" s="59"/>
      <c r="O198" s="59"/>
      <c r="P198" s="59"/>
      <c r="Q198" s="59"/>
      <c r="R198" s="59"/>
      <c r="S198" s="59"/>
      <c r="T198" s="60"/>
      <c r="AT198" s="13" t="s">
        <v>311</v>
      </c>
      <c r="AU198" s="13" t="s">
        <v>73</v>
      </c>
    </row>
    <row r="199" spans="2:65" s="1" customFormat="1" ht="24" customHeight="1">
      <c r="B199" s="30"/>
      <c r="C199" s="153" t="s">
        <v>575</v>
      </c>
      <c r="D199" s="153" t="s">
        <v>115</v>
      </c>
      <c r="E199" s="154" t="s">
        <v>576</v>
      </c>
      <c r="F199" s="155" t="s">
        <v>577</v>
      </c>
      <c r="G199" s="156" t="s">
        <v>231</v>
      </c>
      <c r="H199" s="157">
        <v>10</v>
      </c>
      <c r="I199" s="158"/>
      <c r="J199" s="159">
        <f t="shared" ref="J199:J262" si="30">ROUND(I199*H199,2)</f>
        <v>0</v>
      </c>
      <c r="K199" s="155" t="s">
        <v>119</v>
      </c>
      <c r="L199" s="34"/>
      <c r="M199" s="160" t="s">
        <v>19</v>
      </c>
      <c r="N199" s="161" t="s">
        <v>44</v>
      </c>
      <c r="O199" s="59"/>
      <c r="P199" s="162">
        <f t="shared" ref="P199:P262" si="31">O199*H199</f>
        <v>0</v>
      </c>
      <c r="Q199" s="162">
        <v>0</v>
      </c>
      <c r="R199" s="162">
        <f t="shared" ref="R199:R262" si="32">Q199*H199</f>
        <v>0</v>
      </c>
      <c r="S199" s="162">
        <v>0</v>
      </c>
      <c r="T199" s="163">
        <f t="shared" ref="T199:T262" si="33">S199*H199</f>
        <v>0</v>
      </c>
      <c r="AR199" s="164" t="s">
        <v>226</v>
      </c>
      <c r="AT199" s="164" t="s">
        <v>115</v>
      </c>
      <c r="AU199" s="164" t="s">
        <v>73</v>
      </c>
      <c r="AY199" s="13" t="s">
        <v>121</v>
      </c>
      <c r="BE199" s="165">
        <f t="shared" ref="BE199:BE262" si="34">IF(N199="základní",J199,0)</f>
        <v>0</v>
      </c>
      <c r="BF199" s="165">
        <f t="shared" ref="BF199:BF262" si="35">IF(N199="snížená",J199,0)</f>
        <v>0</v>
      </c>
      <c r="BG199" s="165">
        <f t="shared" ref="BG199:BG262" si="36">IF(N199="zákl. přenesená",J199,0)</f>
        <v>0</v>
      </c>
      <c r="BH199" s="165">
        <f t="shared" ref="BH199:BH262" si="37">IF(N199="sníž. přenesená",J199,0)</f>
        <v>0</v>
      </c>
      <c r="BI199" s="165">
        <f t="shared" ref="BI199:BI262" si="38">IF(N199="nulová",J199,0)</f>
        <v>0</v>
      </c>
      <c r="BJ199" s="13" t="s">
        <v>81</v>
      </c>
      <c r="BK199" s="165">
        <f t="shared" ref="BK199:BK262" si="39">ROUND(I199*H199,2)</f>
        <v>0</v>
      </c>
      <c r="BL199" s="13" t="s">
        <v>226</v>
      </c>
      <c r="BM199" s="164" t="s">
        <v>578</v>
      </c>
    </row>
    <row r="200" spans="2:65" s="1" customFormat="1" ht="24" customHeight="1">
      <c r="B200" s="30"/>
      <c r="C200" s="153" t="s">
        <v>579</v>
      </c>
      <c r="D200" s="153" t="s">
        <v>115</v>
      </c>
      <c r="E200" s="154" t="s">
        <v>580</v>
      </c>
      <c r="F200" s="155" t="s">
        <v>581</v>
      </c>
      <c r="G200" s="156" t="s">
        <v>231</v>
      </c>
      <c r="H200" s="157">
        <v>10</v>
      </c>
      <c r="I200" s="158"/>
      <c r="J200" s="159">
        <f t="shared" si="30"/>
        <v>0</v>
      </c>
      <c r="K200" s="155" t="s">
        <v>119</v>
      </c>
      <c r="L200" s="34"/>
      <c r="M200" s="160" t="s">
        <v>19</v>
      </c>
      <c r="N200" s="161" t="s">
        <v>44</v>
      </c>
      <c r="O200" s="59"/>
      <c r="P200" s="162">
        <f t="shared" si="31"/>
        <v>0</v>
      </c>
      <c r="Q200" s="162">
        <v>0</v>
      </c>
      <c r="R200" s="162">
        <f t="shared" si="32"/>
        <v>0</v>
      </c>
      <c r="S200" s="162">
        <v>0</v>
      </c>
      <c r="T200" s="163">
        <f t="shared" si="33"/>
        <v>0</v>
      </c>
      <c r="AR200" s="164" t="s">
        <v>226</v>
      </c>
      <c r="AT200" s="164" t="s">
        <v>115</v>
      </c>
      <c r="AU200" s="164" t="s">
        <v>73</v>
      </c>
      <c r="AY200" s="13" t="s">
        <v>121</v>
      </c>
      <c r="BE200" s="165">
        <f t="shared" si="34"/>
        <v>0</v>
      </c>
      <c r="BF200" s="165">
        <f t="shared" si="35"/>
        <v>0</v>
      </c>
      <c r="BG200" s="165">
        <f t="shared" si="36"/>
        <v>0</v>
      </c>
      <c r="BH200" s="165">
        <f t="shared" si="37"/>
        <v>0</v>
      </c>
      <c r="BI200" s="165">
        <f t="shared" si="38"/>
        <v>0</v>
      </c>
      <c r="BJ200" s="13" t="s">
        <v>81</v>
      </c>
      <c r="BK200" s="165">
        <f t="shared" si="39"/>
        <v>0</v>
      </c>
      <c r="BL200" s="13" t="s">
        <v>226</v>
      </c>
      <c r="BM200" s="164" t="s">
        <v>582</v>
      </c>
    </row>
    <row r="201" spans="2:65" s="1" customFormat="1" ht="36" customHeight="1">
      <c r="B201" s="30"/>
      <c r="C201" s="153" t="s">
        <v>583</v>
      </c>
      <c r="D201" s="153" t="s">
        <v>115</v>
      </c>
      <c r="E201" s="154" t="s">
        <v>584</v>
      </c>
      <c r="F201" s="155" t="s">
        <v>585</v>
      </c>
      <c r="G201" s="156" t="s">
        <v>231</v>
      </c>
      <c r="H201" s="157">
        <v>10</v>
      </c>
      <c r="I201" s="158"/>
      <c r="J201" s="159">
        <f t="shared" si="30"/>
        <v>0</v>
      </c>
      <c r="K201" s="155" t="s">
        <v>119</v>
      </c>
      <c r="L201" s="34"/>
      <c r="M201" s="160" t="s">
        <v>19</v>
      </c>
      <c r="N201" s="161" t="s">
        <v>44</v>
      </c>
      <c r="O201" s="59"/>
      <c r="P201" s="162">
        <f t="shared" si="31"/>
        <v>0</v>
      </c>
      <c r="Q201" s="162">
        <v>0</v>
      </c>
      <c r="R201" s="162">
        <f t="shared" si="32"/>
        <v>0</v>
      </c>
      <c r="S201" s="162">
        <v>0</v>
      </c>
      <c r="T201" s="163">
        <f t="shared" si="33"/>
        <v>0</v>
      </c>
      <c r="AR201" s="164" t="s">
        <v>226</v>
      </c>
      <c r="AT201" s="164" t="s">
        <v>115</v>
      </c>
      <c r="AU201" s="164" t="s">
        <v>73</v>
      </c>
      <c r="AY201" s="13" t="s">
        <v>121</v>
      </c>
      <c r="BE201" s="165">
        <f t="shared" si="34"/>
        <v>0</v>
      </c>
      <c r="BF201" s="165">
        <f t="shared" si="35"/>
        <v>0</v>
      </c>
      <c r="BG201" s="165">
        <f t="shared" si="36"/>
        <v>0</v>
      </c>
      <c r="BH201" s="165">
        <f t="shared" si="37"/>
        <v>0</v>
      </c>
      <c r="BI201" s="165">
        <f t="shared" si="38"/>
        <v>0</v>
      </c>
      <c r="BJ201" s="13" t="s">
        <v>81</v>
      </c>
      <c r="BK201" s="165">
        <f t="shared" si="39"/>
        <v>0</v>
      </c>
      <c r="BL201" s="13" t="s">
        <v>226</v>
      </c>
      <c r="BM201" s="164" t="s">
        <v>586</v>
      </c>
    </row>
    <row r="202" spans="2:65" s="1" customFormat="1" ht="24" customHeight="1">
      <c r="B202" s="30"/>
      <c r="C202" s="153" t="s">
        <v>587</v>
      </c>
      <c r="D202" s="153" t="s">
        <v>115</v>
      </c>
      <c r="E202" s="154" t="s">
        <v>588</v>
      </c>
      <c r="F202" s="155" t="s">
        <v>589</v>
      </c>
      <c r="G202" s="156" t="s">
        <v>231</v>
      </c>
      <c r="H202" s="157">
        <v>10</v>
      </c>
      <c r="I202" s="158"/>
      <c r="J202" s="159">
        <f t="shared" si="30"/>
        <v>0</v>
      </c>
      <c r="K202" s="155" t="s">
        <v>119</v>
      </c>
      <c r="L202" s="34"/>
      <c r="M202" s="160" t="s">
        <v>19</v>
      </c>
      <c r="N202" s="161" t="s">
        <v>44</v>
      </c>
      <c r="O202" s="59"/>
      <c r="P202" s="162">
        <f t="shared" si="31"/>
        <v>0</v>
      </c>
      <c r="Q202" s="162">
        <v>0</v>
      </c>
      <c r="R202" s="162">
        <f t="shared" si="32"/>
        <v>0</v>
      </c>
      <c r="S202" s="162">
        <v>0</v>
      </c>
      <c r="T202" s="163">
        <f t="shared" si="33"/>
        <v>0</v>
      </c>
      <c r="AR202" s="164" t="s">
        <v>226</v>
      </c>
      <c r="AT202" s="164" t="s">
        <v>115</v>
      </c>
      <c r="AU202" s="164" t="s">
        <v>73</v>
      </c>
      <c r="AY202" s="13" t="s">
        <v>121</v>
      </c>
      <c r="BE202" s="165">
        <f t="shared" si="34"/>
        <v>0</v>
      </c>
      <c r="BF202" s="165">
        <f t="shared" si="35"/>
        <v>0</v>
      </c>
      <c r="BG202" s="165">
        <f t="shared" si="36"/>
        <v>0</v>
      </c>
      <c r="BH202" s="165">
        <f t="shared" si="37"/>
        <v>0</v>
      </c>
      <c r="BI202" s="165">
        <f t="shared" si="38"/>
        <v>0</v>
      </c>
      <c r="BJ202" s="13" t="s">
        <v>81</v>
      </c>
      <c r="BK202" s="165">
        <f t="shared" si="39"/>
        <v>0</v>
      </c>
      <c r="BL202" s="13" t="s">
        <v>226</v>
      </c>
      <c r="BM202" s="164" t="s">
        <v>590</v>
      </c>
    </row>
    <row r="203" spans="2:65" s="1" customFormat="1" ht="36" customHeight="1">
      <c r="B203" s="30"/>
      <c r="C203" s="166" t="s">
        <v>591</v>
      </c>
      <c r="D203" s="166" t="s">
        <v>124</v>
      </c>
      <c r="E203" s="167" t="s">
        <v>592</v>
      </c>
      <c r="F203" s="168" t="s">
        <v>593</v>
      </c>
      <c r="G203" s="169" t="s">
        <v>231</v>
      </c>
      <c r="H203" s="170">
        <v>10</v>
      </c>
      <c r="I203" s="171"/>
      <c r="J203" s="172">
        <f t="shared" si="30"/>
        <v>0</v>
      </c>
      <c r="K203" s="168" t="s">
        <v>119</v>
      </c>
      <c r="L203" s="173"/>
      <c r="M203" s="174" t="s">
        <v>19</v>
      </c>
      <c r="N203" s="175" t="s">
        <v>44</v>
      </c>
      <c r="O203" s="59"/>
      <c r="P203" s="162">
        <f t="shared" si="31"/>
        <v>0</v>
      </c>
      <c r="Q203" s="162">
        <v>0</v>
      </c>
      <c r="R203" s="162">
        <f t="shared" si="32"/>
        <v>0</v>
      </c>
      <c r="S203" s="162">
        <v>0</v>
      </c>
      <c r="T203" s="163">
        <f t="shared" si="33"/>
        <v>0</v>
      </c>
      <c r="AR203" s="164" t="s">
        <v>399</v>
      </c>
      <c r="AT203" s="164" t="s">
        <v>124</v>
      </c>
      <c r="AU203" s="164" t="s">
        <v>73</v>
      </c>
      <c r="AY203" s="13" t="s">
        <v>121</v>
      </c>
      <c r="BE203" s="165">
        <f t="shared" si="34"/>
        <v>0</v>
      </c>
      <c r="BF203" s="165">
        <f t="shared" si="35"/>
        <v>0</v>
      </c>
      <c r="BG203" s="165">
        <f t="shared" si="36"/>
        <v>0</v>
      </c>
      <c r="BH203" s="165">
        <f t="shared" si="37"/>
        <v>0</v>
      </c>
      <c r="BI203" s="165">
        <f t="shared" si="38"/>
        <v>0</v>
      </c>
      <c r="BJ203" s="13" t="s">
        <v>81</v>
      </c>
      <c r="BK203" s="165">
        <f t="shared" si="39"/>
        <v>0</v>
      </c>
      <c r="BL203" s="13" t="s">
        <v>232</v>
      </c>
      <c r="BM203" s="164" t="s">
        <v>594</v>
      </c>
    </row>
    <row r="204" spans="2:65" s="1" customFormat="1" ht="36" customHeight="1">
      <c r="B204" s="30"/>
      <c r="C204" s="166" t="s">
        <v>595</v>
      </c>
      <c r="D204" s="166" t="s">
        <v>124</v>
      </c>
      <c r="E204" s="167" t="s">
        <v>596</v>
      </c>
      <c r="F204" s="168" t="s">
        <v>597</v>
      </c>
      <c r="G204" s="169" t="s">
        <v>231</v>
      </c>
      <c r="H204" s="170">
        <v>10</v>
      </c>
      <c r="I204" s="171"/>
      <c r="J204" s="172">
        <f t="shared" si="30"/>
        <v>0</v>
      </c>
      <c r="K204" s="168" t="s">
        <v>119</v>
      </c>
      <c r="L204" s="173"/>
      <c r="M204" s="174" t="s">
        <v>19</v>
      </c>
      <c r="N204" s="175" t="s">
        <v>44</v>
      </c>
      <c r="O204" s="59"/>
      <c r="P204" s="162">
        <f t="shared" si="31"/>
        <v>0</v>
      </c>
      <c r="Q204" s="162">
        <v>0</v>
      </c>
      <c r="R204" s="162">
        <f t="shared" si="32"/>
        <v>0</v>
      </c>
      <c r="S204" s="162">
        <v>0</v>
      </c>
      <c r="T204" s="163">
        <f t="shared" si="33"/>
        <v>0</v>
      </c>
      <c r="AR204" s="164" t="s">
        <v>399</v>
      </c>
      <c r="AT204" s="164" t="s">
        <v>124</v>
      </c>
      <c r="AU204" s="164" t="s">
        <v>73</v>
      </c>
      <c r="AY204" s="13" t="s">
        <v>121</v>
      </c>
      <c r="BE204" s="165">
        <f t="shared" si="34"/>
        <v>0</v>
      </c>
      <c r="BF204" s="165">
        <f t="shared" si="35"/>
        <v>0</v>
      </c>
      <c r="BG204" s="165">
        <f t="shared" si="36"/>
        <v>0</v>
      </c>
      <c r="BH204" s="165">
        <f t="shared" si="37"/>
        <v>0</v>
      </c>
      <c r="BI204" s="165">
        <f t="shared" si="38"/>
        <v>0</v>
      </c>
      <c r="BJ204" s="13" t="s">
        <v>81</v>
      </c>
      <c r="BK204" s="165">
        <f t="shared" si="39"/>
        <v>0</v>
      </c>
      <c r="BL204" s="13" t="s">
        <v>232</v>
      </c>
      <c r="BM204" s="164" t="s">
        <v>598</v>
      </c>
    </row>
    <row r="205" spans="2:65" s="1" customFormat="1" ht="36" customHeight="1">
      <c r="B205" s="30"/>
      <c r="C205" s="166" t="s">
        <v>599</v>
      </c>
      <c r="D205" s="166" t="s">
        <v>124</v>
      </c>
      <c r="E205" s="167" t="s">
        <v>600</v>
      </c>
      <c r="F205" s="168" t="s">
        <v>601</v>
      </c>
      <c r="G205" s="169" t="s">
        <v>231</v>
      </c>
      <c r="H205" s="170">
        <v>10</v>
      </c>
      <c r="I205" s="171"/>
      <c r="J205" s="172">
        <f t="shared" si="30"/>
        <v>0</v>
      </c>
      <c r="K205" s="168" t="s">
        <v>119</v>
      </c>
      <c r="L205" s="173"/>
      <c r="M205" s="174" t="s">
        <v>19</v>
      </c>
      <c r="N205" s="175" t="s">
        <v>44</v>
      </c>
      <c r="O205" s="59"/>
      <c r="P205" s="162">
        <f t="shared" si="31"/>
        <v>0</v>
      </c>
      <c r="Q205" s="162">
        <v>0</v>
      </c>
      <c r="R205" s="162">
        <f t="shared" si="32"/>
        <v>0</v>
      </c>
      <c r="S205" s="162">
        <v>0</v>
      </c>
      <c r="T205" s="163">
        <f t="shared" si="33"/>
        <v>0</v>
      </c>
      <c r="AR205" s="164" t="s">
        <v>399</v>
      </c>
      <c r="AT205" s="164" t="s">
        <v>124</v>
      </c>
      <c r="AU205" s="164" t="s">
        <v>73</v>
      </c>
      <c r="AY205" s="13" t="s">
        <v>121</v>
      </c>
      <c r="BE205" s="165">
        <f t="shared" si="34"/>
        <v>0</v>
      </c>
      <c r="BF205" s="165">
        <f t="shared" si="35"/>
        <v>0</v>
      </c>
      <c r="BG205" s="165">
        <f t="shared" si="36"/>
        <v>0</v>
      </c>
      <c r="BH205" s="165">
        <f t="shared" si="37"/>
        <v>0</v>
      </c>
      <c r="BI205" s="165">
        <f t="shared" si="38"/>
        <v>0</v>
      </c>
      <c r="BJ205" s="13" t="s">
        <v>81</v>
      </c>
      <c r="BK205" s="165">
        <f t="shared" si="39"/>
        <v>0</v>
      </c>
      <c r="BL205" s="13" t="s">
        <v>232</v>
      </c>
      <c r="BM205" s="164" t="s">
        <v>602</v>
      </c>
    </row>
    <row r="206" spans="2:65" s="1" customFormat="1" ht="36" customHeight="1">
      <c r="B206" s="30"/>
      <c r="C206" s="166" t="s">
        <v>603</v>
      </c>
      <c r="D206" s="166" t="s">
        <v>124</v>
      </c>
      <c r="E206" s="167" t="s">
        <v>604</v>
      </c>
      <c r="F206" s="168" t="s">
        <v>605</v>
      </c>
      <c r="G206" s="169" t="s">
        <v>231</v>
      </c>
      <c r="H206" s="170">
        <v>10</v>
      </c>
      <c r="I206" s="171"/>
      <c r="J206" s="172">
        <f t="shared" si="30"/>
        <v>0</v>
      </c>
      <c r="K206" s="168" t="s">
        <v>119</v>
      </c>
      <c r="L206" s="173"/>
      <c r="M206" s="174" t="s">
        <v>19</v>
      </c>
      <c r="N206" s="175" t="s">
        <v>44</v>
      </c>
      <c r="O206" s="59"/>
      <c r="P206" s="162">
        <f t="shared" si="31"/>
        <v>0</v>
      </c>
      <c r="Q206" s="162">
        <v>0</v>
      </c>
      <c r="R206" s="162">
        <f t="shared" si="32"/>
        <v>0</v>
      </c>
      <c r="S206" s="162">
        <v>0</v>
      </c>
      <c r="T206" s="163">
        <f t="shared" si="33"/>
        <v>0</v>
      </c>
      <c r="AR206" s="164" t="s">
        <v>399</v>
      </c>
      <c r="AT206" s="164" t="s">
        <v>124</v>
      </c>
      <c r="AU206" s="164" t="s">
        <v>73</v>
      </c>
      <c r="AY206" s="13" t="s">
        <v>121</v>
      </c>
      <c r="BE206" s="165">
        <f t="shared" si="34"/>
        <v>0</v>
      </c>
      <c r="BF206" s="165">
        <f t="shared" si="35"/>
        <v>0</v>
      </c>
      <c r="BG206" s="165">
        <f t="shared" si="36"/>
        <v>0</v>
      </c>
      <c r="BH206" s="165">
        <f t="shared" si="37"/>
        <v>0</v>
      </c>
      <c r="BI206" s="165">
        <f t="shared" si="38"/>
        <v>0</v>
      </c>
      <c r="BJ206" s="13" t="s">
        <v>81</v>
      </c>
      <c r="BK206" s="165">
        <f t="shared" si="39"/>
        <v>0</v>
      </c>
      <c r="BL206" s="13" t="s">
        <v>232</v>
      </c>
      <c r="BM206" s="164" t="s">
        <v>606</v>
      </c>
    </row>
    <row r="207" spans="2:65" s="1" customFormat="1" ht="36" customHeight="1">
      <c r="B207" s="30"/>
      <c r="C207" s="166" t="s">
        <v>607</v>
      </c>
      <c r="D207" s="166" t="s">
        <v>124</v>
      </c>
      <c r="E207" s="167" t="s">
        <v>608</v>
      </c>
      <c r="F207" s="168" t="s">
        <v>609</v>
      </c>
      <c r="G207" s="169" t="s">
        <v>231</v>
      </c>
      <c r="H207" s="170">
        <v>10</v>
      </c>
      <c r="I207" s="171"/>
      <c r="J207" s="172">
        <f t="shared" si="30"/>
        <v>0</v>
      </c>
      <c r="K207" s="168" t="s">
        <v>119</v>
      </c>
      <c r="L207" s="173"/>
      <c r="M207" s="174" t="s">
        <v>19</v>
      </c>
      <c r="N207" s="175" t="s">
        <v>44</v>
      </c>
      <c r="O207" s="59"/>
      <c r="P207" s="162">
        <f t="shared" si="31"/>
        <v>0</v>
      </c>
      <c r="Q207" s="162">
        <v>0</v>
      </c>
      <c r="R207" s="162">
        <f t="shared" si="32"/>
        <v>0</v>
      </c>
      <c r="S207" s="162">
        <v>0</v>
      </c>
      <c r="T207" s="163">
        <f t="shared" si="33"/>
        <v>0</v>
      </c>
      <c r="AR207" s="164" t="s">
        <v>399</v>
      </c>
      <c r="AT207" s="164" t="s">
        <v>124</v>
      </c>
      <c r="AU207" s="164" t="s">
        <v>73</v>
      </c>
      <c r="AY207" s="13" t="s">
        <v>121</v>
      </c>
      <c r="BE207" s="165">
        <f t="shared" si="34"/>
        <v>0</v>
      </c>
      <c r="BF207" s="165">
        <f t="shared" si="35"/>
        <v>0</v>
      </c>
      <c r="BG207" s="165">
        <f t="shared" si="36"/>
        <v>0</v>
      </c>
      <c r="BH207" s="165">
        <f t="shared" si="37"/>
        <v>0</v>
      </c>
      <c r="BI207" s="165">
        <f t="shared" si="38"/>
        <v>0</v>
      </c>
      <c r="BJ207" s="13" t="s">
        <v>81</v>
      </c>
      <c r="BK207" s="165">
        <f t="shared" si="39"/>
        <v>0</v>
      </c>
      <c r="BL207" s="13" t="s">
        <v>232</v>
      </c>
      <c r="BM207" s="164" t="s">
        <v>610</v>
      </c>
    </row>
    <row r="208" spans="2:65" s="1" customFormat="1" ht="36" customHeight="1">
      <c r="B208" s="30"/>
      <c r="C208" s="166" t="s">
        <v>611</v>
      </c>
      <c r="D208" s="166" t="s">
        <v>124</v>
      </c>
      <c r="E208" s="167" t="s">
        <v>612</v>
      </c>
      <c r="F208" s="168" t="s">
        <v>613</v>
      </c>
      <c r="G208" s="169" t="s">
        <v>231</v>
      </c>
      <c r="H208" s="170">
        <v>10</v>
      </c>
      <c r="I208" s="171"/>
      <c r="J208" s="172">
        <f t="shared" si="30"/>
        <v>0</v>
      </c>
      <c r="K208" s="168" t="s">
        <v>119</v>
      </c>
      <c r="L208" s="173"/>
      <c r="M208" s="174" t="s">
        <v>19</v>
      </c>
      <c r="N208" s="175" t="s">
        <v>44</v>
      </c>
      <c r="O208" s="59"/>
      <c r="P208" s="162">
        <f t="shared" si="31"/>
        <v>0</v>
      </c>
      <c r="Q208" s="162">
        <v>0</v>
      </c>
      <c r="R208" s="162">
        <f t="shared" si="32"/>
        <v>0</v>
      </c>
      <c r="S208" s="162">
        <v>0</v>
      </c>
      <c r="T208" s="163">
        <f t="shared" si="33"/>
        <v>0</v>
      </c>
      <c r="AR208" s="164" t="s">
        <v>399</v>
      </c>
      <c r="AT208" s="164" t="s">
        <v>124</v>
      </c>
      <c r="AU208" s="164" t="s">
        <v>73</v>
      </c>
      <c r="AY208" s="13" t="s">
        <v>121</v>
      </c>
      <c r="BE208" s="165">
        <f t="shared" si="34"/>
        <v>0</v>
      </c>
      <c r="BF208" s="165">
        <f t="shared" si="35"/>
        <v>0</v>
      </c>
      <c r="BG208" s="165">
        <f t="shared" si="36"/>
        <v>0</v>
      </c>
      <c r="BH208" s="165">
        <f t="shared" si="37"/>
        <v>0</v>
      </c>
      <c r="BI208" s="165">
        <f t="shared" si="38"/>
        <v>0</v>
      </c>
      <c r="BJ208" s="13" t="s">
        <v>81</v>
      </c>
      <c r="BK208" s="165">
        <f t="shared" si="39"/>
        <v>0</v>
      </c>
      <c r="BL208" s="13" t="s">
        <v>232</v>
      </c>
      <c r="BM208" s="164" t="s">
        <v>614</v>
      </c>
    </row>
    <row r="209" spans="2:65" s="1" customFormat="1" ht="36" customHeight="1">
      <c r="B209" s="30"/>
      <c r="C209" s="166" t="s">
        <v>615</v>
      </c>
      <c r="D209" s="166" t="s">
        <v>124</v>
      </c>
      <c r="E209" s="167" t="s">
        <v>616</v>
      </c>
      <c r="F209" s="168" t="s">
        <v>617</v>
      </c>
      <c r="G209" s="169" t="s">
        <v>231</v>
      </c>
      <c r="H209" s="170">
        <v>10</v>
      </c>
      <c r="I209" s="171"/>
      <c r="J209" s="172">
        <f t="shared" si="30"/>
        <v>0</v>
      </c>
      <c r="K209" s="168" t="s">
        <v>119</v>
      </c>
      <c r="L209" s="173"/>
      <c r="M209" s="174" t="s">
        <v>19</v>
      </c>
      <c r="N209" s="175" t="s">
        <v>44</v>
      </c>
      <c r="O209" s="59"/>
      <c r="P209" s="162">
        <f t="shared" si="31"/>
        <v>0</v>
      </c>
      <c r="Q209" s="162">
        <v>0</v>
      </c>
      <c r="R209" s="162">
        <f t="shared" si="32"/>
        <v>0</v>
      </c>
      <c r="S209" s="162">
        <v>0</v>
      </c>
      <c r="T209" s="163">
        <f t="shared" si="33"/>
        <v>0</v>
      </c>
      <c r="AR209" s="164" t="s">
        <v>399</v>
      </c>
      <c r="AT209" s="164" t="s">
        <v>124</v>
      </c>
      <c r="AU209" s="164" t="s">
        <v>73</v>
      </c>
      <c r="AY209" s="13" t="s">
        <v>121</v>
      </c>
      <c r="BE209" s="165">
        <f t="shared" si="34"/>
        <v>0</v>
      </c>
      <c r="BF209" s="165">
        <f t="shared" si="35"/>
        <v>0</v>
      </c>
      <c r="BG209" s="165">
        <f t="shared" si="36"/>
        <v>0</v>
      </c>
      <c r="BH209" s="165">
        <f t="shared" si="37"/>
        <v>0</v>
      </c>
      <c r="BI209" s="165">
        <f t="shared" si="38"/>
        <v>0</v>
      </c>
      <c r="BJ209" s="13" t="s">
        <v>81</v>
      </c>
      <c r="BK209" s="165">
        <f t="shared" si="39"/>
        <v>0</v>
      </c>
      <c r="BL209" s="13" t="s">
        <v>232</v>
      </c>
      <c r="BM209" s="164" t="s">
        <v>618</v>
      </c>
    </row>
    <row r="210" spans="2:65" s="1" customFormat="1" ht="36" customHeight="1">
      <c r="B210" s="30"/>
      <c r="C210" s="166" t="s">
        <v>619</v>
      </c>
      <c r="D210" s="166" t="s">
        <v>124</v>
      </c>
      <c r="E210" s="167" t="s">
        <v>620</v>
      </c>
      <c r="F210" s="168" t="s">
        <v>621</v>
      </c>
      <c r="G210" s="169" t="s">
        <v>231</v>
      </c>
      <c r="H210" s="170">
        <v>10</v>
      </c>
      <c r="I210" s="171"/>
      <c r="J210" s="172">
        <f t="shared" si="30"/>
        <v>0</v>
      </c>
      <c r="K210" s="168" t="s">
        <v>119</v>
      </c>
      <c r="L210" s="173"/>
      <c r="M210" s="174" t="s">
        <v>19</v>
      </c>
      <c r="N210" s="175" t="s">
        <v>44</v>
      </c>
      <c r="O210" s="59"/>
      <c r="P210" s="162">
        <f t="shared" si="31"/>
        <v>0</v>
      </c>
      <c r="Q210" s="162">
        <v>0</v>
      </c>
      <c r="R210" s="162">
        <f t="shared" si="32"/>
        <v>0</v>
      </c>
      <c r="S210" s="162">
        <v>0</v>
      </c>
      <c r="T210" s="163">
        <f t="shared" si="33"/>
        <v>0</v>
      </c>
      <c r="AR210" s="164" t="s">
        <v>399</v>
      </c>
      <c r="AT210" s="164" t="s">
        <v>124</v>
      </c>
      <c r="AU210" s="164" t="s">
        <v>73</v>
      </c>
      <c r="AY210" s="13" t="s">
        <v>121</v>
      </c>
      <c r="BE210" s="165">
        <f t="shared" si="34"/>
        <v>0</v>
      </c>
      <c r="BF210" s="165">
        <f t="shared" si="35"/>
        <v>0</v>
      </c>
      <c r="BG210" s="165">
        <f t="shared" si="36"/>
        <v>0</v>
      </c>
      <c r="BH210" s="165">
        <f t="shared" si="37"/>
        <v>0</v>
      </c>
      <c r="BI210" s="165">
        <f t="shared" si="38"/>
        <v>0</v>
      </c>
      <c r="BJ210" s="13" t="s">
        <v>81</v>
      </c>
      <c r="BK210" s="165">
        <f t="shared" si="39"/>
        <v>0</v>
      </c>
      <c r="BL210" s="13" t="s">
        <v>232</v>
      </c>
      <c r="BM210" s="164" t="s">
        <v>622</v>
      </c>
    </row>
    <row r="211" spans="2:65" s="1" customFormat="1" ht="24" customHeight="1">
      <c r="B211" s="30"/>
      <c r="C211" s="166" t="s">
        <v>623</v>
      </c>
      <c r="D211" s="166" t="s">
        <v>124</v>
      </c>
      <c r="E211" s="167" t="s">
        <v>624</v>
      </c>
      <c r="F211" s="168" t="s">
        <v>625</v>
      </c>
      <c r="G211" s="169" t="s">
        <v>231</v>
      </c>
      <c r="H211" s="170">
        <v>10</v>
      </c>
      <c r="I211" s="171"/>
      <c r="J211" s="172">
        <f t="shared" si="30"/>
        <v>0</v>
      </c>
      <c r="K211" s="168" t="s">
        <v>119</v>
      </c>
      <c r="L211" s="173"/>
      <c r="M211" s="174" t="s">
        <v>19</v>
      </c>
      <c r="N211" s="175" t="s">
        <v>44</v>
      </c>
      <c r="O211" s="59"/>
      <c r="P211" s="162">
        <f t="shared" si="31"/>
        <v>0</v>
      </c>
      <c r="Q211" s="162">
        <v>0</v>
      </c>
      <c r="R211" s="162">
        <f t="shared" si="32"/>
        <v>0</v>
      </c>
      <c r="S211" s="162">
        <v>0</v>
      </c>
      <c r="T211" s="163">
        <f t="shared" si="33"/>
        <v>0</v>
      </c>
      <c r="AR211" s="164" t="s">
        <v>399</v>
      </c>
      <c r="AT211" s="164" t="s">
        <v>124</v>
      </c>
      <c r="AU211" s="164" t="s">
        <v>73</v>
      </c>
      <c r="AY211" s="13" t="s">
        <v>121</v>
      </c>
      <c r="BE211" s="165">
        <f t="shared" si="34"/>
        <v>0</v>
      </c>
      <c r="BF211" s="165">
        <f t="shared" si="35"/>
        <v>0</v>
      </c>
      <c r="BG211" s="165">
        <f t="shared" si="36"/>
        <v>0</v>
      </c>
      <c r="BH211" s="165">
        <f t="shared" si="37"/>
        <v>0</v>
      </c>
      <c r="BI211" s="165">
        <f t="shared" si="38"/>
        <v>0</v>
      </c>
      <c r="BJ211" s="13" t="s">
        <v>81</v>
      </c>
      <c r="BK211" s="165">
        <f t="shared" si="39"/>
        <v>0</v>
      </c>
      <c r="BL211" s="13" t="s">
        <v>232</v>
      </c>
      <c r="BM211" s="164" t="s">
        <v>626</v>
      </c>
    </row>
    <row r="212" spans="2:65" s="1" customFormat="1" ht="24" customHeight="1">
      <c r="B212" s="30"/>
      <c r="C212" s="166" t="s">
        <v>627</v>
      </c>
      <c r="D212" s="166" t="s">
        <v>124</v>
      </c>
      <c r="E212" s="167" t="s">
        <v>628</v>
      </c>
      <c r="F212" s="168" t="s">
        <v>629</v>
      </c>
      <c r="G212" s="169" t="s">
        <v>231</v>
      </c>
      <c r="H212" s="170">
        <v>10</v>
      </c>
      <c r="I212" s="171"/>
      <c r="J212" s="172">
        <f t="shared" si="30"/>
        <v>0</v>
      </c>
      <c r="K212" s="168" t="s">
        <v>119</v>
      </c>
      <c r="L212" s="173"/>
      <c r="M212" s="174" t="s">
        <v>19</v>
      </c>
      <c r="N212" s="175" t="s">
        <v>44</v>
      </c>
      <c r="O212" s="59"/>
      <c r="P212" s="162">
        <f t="shared" si="31"/>
        <v>0</v>
      </c>
      <c r="Q212" s="162">
        <v>0</v>
      </c>
      <c r="R212" s="162">
        <f t="shared" si="32"/>
        <v>0</v>
      </c>
      <c r="S212" s="162">
        <v>0</v>
      </c>
      <c r="T212" s="163">
        <f t="shared" si="33"/>
        <v>0</v>
      </c>
      <c r="AR212" s="164" t="s">
        <v>399</v>
      </c>
      <c r="AT212" s="164" t="s">
        <v>124</v>
      </c>
      <c r="AU212" s="164" t="s">
        <v>73</v>
      </c>
      <c r="AY212" s="13" t="s">
        <v>121</v>
      </c>
      <c r="BE212" s="165">
        <f t="shared" si="34"/>
        <v>0</v>
      </c>
      <c r="BF212" s="165">
        <f t="shared" si="35"/>
        <v>0</v>
      </c>
      <c r="BG212" s="165">
        <f t="shared" si="36"/>
        <v>0</v>
      </c>
      <c r="BH212" s="165">
        <f t="shared" si="37"/>
        <v>0</v>
      </c>
      <c r="BI212" s="165">
        <f t="shared" si="38"/>
        <v>0</v>
      </c>
      <c r="BJ212" s="13" t="s">
        <v>81</v>
      </c>
      <c r="BK212" s="165">
        <f t="shared" si="39"/>
        <v>0</v>
      </c>
      <c r="BL212" s="13" t="s">
        <v>232</v>
      </c>
      <c r="BM212" s="164" t="s">
        <v>630</v>
      </c>
    </row>
    <row r="213" spans="2:65" s="1" customFormat="1" ht="24" customHeight="1">
      <c r="B213" s="30"/>
      <c r="C213" s="166" t="s">
        <v>631</v>
      </c>
      <c r="D213" s="166" t="s">
        <v>124</v>
      </c>
      <c r="E213" s="167" t="s">
        <v>632</v>
      </c>
      <c r="F213" s="168" t="s">
        <v>633</v>
      </c>
      <c r="G213" s="169" t="s">
        <v>231</v>
      </c>
      <c r="H213" s="170">
        <v>10</v>
      </c>
      <c r="I213" s="171"/>
      <c r="J213" s="172">
        <f t="shared" si="30"/>
        <v>0</v>
      </c>
      <c r="K213" s="168" t="s">
        <v>119</v>
      </c>
      <c r="L213" s="173"/>
      <c r="M213" s="174" t="s">
        <v>19</v>
      </c>
      <c r="N213" s="175" t="s">
        <v>44</v>
      </c>
      <c r="O213" s="59"/>
      <c r="P213" s="162">
        <f t="shared" si="31"/>
        <v>0</v>
      </c>
      <c r="Q213" s="162">
        <v>0</v>
      </c>
      <c r="R213" s="162">
        <f t="shared" si="32"/>
        <v>0</v>
      </c>
      <c r="S213" s="162">
        <v>0</v>
      </c>
      <c r="T213" s="163">
        <f t="shared" si="33"/>
        <v>0</v>
      </c>
      <c r="AR213" s="164" t="s">
        <v>399</v>
      </c>
      <c r="AT213" s="164" t="s">
        <v>124</v>
      </c>
      <c r="AU213" s="164" t="s">
        <v>73</v>
      </c>
      <c r="AY213" s="13" t="s">
        <v>121</v>
      </c>
      <c r="BE213" s="165">
        <f t="shared" si="34"/>
        <v>0</v>
      </c>
      <c r="BF213" s="165">
        <f t="shared" si="35"/>
        <v>0</v>
      </c>
      <c r="BG213" s="165">
        <f t="shared" si="36"/>
        <v>0</v>
      </c>
      <c r="BH213" s="165">
        <f t="shared" si="37"/>
        <v>0</v>
      </c>
      <c r="BI213" s="165">
        <f t="shared" si="38"/>
        <v>0</v>
      </c>
      <c r="BJ213" s="13" t="s">
        <v>81</v>
      </c>
      <c r="BK213" s="165">
        <f t="shared" si="39"/>
        <v>0</v>
      </c>
      <c r="BL213" s="13" t="s">
        <v>232</v>
      </c>
      <c r="BM213" s="164" t="s">
        <v>634</v>
      </c>
    </row>
    <row r="214" spans="2:65" s="1" customFormat="1" ht="24" customHeight="1">
      <c r="B214" s="30"/>
      <c r="C214" s="166" t="s">
        <v>635</v>
      </c>
      <c r="D214" s="166" t="s">
        <v>124</v>
      </c>
      <c r="E214" s="167" t="s">
        <v>636</v>
      </c>
      <c r="F214" s="168" t="s">
        <v>637</v>
      </c>
      <c r="G214" s="169" t="s">
        <v>231</v>
      </c>
      <c r="H214" s="170">
        <v>10</v>
      </c>
      <c r="I214" s="171"/>
      <c r="J214" s="172">
        <f t="shared" si="30"/>
        <v>0</v>
      </c>
      <c r="K214" s="168" t="s">
        <v>119</v>
      </c>
      <c r="L214" s="173"/>
      <c r="M214" s="174" t="s">
        <v>19</v>
      </c>
      <c r="N214" s="175" t="s">
        <v>44</v>
      </c>
      <c r="O214" s="59"/>
      <c r="P214" s="162">
        <f t="shared" si="31"/>
        <v>0</v>
      </c>
      <c r="Q214" s="162">
        <v>0</v>
      </c>
      <c r="R214" s="162">
        <f t="shared" si="32"/>
        <v>0</v>
      </c>
      <c r="S214" s="162">
        <v>0</v>
      </c>
      <c r="T214" s="163">
        <f t="shared" si="33"/>
        <v>0</v>
      </c>
      <c r="AR214" s="164" t="s">
        <v>399</v>
      </c>
      <c r="AT214" s="164" t="s">
        <v>124</v>
      </c>
      <c r="AU214" s="164" t="s">
        <v>73</v>
      </c>
      <c r="AY214" s="13" t="s">
        <v>121</v>
      </c>
      <c r="BE214" s="165">
        <f t="shared" si="34"/>
        <v>0</v>
      </c>
      <c r="BF214" s="165">
        <f t="shared" si="35"/>
        <v>0</v>
      </c>
      <c r="BG214" s="165">
        <f t="shared" si="36"/>
        <v>0</v>
      </c>
      <c r="BH214" s="165">
        <f t="shared" si="37"/>
        <v>0</v>
      </c>
      <c r="BI214" s="165">
        <f t="shared" si="38"/>
        <v>0</v>
      </c>
      <c r="BJ214" s="13" t="s">
        <v>81</v>
      </c>
      <c r="BK214" s="165">
        <f t="shared" si="39"/>
        <v>0</v>
      </c>
      <c r="BL214" s="13" t="s">
        <v>232</v>
      </c>
      <c r="BM214" s="164" t="s">
        <v>638</v>
      </c>
    </row>
    <row r="215" spans="2:65" s="1" customFormat="1" ht="24" customHeight="1">
      <c r="B215" s="30"/>
      <c r="C215" s="166" t="s">
        <v>639</v>
      </c>
      <c r="D215" s="166" t="s">
        <v>124</v>
      </c>
      <c r="E215" s="167" t="s">
        <v>640</v>
      </c>
      <c r="F215" s="168" t="s">
        <v>641</v>
      </c>
      <c r="G215" s="169" t="s">
        <v>231</v>
      </c>
      <c r="H215" s="170">
        <v>10</v>
      </c>
      <c r="I215" s="171"/>
      <c r="J215" s="172">
        <f t="shared" si="30"/>
        <v>0</v>
      </c>
      <c r="K215" s="168" t="s">
        <v>119</v>
      </c>
      <c r="L215" s="173"/>
      <c r="M215" s="174" t="s">
        <v>19</v>
      </c>
      <c r="N215" s="175" t="s">
        <v>44</v>
      </c>
      <c r="O215" s="59"/>
      <c r="P215" s="162">
        <f t="shared" si="31"/>
        <v>0</v>
      </c>
      <c r="Q215" s="162">
        <v>0</v>
      </c>
      <c r="R215" s="162">
        <f t="shared" si="32"/>
        <v>0</v>
      </c>
      <c r="S215" s="162">
        <v>0</v>
      </c>
      <c r="T215" s="163">
        <f t="shared" si="33"/>
        <v>0</v>
      </c>
      <c r="AR215" s="164" t="s">
        <v>399</v>
      </c>
      <c r="AT215" s="164" t="s">
        <v>124</v>
      </c>
      <c r="AU215" s="164" t="s">
        <v>73</v>
      </c>
      <c r="AY215" s="13" t="s">
        <v>121</v>
      </c>
      <c r="BE215" s="165">
        <f t="shared" si="34"/>
        <v>0</v>
      </c>
      <c r="BF215" s="165">
        <f t="shared" si="35"/>
        <v>0</v>
      </c>
      <c r="BG215" s="165">
        <f t="shared" si="36"/>
        <v>0</v>
      </c>
      <c r="BH215" s="165">
        <f t="shared" si="37"/>
        <v>0</v>
      </c>
      <c r="BI215" s="165">
        <f t="shared" si="38"/>
        <v>0</v>
      </c>
      <c r="BJ215" s="13" t="s">
        <v>81</v>
      </c>
      <c r="BK215" s="165">
        <f t="shared" si="39"/>
        <v>0</v>
      </c>
      <c r="BL215" s="13" t="s">
        <v>232</v>
      </c>
      <c r="BM215" s="164" t="s">
        <v>642</v>
      </c>
    </row>
    <row r="216" spans="2:65" s="1" customFormat="1" ht="24" customHeight="1">
      <c r="B216" s="30"/>
      <c r="C216" s="166" t="s">
        <v>643</v>
      </c>
      <c r="D216" s="166" t="s">
        <v>124</v>
      </c>
      <c r="E216" s="167" t="s">
        <v>644</v>
      </c>
      <c r="F216" s="168" t="s">
        <v>645</v>
      </c>
      <c r="G216" s="169" t="s">
        <v>231</v>
      </c>
      <c r="H216" s="170">
        <v>10</v>
      </c>
      <c r="I216" s="171"/>
      <c r="J216" s="172">
        <f t="shared" si="30"/>
        <v>0</v>
      </c>
      <c r="K216" s="168" t="s">
        <v>119</v>
      </c>
      <c r="L216" s="173"/>
      <c r="M216" s="174" t="s">
        <v>19</v>
      </c>
      <c r="N216" s="175" t="s">
        <v>44</v>
      </c>
      <c r="O216" s="59"/>
      <c r="P216" s="162">
        <f t="shared" si="31"/>
        <v>0</v>
      </c>
      <c r="Q216" s="162">
        <v>0</v>
      </c>
      <c r="R216" s="162">
        <f t="shared" si="32"/>
        <v>0</v>
      </c>
      <c r="S216" s="162">
        <v>0</v>
      </c>
      <c r="T216" s="163">
        <f t="shared" si="33"/>
        <v>0</v>
      </c>
      <c r="AR216" s="164" t="s">
        <v>399</v>
      </c>
      <c r="AT216" s="164" t="s">
        <v>124</v>
      </c>
      <c r="AU216" s="164" t="s">
        <v>73</v>
      </c>
      <c r="AY216" s="13" t="s">
        <v>121</v>
      </c>
      <c r="BE216" s="165">
        <f t="shared" si="34"/>
        <v>0</v>
      </c>
      <c r="BF216" s="165">
        <f t="shared" si="35"/>
        <v>0</v>
      </c>
      <c r="BG216" s="165">
        <f t="shared" si="36"/>
        <v>0</v>
      </c>
      <c r="BH216" s="165">
        <f t="shared" si="37"/>
        <v>0</v>
      </c>
      <c r="BI216" s="165">
        <f t="shared" si="38"/>
        <v>0</v>
      </c>
      <c r="BJ216" s="13" t="s">
        <v>81</v>
      </c>
      <c r="BK216" s="165">
        <f t="shared" si="39"/>
        <v>0</v>
      </c>
      <c r="BL216" s="13" t="s">
        <v>232</v>
      </c>
      <c r="BM216" s="164" t="s">
        <v>646</v>
      </c>
    </row>
    <row r="217" spans="2:65" s="1" customFormat="1" ht="24" customHeight="1">
      <c r="B217" s="30"/>
      <c r="C217" s="166" t="s">
        <v>647</v>
      </c>
      <c r="D217" s="166" t="s">
        <v>124</v>
      </c>
      <c r="E217" s="167" t="s">
        <v>648</v>
      </c>
      <c r="F217" s="168" t="s">
        <v>649</v>
      </c>
      <c r="G217" s="169" t="s">
        <v>231</v>
      </c>
      <c r="H217" s="170">
        <v>10</v>
      </c>
      <c r="I217" s="171"/>
      <c r="J217" s="172">
        <f t="shared" si="30"/>
        <v>0</v>
      </c>
      <c r="K217" s="168" t="s">
        <v>119</v>
      </c>
      <c r="L217" s="173"/>
      <c r="M217" s="174" t="s">
        <v>19</v>
      </c>
      <c r="N217" s="175" t="s">
        <v>44</v>
      </c>
      <c r="O217" s="59"/>
      <c r="P217" s="162">
        <f t="shared" si="31"/>
        <v>0</v>
      </c>
      <c r="Q217" s="162">
        <v>0</v>
      </c>
      <c r="R217" s="162">
        <f t="shared" si="32"/>
        <v>0</v>
      </c>
      <c r="S217" s="162">
        <v>0</v>
      </c>
      <c r="T217" s="163">
        <f t="shared" si="33"/>
        <v>0</v>
      </c>
      <c r="AR217" s="164" t="s">
        <v>399</v>
      </c>
      <c r="AT217" s="164" t="s">
        <v>124</v>
      </c>
      <c r="AU217" s="164" t="s">
        <v>73</v>
      </c>
      <c r="AY217" s="13" t="s">
        <v>121</v>
      </c>
      <c r="BE217" s="165">
        <f t="shared" si="34"/>
        <v>0</v>
      </c>
      <c r="BF217" s="165">
        <f t="shared" si="35"/>
        <v>0</v>
      </c>
      <c r="BG217" s="165">
        <f t="shared" si="36"/>
        <v>0</v>
      </c>
      <c r="BH217" s="165">
        <f t="shared" si="37"/>
        <v>0</v>
      </c>
      <c r="BI217" s="165">
        <f t="shared" si="38"/>
        <v>0</v>
      </c>
      <c r="BJ217" s="13" t="s">
        <v>81</v>
      </c>
      <c r="BK217" s="165">
        <f t="shared" si="39"/>
        <v>0</v>
      </c>
      <c r="BL217" s="13" t="s">
        <v>232</v>
      </c>
      <c r="BM217" s="164" t="s">
        <v>650</v>
      </c>
    </row>
    <row r="218" spans="2:65" s="1" customFormat="1" ht="24" customHeight="1">
      <c r="B218" s="30"/>
      <c r="C218" s="166" t="s">
        <v>651</v>
      </c>
      <c r="D218" s="166" t="s">
        <v>124</v>
      </c>
      <c r="E218" s="167" t="s">
        <v>652</v>
      </c>
      <c r="F218" s="168" t="s">
        <v>653</v>
      </c>
      <c r="G218" s="169" t="s">
        <v>231</v>
      </c>
      <c r="H218" s="170">
        <v>10</v>
      </c>
      <c r="I218" s="171"/>
      <c r="J218" s="172">
        <f t="shared" si="30"/>
        <v>0</v>
      </c>
      <c r="K218" s="168" t="s">
        <v>119</v>
      </c>
      <c r="L218" s="173"/>
      <c r="M218" s="174" t="s">
        <v>19</v>
      </c>
      <c r="N218" s="175" t="s">
        <v>44</v>
      </c>
      <c r="O218" s="59"/>
      <c r="P218" s="162">
        <f t="shared" si="31"/>
        <v>0</v>
      </c>
      <c r="Q218" s="162">
        <v>0</v>
      </c>
      <c r="R218" s="162">
        <f t="shared" si="32"/>
        <v>0</v>
      </c>
      <c r="S218" s="162">
        <v>0</v>
      </c>
      <c r="T218" s="163">
        <f t="shared" si="33"/>
        <v>0</v>
      </c>
      <c r="AR218" s="164" t="s">
        <v>399</v>
      </c>
      <c r="AT218" s="164" t="s">
        <v>124</v>
      </c>
      <c r="AU218" s="164" t="s">
        <v>73</v>
      </c>
      <c r="AY218" s="13" t="s">
        <v>121</v>
      </c>
      <c r="BE218" s="165">
        <f t="shared" si="34"/>
        <v>0</v>
      </c>
      <c r="BF218" s="165">
        <f t="shared" si="35"/>
        <v>0</v>
      </c>
      <c r="BG218" s="165">
        <f t="shared" si="36"/>
        <v>0</v>
      </c>
      <c r="BH218" s="165">
        <f t="shared" si="37"/>
        <v>0</v>
      </c>
      <c r="BI218" s="165">
        <f t="shared" si="38"/>
        <v>0</v>
      </c>
      <c r="BJ218" s="13" t="s">
        <v>81</v>
      </c>
      <c r="BK218" s="165">
        <f t="shared" si="39"/>
        <v>0</v>
      </c>
      <c r="BL218" s="13" t="s">
        <v>232</v>
      </c>
      <c r="BM218" s="164" t="s">
        <v>654</v>
      </c>
    </row>
    <row r="219" spans="2:65" s="1" customFormat="1" ht="24" customHeight="1">
      <c r="B219" s="30"/>
      <c r="C219" s="166" t="s">
        <v>655</v>
      </c>
      <c r="D219" s="166" t="s">
        <v>124</v>
      </c>
      <c r="E219" s="167" t="s">
        <v>656</v>
      </c>
      <c r="F219" s="168" t="s">
        <v>657</v>
      </c>
      <c r="G219" s="169" t="s">
        <v>231</v>
      </c>
      <c r="H219" s="170">
        <v>10</v>
      </c>
      <c r="I219" s="171"/>
      <c r="J219" s="172">
        <f t="shared" si="30"/>
        <v>0</v>
      </c>
      <c r="K219" s="168" t="s">
        <v>119</v>
      </c>
      <c r="L219" s="173"/>
      <c r="M219" s="174" t="s">
        <v>19</v>
      </c>
      <c r="N219" s="175" t="s">
        <v>44</v>
      </c>
      <c r="O219" s="59"/>
      <c r="P219" s="162">
        <f t="shared" si="31"/>
        <v>0</v>
      </c>
      <c r="Q219" s="162">
        <v>0</v>
      </c>
      <c r="R219" s="162">
        <f t="shared" si="32"/>
        <v>0</v>
      </c>
      <c r="S219" s="162">
        <v>0</v>
      </c>
      <c r="T219" s="163">
        <f t="shared" si="33"/>
        <v>0</v>
      </c>
      <c r="AR219" s="164" t="s">
        <v>399</v>
      </c>
      <c r="AT219" s="164" t="s">
        <v>124</v>
      </c>
      <c r="AU219" s="164" t="s">
        <v>73</v>
      </c>
      <c r="AY219" s="13" t="s">
        <v>121</v>
      </c>
      <c r="BE219" s="165">
        <f t="shared" si="34"/>
        <v>0</v>
      </c>
      <c r="BF219" s="165">
        <f t="shared" si="35"/>
        <v>0</v>
      </c>
      <c r="BG219" s="165">
        <f t="shared" si="36"/>
        <v>0</v>
      </c>
      <c r="BH219" s="165">
        <f t="shared" si="37"/>
        <v>0</v>
      </c>
      <c r="BI219" s="165">
        <f t="shared" si="38"/>
        <v>0</v>
      </c>
      <c r="BJ219" s="13" t="s">
        <v>81</v>
      </c>
      <c r="BK219" s="165">
        <f t="shared" si="39"/>
        <v>0</v>
      </c>
      <c r="BL219" s="13" t="s">
        <v>232</v>
      </c>
      <c r="BM219" s="164" t="s">
        <v>658</v>
      </c>
    </row>
    <row r="220" spans="2:65" s="1" customFormat="1" ht="24" customHeight="1">
      <c r="B220" s="30"/>
      <c r="C220" s="166" t="s">
        <v>659</v>
      </c>
      <c r="D220" s="166" t="s">
        <v>124</v>
      </c>
      <c r="E220" s="167" t="s">
        <v>660</v>
      </c>
      <c r="F220" s="168" t="s">
        <v>661</v>
      </c>
      <c r="G220" s="169" t="s">
        <v>231</v>
      </c>
      <c r="H220" s="170">
        <v>10</v>
      </c>
      <c r="I220" s="171"/>
      <c r="J220" s="172">
        <f t="shared" si="30"/>
        <v>0</v>
      </c>
      <c r="K220" s="168" t="s">
        <v>119</v>
      </c>
      <c r="L220" s="173"/>
      <c r="M220" s="174" t="s">
        <v>19</v>
      </c>
      <c r="N220" s="175" t="s">
        <v>44</v>
      </c>
      <c r="O220" s="59"/>
      <c r="P220" s="162">
        <f t="shared" si="31"/>
        <v>0</v>
      </c>
      <c r="Q220" s="162">
        <v>0</v>
      </c>
      <c r="R220" s="162">
        <f t="shared" si="32"/>
        <v>0</v>
      </c>
      <c r="S220" s="162">
        <v>0</v>
      </c>
      <c r="T220" s="163">
        <f t="shared" si="33"/>
        <v>0</v>
      </c>
      <c r="AR220" s="164" t="s">
        <v>399</v>
      </c>
      <c r="AT220" s="164" t="s">
        <v>124</v>
      </c>
      <c r="AU220" s="164" t="s">
        <v>73</v>
      </c>
      <c r="AY220" s="13" t="s">
        <v>121</v>
      </c>
      <c r="BE220" s="165">
        <f t="shared" si="34"/>
        <v>0</v>
      </c>
      <c r="BF220" s="165">
        <f t="shared" si="35"/>
        <v>0</v>
      </c>
      <c r="BG220" s="165">
        <f t="shared" si="36"/>
        <v>0</v>
      </c>
      <c r="BH220" s="165">
        <f t="shared" si="37"/>
        <v>0</v>
      </c>
      <c r="BI220" s="165">
        <f t="shared" si="38"/>
        <v>0</v>
      </c>
      <c r="BJ220" s="13" t="s">
        <v>81</v>
      </c>
      <c r="BK220" s="165">
        <f t="shared" si="39"/>
        <v>0</v>
      </c>
      <c r="BL220" s="13" t="s">
        <v>232</v>
      </c>
      <c r="BM220" s="164" t="s">
        <v>662</v>
      </c>
    </row>
    <row r="221" spans="2:65" s="1" customFormat="1" ht="24" customHeight="1">
      <c r="B221" s="30"/>
      <c r="C221" s="166" t="s">
        <v>663</v>
      </c>
      <c r="D221" s="166" t="s">
        <v>124</v>
      </c>
      <c r="E221" s="167" t="s">
        <v>664</v>
      </c>
      <c r="F221" s="168" t="s">
        <v>665</v>
      </c>
      <c r="G221" s="169" t="s">
        <v>231</v>
      </c>
      <c r="H221" s="170">
        <v>10</v>
      </c>
      <c r="I221" s="171"/>
      <c r="J221" s="172">
        <f t="shared" si="30"/>
        <v>0</v>
      </c>
      <c r="K221" s="168" t="s">
        <v>119</v>
      </c>
      <c r="L221" s="173"/>
      <c r="M221" s="174" t="s">
        <v>19</v>
      </c>
      <c r="N221" s="175" t="s">
        <v>44</v>
      </c>
      <c r="O221" s="59"/>
      <c r="P221" s="162">
        <f t="shared" si="31"/>
        <v>0</v>
      </c>
      <c r="Q221" s="162">
        <v>0</v>
      </c>
      <c r="R221" s="162">
        <f t="shared" si="32"/>
        <v>0</v>
      </c>
      <c r="S221" s="162">
        <v>0</v>
      </c>
      <c r="T221" s="163">
        <f t="shared" si="33"/>
        <v>0</v>
      </c>
      <c r="AR221" s="164" t="s">
        <v>399</v>
      </c>
      <c r="AT221" s="164" t="s">
        <v>124</v>
      </c>
      <c r="AU221" s="164" t="s">
        <v>73</v>
      </c>
      <c r="AY221" s="13" t="s">
        <v>121</v>
      </c>
      <c r="BE221" s="165">
        <f t="shared" si="34"/>
        <v>0</v>
      </c>
      <c r="BF221" s="165">
        <f t="shared" si="35"/>
        <v>0</v>
      </c>
      <c r="BG221" s="165">
        <f t="shared" si="36"/>
        <v>0</v>
      </c>
      <c r="BH221" s="165">
        <f t="shared" si="37"/>
        <v>0</v>
      </c>
      <c r="BI221" s="165">
        <f t="shared" si="38"/>
        <v>0</v>
      </c>
      <c r="BJ221" s="13" t="s">
        <v>81</v>
      </c>
      <c r="BK221" s="165">
        <f t="shared" si="39"/>
        <v>0</v>
      </c>
      <c r="BL221" s="13" t="s">
        <v>232</v>
      </c>
      <c r="BM221" s="164" t="s">
        <v>666</v>
      </c>
    </row>
    <row r="222" spans="2:65" s="1" customFormat="1" ht="24" customHeight="1">
      <c r="B222" s="30"/>
      <c r="C222" s="166" t="s">
        <v>667</v>
      </c>
      <c r="D222" s="166" t="s">
        <v>124</v>
      </c>
      <c r="E222" s="167" t="s">
        <v>668</v>
      </c>
      <c r="F222" s="168" t="s">
        <v>669</v>
      </c>
      <c r="G222" s="169" t="s">
        <v>231</v>
      </c>
      <c r="H222" s="170">
        <v>10</v>
      </c>
      <c r="I222" s="171"/>
      <c r="J222" s="172">
        <f t="shared" si="30"/>
        <v>0</v>
      </c>
      <c r="K222" s="168" t="s">
        <v>119</v>
      </c>
      <c r="L222" s="173"/>
      <c r="M222" s="174" t="s">
        <v>19</v>
      </c>
      <c r="N222" s="175" t="s">
        <v>44</v>
      </c>
      <c r="O222" s="59"/>
      <c r="P222" s="162">
        <f t="shared" si="31"/>
        <v>0</v>
      </c>
      <c r="Q222" s="162">
        <v>0</v>
      </c>
      <c r="R222" s="162">
        <f t="shared" si="32"/>
        <v>0</v>
      </c>
      <c r="S222" s="162">
        <v>0</v>
      </c>
      <c r="T222" s="163">
        <f t="shared" si="33"/>
        <v>0</v>
      </c>
      <c r="AR222" s="164" t="s">
        <v>399</v>
      </c>
      <c r="AT222" s="164" t="s">
        <v>124</v>
      </c>
      <c r="AU222" s="164" t="s">
        <v>73</v>
      </c>
      <c r="AY222" s="13" t="s">
        <v>121</v>
      </c>
      <c r="BE222" s="165">
        <f t="shared" si="34"/>
        <v>0</v>
      </c>
      <c r="BF222" s="165">
        <f t="shared" si="35"/>
        <v>0</v>
      </c>
      <c r="BG222" s="165">
        <f t="shared" si="36"/>
        <v>0</v>
      </c>
      <c r="BH222" s="165">
        <f t="shared" si="37"/>
        <v>0</v>
      </c>
      <c r="BI222" s="165">
        <f t="shared" si="38"/>
        <v>0</v>
      </c>
      <c r="BJ222" s="13" t="s">
        <v>81</v>
      </c>
      <c r="BK222" s="165">
        <f t="shared" si="39"/>
        <v>0</v>
      </c>
      <c r="BL222" s="13" t="s">
        <v>232</v>
      </c>
      <c r="BM222" s="164" t="s">
        <v>670</v>
      </c>
    </row>
    <row r="223" spans="2:65" s="1" customFormat="1" ht="24" customHeight="1">
      <c r="B223" s="30"/>
      <c r="C223" s="166" t="s">
        <v>671</v>
      </c>
      <c r="D223" s="166" t="s">
        <v>124</v>
      </c>
      <c r="E223" s="167" t="s">
        <v>672</v>
      </c>
      <c r="F223" s="168" t="s">
        <v>673</v>
      </c>
      <c r="G223" s="169" t="s">
        <v>231</v>
      </c>
      <c r="H223" s="170">
        <v>10</v>
      </c>
      <c r="I223" s="171"/>
      <c r="J223" s="172">
        <f t="shared" si="30"/>
        <v>0</v>
      </c>
      <c r="K223" s="168" t="s">
        <v>119</v>
      </c>
      <c r="L223" s="173"/>
      <c r="M223" s="174" t="s">
        <v>19</v>
      </c>
      <c r="N223" s="175" t="s">
        <v>44</v>
      </c>
      <c r="O223" s="59"/>
      <c r="P223" s="162">
        <f t="shared" si="31"/>
        <v>0</v>
      </c>
      <c r="Q223" s="162">
        <v>0</v>
      </c>
      <c r="R223" s="162">
        <f t="shared" si="32"/>
        <v>0</v>
      </c>
      <c r="S223" s="162">
        <v>0</v>
      </c>
      <c r="T223" s="163">
        <f t="shared" si="33"/>
        <v>0</v>
      </c>
      <c r="AR223" s="164" t="s">
        <v>399</v>
      </c>
      <c r="AT223" s="164" t="s">
        <v>124</v>
      </c>
      <c r="AU223" s="164" t="s">
        <v>73</v>
      </c>
      <c r="AY223" s="13" t="s">
        <v>121</v>
      </c>
      <c r="BE223" s="165">
        <f t="shared" si="34"/>
        <v>0</v>
      </c>
      <c r="BF223" s="165">
        <f t="shared" si="35"/>
        <v>0</v>
      </c>
      <c r="BG223" s="165">
        <f t="shared" si="36"/>
        <v>0</v>
      </c>
      <c r="BH223" s="165">
        <f t="shared" si="37"/>
        <v>0</v>
      </c>
      <c r="BI223" s="165">
        <f t="shared" si="38"/>
        <v>0</v>
      </c>
      <c r="BJ223" s="13" t="s">
        <v>81</v>
      </c>
      <c r="BK223" s="165">
        <f t="shared" si="39"/>
        <v>0</v>
      </c>
      <c r="BL223" s="13" t="s">
        <v>232</v>
      </c>
      <c r="BM223" s="164" t="s">
        <v>674</v>
      </c>
    </row>
    <row r="224" spans="2:65" s="1" customFormat="1" ht="48" customHeight="1">
      <c r="B224" s="30"/>
      <c r="C224" s="166" t="s">
        <v>675</v>
      </c>
      <c r="D224" s="166" t="s">
        <v>124</v>
      </c>
      <c r="E224" s="167" t="s">
        <v>676</v>
      </c>
      <c r="F224" s="168" t="s">
        <v>677</v>
      </c>
      <c r="G224" s="169" t="s">
        <v>231</v>
      </c>
      <c r="H224" s="170">
        <v>10</v>
      </c>
      <c r="I224" s="171"/>
      <c r="J224" s="172">
        <f t="shared" si="30"/>
        <v>0</v>
      </c>
      <c r="K224" s="168" t="s">
        <v>119</v>
      </c>
      <c r="L224" s="173"/>
      <c r="M224" s="174" t="s">
        <v>19</v>
      </c>
      <c r="N224" s="175" t="s">
        <v>44</v>
      </c>
      <c r="O224" s="59"/>
      <c r="P224" s="162">
        <f t="shared" si="31"/>
        <v>0</v>
      </c>
      <c r="Q224" s="162">
        <v>0</v>
      </c>
      <c r="R224" s="162">
        <f t="shared" si="32"/>
        <v>0</v>
      </c>
      <c r="S224" s="162">
        <v>0</v>
      </c>
      <c r="T224" s="163">
        <f t="shared" si="33"/>
        <v>0</v>
      </c>
      <c r="AR224" s="164" t="s">
        <v>399</v>
      </c>
      <c r="AT224" s="164" t="s">
        <v>124</v>
      </c>
      <c r="AU224" s="164" t="s">
        <v>73</v>
      </c>
      <c r="AY224" s="13" t="s">
        <v>121</v>
      </c>
      <c r="BE224" s="165">
        <f t="shared" si="34"/>
        <v>0</v>
      </c>
      <c r="BF224" s="165">
        <f t="shared" si="35"/>
        <v>0</v>
      </c>
      <c r="BG224" s="165">
        <f t="shared" si="36"/>
        <v>0</v>
      </c>
      <c r="BH224" s="165">
        <f t="shared" si="37"/>
        <v>0</v>
      </c>
      <c r="BI224" s="165">
        <f t="shared" si="38"/>
        <v>0</v>
      </c>
      <c r="BJ224" s="13" t="s">
        <v>81</v>
      </c>
      <c r="BK224" s="165">
        <f t="shared" si="39"/>
        <v>0</v>
      </c>
      <c r="BL224" s="13" t="s">
        <v>232</v>
      </c>
      <c r="BM224" s="164" t="s">
        <v>678</v>
      </c>
    </row>
    <row r="225" spans="2:65" s="1" customFormat="1" ht="60" customHeight="1">
      <c r="B225" s="30"/>
      <c r="C225" s="166" t="s">
        <v>679</v>
      </c>
      <c r="D225" s="166" t="s">
        <v>124</v>
      </c>
      <c r="E225" s="167" t="s">
        <v>680</v>
      </c>
      <c r="F225" s="168" t="s">
        <v>681</v>
      </c>
      <c r="G225" s="169" t="s">
        <v>231</v>
      </c>
      <c r="H225" s="170">
        <v>10</v>
      </c>
      <c r="I225" s="171"/>
      <c r="J225" s="172">
        <f t="shared" si="30"/>
        <v>0</v>
      </c>
      <c r="K225" s="168" t="s">
        <v>119</v>
      </c>
      <c r="L225" s="173"/>
      <c r="M225" s="174" t="s">
        <v>19</v>
      </c>
      <c r="N225" s="175" t="s">
        <v>44</v>
      </c>
      <c r="O225" s="59"/>
      <c r="P225" s="162">
        <f t="shared" si="31"/>
        <v>0</v>
      </c>
      <c r="Q225" s="162">
        <v>0</v>
      </c>
      <c r="R225" s="162">
        <f t="shared" si="32"/>
        <v>0</v>
      </c>
      <c r="S225" s="162">
        <v>0</v>
      </c>
      <c r="T225" s="163">
        <f t="shared" si="33"/>
        <v>0</v>
      </c>
      <c r="AR225" s="164" t="s">
        <v>399</v>
      </c>
      <c r="AT225" s="164" t="s">
        <v>124</v>
      </c>
      <c r="AU225" s="164" t="s">
        <v>73</v>
      </c>
      <c r="AY225" s="13" t="s">
        <v>121</v>
      </c>
      <c r="BE225" s="165">
        <f t="shared" si="34"/>
        <v>0</v>
      </c>
      <c r="BF225" s="165">
        <f t="shared" si="35"/>
        <v>0</v>
      </c>
      <c r="BG225" s="165">
        <f t="shared" si="36"/>
        <v>0</v>
      </c>
      <c r="BH225" s="165">
        <f t="shared" si="37"/>
        <v>0</v>
      </c>
      <c r="BI225" s="165">
        <f t="shared" si="38"/>
        <v>0</v>
      </c>
      <c r="BJ225" s="13" t="s">
        <v>81</v>
      </c>
      <c r="BK225" s="165">
        <f t="shared" si="39"/>
        <v>0</v>
      </c>
      <c r="BL225" s="13" t="s">
        <v>232</v>
      </c>
      <c r="BM225" s="164" t="s">
        <v>682</v>
      </c>
    </row>
    <row r="226" spans="2:65" s="1" customFormat="1" ht="60" customHeight="1">
      <c r="B226" s="30"/>
      <c r="C226" s="166" t="s">
        <v>683</v>
      </c>
      <c r="D226" s="166" t="s">
        <v>124</v>
      </c>
      <c r="E226" s="167" t="s">
        <v>684</v>
      </c>
      <c r="F226" s="168" t="s">
        <v>685</v>
      </c>
      <c r="G226" s="169" t="s">
        <v>231</v>
      </c>
      <c r="H226" s="170">
        <v>10</v>
      </c>
      <c r="I226" s="171"/>
      <c r="J226" s="172">
        <f t="shared" si="30"/>
        <v>0</v>
      </c>
      <c r="K226" s="168" t="s">
        <v>119</v>
      </c>
      <c r="L226" s="173"/>
      <c r="M226" s="174" t="s">
        <v>19</v>
      </c>
      <c r="N226" s="175" t="s">
        <v>44</v>
      </c>
      <c r="O226" s="59"/>
      <c r="P226" s="162">
        <f t="shared" si="31"/>
        <v>0</v>
      </c>
      <c r="Q226" s="162">
        <v>0</v>
      </c>
      <c r="R226" s="162">
        <f t="shared" si="32"/>
        <v>0</v>
      </c>
      <c r="S226" s="162">
        <v>0</v>
      </c>
      <c r="T226" s="163">
        <f t="shared" si="33"/>
        <v>0</v>
      </c>
      <c r="AR226" s="164" t="s">
        <v>399</v>
      </c>
      <c r="AT226" s="164" t="s">
        <v>124</v>
      </c>
      <c r="AU226" s="164" t="s">
        <v>73</v>
      </c>
      <c r="AY226" s="13" t="s">
        <v>121</v>
      </c>
      <c r="BE226" s="165">
        <f t="shared" si="34"/>
        <v>0</v>
      </c>
      <c r="BF226" s="165">
        <f t="shared" si="35"/>
        <v>0</v>
      </c>
      <c r="BG226" s="165">
        <f t="shared" si="36"/>
        <v>0</v>
      </c>
      <c r="BH226" s="165">
        <f t="shared" si="37"/>
        <v>0</v>
      </c>
      <c r="BI226" s="165">
        <f t="shared" si="38"/>
        <v>0</v>
      </c>
      <c r="BJ226" s="13" t="s">
        <v>81</v>
      </c>
      <c r="BK226" s="165">
        <f t="shared" si="39"/>
        <v>0</v>
      </c>
      <c r="BL226" s="13" t="s">
        <v>232</v>
      </c>
      <c r="BM226" s="164" t="s">
        <v>686</v>
      </c>
    </row>
    <row r="227" spans="2:65" s="1" customFormat="1" ht="60" customHeight="1">
      <c r="B227" s="30"/>
      <c r="C227" s="166" t="s">
        <v>687</v>
      </c>
      <c r="D227" s="166" t="s">
        <v>124</v>
      </c>
      <c r="E227" s="167" t="s">
        <v>688</v>
      </c>
      <c r="F227" s="168" t="s">
        <v>689</v>
      </c>
      <c r="G227" s="169" t="s">
        <v>231</v>
      </c>
      <c r="H227" s="170">
        <v>10</v>
      </c>
      <c r="I227" s="171"/>
      <c r="J227" s="172">
        <f t="shared" si="30"/>
        <v>0</v>
      </c>
      <c r="K227" s="168" t="s">
        <v>119</v>
      </c>
      <c r="L227" s="173"/>
      <c r="M227" s="174" t="s">
        <v>19</v>
      </c>
      <c r="N227" s="175" t="s">
        <v>44</v>
      </c>
      <c r="O227" s="59"/>
      <c r="P227" s="162">
        <f t="shared" si="31"/>
        <v>0</v>
      </c>
      <c r="Q227" s="162">
        <v>0</v>
      </c>
      <c r="R227" s="162">
        <f t="shared" si="32"/>
        <v>0</v>
      </c>
      <c r="S227" s="162">
        <v>0</v>
      </c>
      <c r="T227" s="163">
        <f t="shared" si="33"/>
        <v>0</v>
      </c>
      <c r="AR227" s="164" t="s">
        <v>399</v>
      </c>
      <c r="AT227" s="164" t="s">
        <v>124</v>
      </c>
      <c r="AU227" s="164" t="s">
        <v>73</v>
      </c>
      <c r="AY227" s="13" t="s">
        <v>121</v>
      </c>
      <c r="BE227" s="165">
        <f t="shared" si="34"/>
        <v>0</v>
      </c>
      <c r="BF227" s="165">
        <f t="shared" si="35"/>
        <v>0</v>
      </c>
      <c r="BG227" s="165">
        <f t="shared" si="36"/>
        <v>0</v>
      </c>
      <c r="BH227" s="165">
        <f t="shared" si="37"/>
        <v>0</v>
      </c>
      <c r="BI227" s="165">
        <f t="shared" si="38"/>
        <v>0</v>
      </c>
      <c r="BJ227" s="13" t="s">
        <v>81</v>
      </c>
      <c r="BK227" s="165">
        <f t="shared" si="39"/>
        <v>0</v>
      </c>
      <c r="BL227" s="13" t="s">
        <v>232</v>
      </c>
      <c r="BM227" s="164" t="s">
        <v>690</v>
      </c>
    </row>
    <row r="228" spans="2:65" s="1" customFormat="1" ht="60" customHeight="1">
      <c r="B228" s="30"/>
      <c r="C228" s="166" t="s">
        <v>691</v>
      </c>
      <c r="D228" s="166" t="s">
        <v>124</v>
      </c>
      <c r="E228" s="167" t="s">
        <v>692</v>
      </c>
      <c r="F228" s="168" t="s">
        <v>693</v>
      </c>
      <c r="G228" s="169" t="s">
        <v>231</v>
      </c>
      <c r="H228" s="170">
        <v>10</v>
      </c>
      <c r="I228" s="171"/>
      <c r="J228" s="172">
        <f t="shared" si="30"/>
        <v>0</v>
      </c>
      <c r="K228" s="168" t="s">
        <v>119</v>
      </c>
      <c r="L228" s="173"/>
      <c r="M228" s="174" t="s">
        <v>19</v>
      </c>
      <c r="N228" s="175" t="s">
        <v>44</v>
      </c>
      <c r="O228" s="59"/>
      <c r="P228" s="162">
        <f t="shared" si="31"/>
        <v>0</v>
      </c>
      <c r="Q228" s="162">
        <v>0</v>
      </c>
      <c r="R228" s="162">
        <f t="shared" si="32"/>
        <v>0</v>
      </c>
      <c r="S228" s="162">
        <v>0</v>
      </c>
      <c r="T228" s="163">
        <f t="shared" si="33"/>
        <v>0</v>
      </c>
      <c r="AR228" s="164" t="s">
        <v>399</v>
      </c>
      <c r="AT228" s="164" t="s">
        <v>124</v>
      </c>
      <c r="AU228" s="164" t="s">
        <v>73</v>
      </c>
      <c r="AY228" s="13" t="s">
        <v>121</v>
      </c>
      <c r="BE228" s="165">
        <f t="shared" si="34"/>
        <v>0</v>
      </c>
      <c r="BF228" s="165">
        <f t="shared" si="35"/>
        <v>0</v>
      </c>
      <c r="BG228" s="165">
        <f t="shared" si="36"/>
        <v>0</v>
      </c>
      <c r="BH228" s="165">
        <f t="shared" si="37"/>
        <v>0</v>
      </c>
      <c r="BI228" s="165">
        <f t="shared" si="38"/>
        <v>0</v>
      </c>
      <c r="BJ228" s="13" t="s">
        <v>81</v>
      </c>
      <c r="BK228" s="165">
        <f t="shared" si="39"/>
        <v>0</v>
      </c>
      <c r="BL228" s="13" t="s">
        <v>232</v>
      </c>
      <c r="BM228" s="164" t="s">
        <v>694</v>
      </c>
    </row>
    <row r="229" spans="2:65" s="1" customFormat="1" ht="60" customHeight="1">
      <c r="B229" s="30"/>
      <c r="C229" s="166" t="s">
        <v>695</v>
      </c>
      <c r="D229" s="166" t="s">
        <v>124</v>
      </c>
      <c r="E229" s="167" t="s">
        <v>696</v>
      </c>
      <c r="F229" s="168" t="s">
        <v>697</v>
      </c>
      <c r="G229" s="169" t="s">
        <v>231</v>
      </c>
      <c r="H229" s="170">
        <v>10</v>
      </c>
      <c r="I229" s="171"/>
      <c r="J229" s="172">
        <f t="shared" si="30"/>
        <v>0</v>
      </c>
      <c r="K229" s="168" t="s">
        <v>119</v>
      </c>
      <c r="L229" s="173"/>
      <c r="M229" s="174" t="s">
        <v>19</v>
      </c>
      <c r="N229" s="175" t="s">
        <v>44</v>
      </c>
      <c r="O229" s="59"/>
      <c r="P229" s="162">
        <f t="shared" si="31"/>
        <v>0</v>
      </c>
      <c r="Q229" s="162">
        <v>0</v>
      </c>
      <c r="R229" s="162">
        <f t="shared" si="32"/>
        <v>0</v>
      </c>
      <c r="S229" s="162">
        <v>0</v>
      </c>
      <c r="T229" s="163">
        <f t="shared" si="33"/>
        <v>0</v>
      </c>
      <c r="AR229" s="164" t="s">
        <v>399</v>
      </c>
      <c r="AT229" s="164" t="s">
        <v>124</v>
      </c>
      <c r="AU229" s="164" t="s">
        <v>73</v>
      </c>
      <c r="AY229" s="13" t="s">
        <v>121</v>
      </c>
      <c r="BE229" s="165">
        <f t="shared" si="34"/>
        <v>0</v>
      </c>
      <c r="BF229" s="165">
        <f t="shared" si="35"/>
        <v>0</v>
      </c>
      <c r="BG229" s="165">
        <f t="shared" si="36"/>
        <v>0</v>
      </c>
      <c r="BH229" s="165">
        <f t="shared" si="37"/>
        <v>0</v>
      </c>
      <c r="BI229" s="165">
        <f t="shared" si="38"/>
        <v>0</v>
      </c>
      <c r="BJ229" s="13" t="s">
        <v>81</v>
      </c>
      <c r="BK229" s="165">
        <f t="shared" si="39"/>
        <v>0</v>
      </c>
      <c r="BL229" s="13" t="s">
        <v>232</v>
      </c>
      <c r="BM229" s="164" t="s">
        <v>698</v>
      </c>
    </row>
    <row r="230" spans="2:65" s="1" customFormat="1" ht="60" customHeight="1">
      <c r="B230" s="30"/>
      <c r="C230" s="166" t="s">
        <v>699</v>
      </c>
      <c r="D230" s="166" t="s">
        <v>124</v>
      </c>
      <c r="E230" s="167" t="s">
        <v>700</v>
      </c>
      <c r="F230" s="168" t="s">
        <v>701</v>
      </c>
      <c r="G230" s="169" t="s">
        <v>231</v>
      </c>
      <c r="H230" s="170">
        <v>10</v>
      </c>
      <c r="I230" s="171"/>
      <c r="J230" s="172">
        <f t="shared" si="30"/>
        <v>0</v>
      </c>
      <c r="K230" s="168" t="s">
        <v>119</v>
      </c>
      <c r="L230" s="173"/>
      <c r="M230" s="174" t="s">
        <v>19</v>
      </c>
      <c r="N230" s="175" t="s">
        <v>44</v>
      </c>
      <c r="O230" s="59"/>
      <c r="P230" s="162">
        <f t="shared" si="31"/>
        <v>0</v>
      </c>
      <c r="Q230" s="162">
        <v>0</v>
      </c>
      <c r="R230" s="162">
        <f t="shared" si="32"/>
        <v>0</v>
      </c>
      <c r="S230" s="162">
        <v>0</v>
      </c>
      <c r="T230" s="163">
        <f t="shared" si="33"/>
        <v>0</v>
      </c>
      <c r="AR230" s="164" t="s">
        <v>399</v>
      </c>
      <c r="AT230" s="164" t="s">
        <v>124</v>
      </c>
      <c r="AU230" s="164" t="s">
        <v>73</v>
      </c>
      <c r="AY230" s="13" t="s">
        <v>121</v>
      </c>
      <c r="BE230" s="165">
        <f t="shared" si="34"/>
        <v>0</v>
      </c>
      <c r="BF230" s="165">
        <f t="shared" si="35"/>
        <v>0</v>
      </c>
      <c r="BG230" s="165">
        <f t="shared" si="36"/>
        <v>0</v>
      </c>
      <c r="BH230" s="165">
        <f t="shared" si="37"/>
        <v>0</v>
      </c>
      <c r="BI230" s="165">
        <f t="shared" si="38"/>
        <v>0</v>
      </c>
      <c r="BJ230" s="13" t="s">
        <v>81</v>
      </c>
      <c r="BK230" s="165">
        <f t="shared" si="39"/>
        <v>0</v>
      </c>
      <c r="BL230" s="13" t="s">
        <v>232</v>
      </c>
      <c r="BM230" s="164" t="s">
        <v>702</v>
      </c>
    </row>
    <row r="231" spans="2:65" s="1" customFormat="1" ht="60" customHeight="1">
      <c r="B231" s="30"/>
      <c r="C231" s="166" t="s">
        <v>703</v>
      </c>
      <c r="D231" s="166" t="s">
        <v>124</v>
      </c>
      <c r="E231" s="167" t="s">
        <v>704</v>
      </c>
      <c r="F231" s="168" t="s">
        <v>705</v>
      </c>
      <c r="G231" s="169" t="s">
        <v>231</v>
      </c>
      <c r="H231" s="170">
        <v>10</v>
      </c>
      <c r="I231" s="171"/>
      <c r="J231" s="172">
        <f t="shared" si="30"/>
        <v>0</v>
      </c>
      <c r="K231" s="168" t="s">
        <v>119</v>
      </c>
      <c r="L231" s="173"/>
      <c r="M231" s="174" t="s">
        <v>19</v>
      </c>
      <c r="N231" s="175" t="s">
        <v>44</v>
      </c>
      <c r="O231" s="59"/>
      <c r="P231" s="162">
        <f t="shared" si="31"/>
        <v>0</v>
      </c>
      <c r="Q231" s="162">
        <v>0</v>
      </c>
      <c r="R231" s="162">
        <f t="shared" si="32"/>
        <v>0</v>
      </c>
      <c r="S231" s="162">
        <v>0</v>
      </c>
      <c r="T231" s="163">
        <f t="shared" si="33"/>
        <v>0</v>
      </c>
      <c r="AR231" s="164" t="s">
        <v>399</v>
      </c>
      <c r="AT231" s="164" t="s">
        <v>124</v>
      </c>
      <c r="AU231" s="164" t="s">
        <v>73</v>
      </c>
      <c r="AY231" s="13" t="s">
        <v>121</v>
      </c>
      <c r="BE231" s="165">
        <f t="shared" si="34"/>
        <v>0</v>
      </c>
      <c r="BF231" s="165">
        <f t="shared" si="35"/>
        <v>0</v>
      </c>
      <c r="BG231" s="165">
        <f t="shared" si="36"/>
        <v>0</v>
      </c>
      <c r="BH231" s="165">
        <f t="shared" si="37"/>
        <v>0</v>
      </c>
      <c r="BI231" s="165">
        <f t="shared" si="38"/>
        <v>0</v>
      </c>
      <c r="BJ231" s="13" t="s">
        <v>81</v>
      </c>
      <c r="BK231" s="165">
        <f t="shared" si="39"/>
        <v>0</v>
      </c>
      <c r="BL231" s="13" t="s">
        <v>232</v>
      </c>
      <c r="BM231" s="164" t="s">
        <v>706</v>
      </c>
    </row>
    <row r="232" spans="2:65" s="1" customFormat="1" ht="36" customHeight="1">
      <c r="B232" s="30"/>
      <c r="C232" s="153" t="s">
        <v>707</v>
      </c>
      <c r="D232" s="153" t="s">
        <v>115</v>
      </c>
      <c r="E232" s="154" t="s">
        <v>708</v>
      </c>
      <c r="F232" s="155" t="s">
        <v>709</v>
      </c>
      <c r="G232" s="156" t="s">
        <v>231</v>
      </c>
      <c r="H232" s="157">
        <v>10</v>
      </c>
      <c r="I232" s="158"/>
      <c r="J232" s="159">
        <f t="shared" si="30"/>
        <v>0</v>
      </c>
      <c r="K232" s="155" t="s">
        <v>119</v>
      </c>
      <c r="L232" s="34"/>
      <c r="M232" s="160" t="s">
        <v>19</v>
      </c>
      <c r="N232" s="161" t="s">
        <v>44</v>
      </c>
      <c r="O232" s="59"/>
      <c r="P232" s="162">
        <f t="shared" si="31"/>
        <v>0</v>
      </c>
      <c r="Q232" s="162">
        <v>0</v>
      </c>
      <c r="R232" s="162">
        <f t="shared" si="32"/>
        <v>0</v>
      </c>
      <c r="S232" s="162">
        <v>0</v>
      </c>
      <c r="T232" s="163">
        <f t="shared" si="33"/>
        <v>0</v>
      </c>
      <c r="AR232" s="164" t="s">
        <v>226</v>
      </c>
      <c r="AT232" s="164" t="s">
        <v>115</v>
      </c>
      <c r="AU232" s="164" t="s">
        <v>73</v>
      </c>
      <c r="AY232" s="13" t="s">
        <v>121</v>
      </c>
      <c r="BE232" s="165">
        <f t="shared" si="34"/>
        <v>0</v>
      </c>
      <c r="BF232" s="165">
        <f t="shared" si="35"/>
        <v>0</v>
      </c>
      <c r="BG232" s="165">
        <f t="shared" si="36"/>
        <v>0</v>
      </c>
      <c r="BH232" s="165">
        <f t="shared" si="37"/>
        <v>0</v>
      </c>
      <c r="BI232" s="165">
        <f t="shared" si="38"/>
        <v>0</v>
      </c>
      <c r="BJ232" s="13" t="s">
        <v>81</v>
      </c>
      <c r="BK232" s="165">
        <f t="shared" si="39"/>
        <v>0</v>
      </c>
      <c r="BL232" s="13" t="s">
        <v>226</v>
      </c>
      <c r="BM232" s="164" t="s">
        <v>710</v>
      </c>
    </row>
    <row r="233" spans="2:65" s="1" customFormat="1" ht="24" customHeight="1">
      <c r="B233" s="30"/>
      <c r="C233" s="153" t="s">
        <v>711</v>
      </c>
      <c r="D233" s="153" t="s">
        <v>115</v>
      </c>
      <c r="E233" s="154" t="s">
        <v>712</v>
      </c>
      <c r="F233" s="155" t="s">
        <v>713</v>
      </c>
      <c r="G233" s="156" t="s">
        <v>231</v>
      </c>
      <c r="H233" s="157">
        <v>1</v>
      </c>
      <c r="I233" s="158"/>
      <c r="J233" s="159">
        <f t="shared" si="30"/>
        <v>0</v>
      </c>
      <c r="K233" s="155" t="s">
        <v>119</v>
      </c>
      <c r="L233" s="34"/>
      <c r="M233" s="160" t="s">
        <v>19</v>
      </c>
      <c r="N233" s="161" t="s">
        <v>44</v>
      </c>
      <c r="O233" s="59"/>
      <c r="P233" s="162">
        <f t="shared" si="31"/>
        <v>0</v>
      </c>
      <c r="Q233" s="162">
        <v>0</v>
      </c>
      <c r="R233" s="162">
        <f t="shared" si="32"/>
        <v>0</v>
      </c>
      <c r="S233" s="162">
        <v>0</v>
      </c>
      <c r="T233" s="163">
        <f t="shared" si="33"/>
        <v>0</v>
      </c>
      <c r="AR233" s="164" t="s">
        <v>226</v>
      </c>
      <c r="AT233" s="164" t="s">
        <v>115</v>
      </c>
      <c r="AU233" s="164" t="s">
        <v>73</v>
      </c>
      <c r="AY233" s="13" t="s">
        <v>121</v>
      </c>
      <c r="BE233" s="165">
        <f t="shared" si="34"/>
        <v>0</v>
      </c>
      <c r="BF233" s="165">
        <f t="shared" si="35"/>
        <v>0</v>
      </c>
      <c r="BG233" s="165">
        <f t="shared" si="36"/>
        <v>0</v>
      </c>
      <c r="BH233" s="165">
        <f t="shared" si="37"/>
        <v>0</v>
      </c>
      <c r="BI233" s="165">
        <f t="shared" si="38"/>
        <v>0</v>
      </c>
      <c r="BJ233" s="13" t="s">
        <v>81</v>
      </c>
      <c r="BK233" s="165">
        <f t="shared" si="39"/>
        <v>0</v>
      </c>
      <c r="BL233" s="13" t="s">
        <v>226</v>
      </c>
      <c r="BM233" s="164" t="s">
        <v>714</v>
      </c>
    </row>
    <row r="234" spans="2:65" s="1" customFormat="1" ht="24" customHeight="1">
      <c r="B234" s="30"/>
      <c r="C234" s="153" t="s">
        <v>715</v>
      </c>
      <c r="D234" s="153" t="s">
        <v>115</v>
      </c>
      <c r="E234" s="154" t="s">
        <v>716</v>
      </c>
      <c r="F234" s="155" t="s">
        <v>717</v>
      </c>
      <c r="G234" s="156" t="s">
        <v>231</v>
      </c>
      <c r="H234" s="157">
        <v>1</v>
      </c>
      <c r="I234" s="158"/>
      <c r="J234" s="159">
        <f t="shared" si="30"/>
        <v>0</v>
      </c>
      <c r="K234" s="155" t="s">
        <v>119</v>
      </c>
      <c r="L234" s="34"/>
      <c r="M234" s="160" t="s">
        <v>19</v>
      </c>
      <c r="N234" s="161" t="s">
        <v>44</v>
      </c>
      <c r="O234" s="59"/>
      <c r="P234" s="162">
        <f t="shared" si="31"/>
        <v>0</v>
      </c>
      <c r="Q234" s="162">
        <v>0</v>
      </c>
      <c r="R234" s="162">
        <f t="shared" si="32"/>
        <v>0</v>
      </c>
      <c r="S234" s="162">
        <v>0</v>
      </c>
      <c r="T234" s="163">
        <f t="shared" si="33"/>
        <v>0</v>
      </c>
      <c r="AR234" s="164" t="s">
        <v>226</v>
      </c>
      <c r="AT234" s="164" t="s">
        <v>115</v>
      </c>
      <c r="AU234" s="164" t="s">
        <v>73</v>
      </c>
      <c r="AY234" s="13" t="s">
        <v>121</v>
      </c>
      <c r="BE234" s="165">
        <f t="shared" si="34"/>
        <v>0</v>
      </c>
      <c r="BF234" s="165">
        <f t="shared" si="35"/>
        <v>0</v>
      </c>
      <c r="BG234" s="165">
        <f t="shared" si="36"/>
        <v>0</v>
      </c>
      <c r="BH234" s="165">
        <f t="shared" si="37"/>
        <v>0</v>
      </c>
      <c r="BI234" s="165">
        <f t="shared" si="38"/>
        <v>0</v>
      </c>
      <c r="BJ234" s="13" t="s">
        <v>81</v>
      </c>
      <c r="BK234" s="165">
        <f t="shared" si="39"/>
        <v>0</v>
      </c>
      <c r="BL234" s="13" t="s">
        <v>226</v>
      </c>
      <c r="BM234" s="164" t="s">
        <v>718</v>
      </c>
    </row>
    <row r="235" spans="2:65" s="1" customFormat="1" ht="24" customHeight="1">
      <c r="B235" s="30"/>
      <c r="C235" s="153" t="s">
        <v>719</v>
      </c>
      <c r="D235" s="153" t="s">
        <v>115</v>
      </c>
      <c r="E235" s="154" t="s">
        <v>720</v>
      </c>
      <c r="F235" s="155" t="s">
        <v>721</v>
      </c>
      <c r="G235" s="156" t="s">
        <v>231</v>
      </c>
      <c r="H235" s="157">
        <v>1</v>
      </c>
      <c r="I235" s="158"/>
      <c r="J235" s="159">
        <f t="shared" si="30"/>
        <v>0</v>
      </c>
      <c r="K235" s="155" t="s">
        <v>119</v>
      </c>
      <c r="L235" s="34"/>
      <c r="M235" s="160" t="s">
        <v>19</v>
      </c>
      <c r="N235" s="161" t="s">
        <v>44</v>
      </c>
      <c r="O235" s="59"/>
      <c r="P235" s="162">
        <f t="shared" si="31"/>
        <v>0</v>
      </c>
      <c r="Q235" s="162">
        <v>0</v>
      </c>
      <c r="R235" s="162">
        <f t="shared" si="32"/>
        <v>0</v>
      </c>
      <c r="S235" s="162">
        <v>0</v>
      </c>
      <c r="T235" s="163">
        <f t="shared" si="33"/>
        <v>0</v>
      </c>
      <c r="AR235" s="164" t="s">
        <v>226</v>
      </c>
      <c r="AT235" s="164" t="s">
        <v>115</v>
      </c>
      <c r="AU235" s="164" t="s">
        <v>73</v>
      </c>
      <c r="AY235" s="13" t="s">
        <v>121</v>
      </c>
      <c r="BE235" s="165">
        <f t="shared" si="34"/>
        <v>0</v>
      </c>
      <c r="BF235" s="165">
        <f t="shared" si="35"/>
        <v>0</v>
      </c>
      <c r="BG235" s="165">
        <f t="shared" si="36"/>
        <v>0</v>
      </c>
      <c r="BH235" s="165">
        <f t="shared" si="37"/>
        <v>0</v>
      </c>
      <c r="BI235" s="165">
        <f t="shared" si="38"/>
        <v>0</v>
      </c>
      <c r="BJ235" s="13" t="s">
        <v>81</v>
      </c>
      <c r="BK235" s="165">
        <f t="shared" si="39"/>
        <v>0</v>
      </c>
      <c r="BL235" s="13" t="s">
        <v>226</v>
      </c>
      <c r="BM235" s="164" t="s">
        <v>722</v>
      </c>
    </row>
    <row r="236" spans="2:65" s="1" customFormat="1" ht="24" customHeight="1">
      <c r="B236" s="30"/>
      <c r="C236" s="153" t="s">
        <v>723</v>
      </c>
      <c r="D236" s="153" t="s">
        <v>115</v>
      </c>
      <c r="E236" s="154" t="s">
        <v>724</v>
      </c>
      <c r="F236" s="155" t="s">
        <v>725</v>
      </c>
      <c r="G236" s="156" t="s">
        <v>231</v>
      </c>
      <c r="H236" s="157">
        <v>1</v>
      </c>
      <c r="I236" s="158"/>
      <c r="J236" s="159">
        <f t="shared" si="30"/>
        <v>0</v>
      </c>
      <c r="K236" s="155" t="s">
        <v>119</v>
      </c>
      <c r="L236" s="34"/>
      <c r="M236" s="160" t="s">
        <v>19</v>
      </c>
      <c r="N236" s="161" t="s">
        <v>44</v>
      </c>
      <c r="O236" s="59"/>
      <c r="P236" s="162">
        <f t="shared" si="31"/>
        <v>0</v>
      </c>
      <c r="Q236" s="162">
        <v>0</v>
      </c>
      <c r="R236" s="162">
        <f t="shared" si="32"/>
        <v>0</v>
      </c>
      <c r="S236" s="162">
        <v>0</v>
      </c>
      <c r="T236" s="163">
        <f t="shared" si="33"/>
        <v>0</v>
      </c>
      <c r="AR236" s="164" t="s">
        <v>226</v>
      </c>
      <c r="AT236" s="164" t="s">
        <v>115</v>
      </c>
      <c r="AU236" s="164" t="s">
        <v>73</v>
      </c>
      <c r="AY236" s="13" t="s">
        <v>121</v>
      </c>
      <c r="BE236" s="165">
        <f t="shared" si="34"/>
        <v>0</v>
      </c>
      <c r="BF236" s="165">
        <f t="shared" si="35"/>
        <v>0</v>
      </c>
      <c r="BG236" s="165">
        <f t="shared" si="36"/>
        <v>0</v>
      </c>
      <c r="BH236" s="165">
        <f t="shared" si="37"/>
        <v>0</v>
      </c>
      <c r="BI236" s="165">
        <f t="shared" si="38"/>
        <v>0</v>
      </c>
      <c r="BJ236" s="13" t="s">
        <v>81</v>
      </c>
      <c r="BK236" s="165">
        <f t="shared" si="39"/>
        <v>0</v>
      </c>
      <c r="BL236" s="13" t="s">
        <v>226</v>
      </c>
      <c r="BM236" s="164" t="s">
        <v>726</v>
      </c>
    </row>
    <row r="237" spans="2:65" s="1" customFormat="1" ht="24" customHeight="1">
      <c r="B237" s="30"/>
      <c r="C237" s="153" t="s">
        <v>727</v>
      </c>
      <c r="D237" s="153" t="s">
        <v>115</v>
      </c>
      <c r="E237" s="154" t="s">
        <v>728</v>
      </c>
      <c r="F237" s="155" t="s">
        <v>729</v>
      </c>
      <c r="G237" s="156" t="s">
        <v>231</v>
      </c>
      <c r="H237" s="157">
        <v>1</v>
      </c>
      <c r="I237" s="158"/>
      <c r="J237" s="159">
        <f t="shared" si="30"/>
        <v>0</v>
      </c>
      <c r="K237" s="155" t="s">
        <v>119</v>
      </c>
      <c r="L237" s="34"/>
      <c r="M237" s="160" t="s">
        <v>19</v>
      </c>
      <c r="N237" s="161" t="s">
        <v>44</v>
      </c>
      <c r="O237" s="59"/>
      <c r="P237" s="162">
        <f t="shared" si="31"/>
        <v>0</v>
      </c>
      <c r="Q237" s="162">
        <v>0</v>
      </c>
      <c r="R237" s="162">
        <f t="shared" si="32"/>
        <v>0</v>
      </c>
      <c r="S237" s="162">
        <v>0</v>
      </c>
      <c r="T237" s="163">
        <f t="shared" si="33"/>
        <v>0</v>
      </c>
      <c r="AR237" s="164" t="s">
        <v>226</v>
      </c>
      <c r="AT237" s="164" t="s">
        <v>115</v>
      </c>
      <c r="AU237" s="164" t="s">
        <v>73</v>
      </c>
      <c r="AY237" s="13" t="s">
        <v>121</v>
      </c>
      <c r="BE237" s="165">
        <f t="shared" si="34"/>
        <v>0</v>
      </c>
      <c r="BF237" s="165">
        <f t="shared" si="35"/>
        <v>0</v>
      </c>
      <c r="BG237" s="165">
        <f t="shared" si="36"/>
        <v>0</v>
      </c>
      <c r="BH237" s="165">
        <f t="shared" si="37"/>
        <v>0</v>
      </c>
      <c r="BI237" s="165">
        <f t="shared" si="38"/>
        <v>0</v>
      </c>
      <c r="BJ237" s="13" t="s">
        <v>81</v>
      </c>
      <c r="BK237" s="165">
        <f t="shared" si="39"/>
        <v>0</v>
      </c>
      <c r="BL237" s="13" t="s">
        <v>226</v>
      </c>
      <c r="BM237" s="164" t="s">
        <v>730</v>
      </c>
    </row>
    <row r="238" spans="2:65" s="1" customFormat="1" ht="24" customHeight="1">
      <c r="B238" s="30"/>
      <c r="C238" s="153" t="s">
        <v>731</v>
      </c>
      <c r="D238" s="153" t="s">
        <v>115</v>
      </c>
      <c r="E238" s="154" t="s">
        <v>732</v>
      </c>
      <c r="F238" s="155" t="s">
        <v>733</v>
      </c>
      <c r="G238" s="156" t="s">
        <v>231</v>
      </c>
      <c r="H238" s="157">
        <v>1</v>
      </c>
      <c r="I238" s="158"/>
      <c r="J238" s="159">
        <f t="shared" si="30"/>
        <v>0</v>
      </c>
      <c r="K238" s="155" t="s">
        <v>119</v>
      </c>
      <c r="L238" s="34"/>
      <c r="M238" s="160" t="s">
        <v>19</v>
      </c>
      <c r="N238" s="161" t="s">
        <v>44</v>
      </c>
      <c r="O238" s="59"/>
      <c r="P238" s="162">
        <f t="shared" si="31"/>
        <v>0</v>
      </c>
      <c r="Q238" s="162">
        <v>0</v>
      </c>
      <c r="R238" s="162">
        <f t="shared" si="32"/>
        <v>0</v>
      </c>
      <c r="S238" s="162">
        <v>0</v>
      </c>
      <c r="T238" s="163">
        <f t="shared" si="33"/>
        <v>0</v>
      </c>
      <c r="AR238" s="164" t="s">
        <v>226</v>
      </c>
      <c r="AT238" s="164" t="s">
        <v>115</v>
      </c>
      <c r="AU238" s="164" t="s">
        <v>73</v>
      </c>
      <c r="AY238" s="13" t="s">
        <v>121</v>
      </c>
      <c r="BE238" s="165">
        <f t="shared" si="34"/>
        <v>0</v>
      </c>
      <c r="BF238" s="165">
        <f t="shared" si="35"/>
        <v>0</v>
      </c>
      <c r="BG238" s="165">
        <f t="shared" si="36"/>
        <v>0</v>
      </c>
      <c r="BH238" s="165">
        <f t="shared" si="37"/>
        <v>0</v>
      </c>
      <c r="BI238" s="165">
        <f t="shared" si="38"/>
        <v>0</v>
      </c>
      <c r="BJ238" s="13" t="s">
        <v>81</v>
      </c>
      <c r="BK238" s="165">
        <f t="shared" si="39"/>
        <v>0</v>
      </c>
      <c r="BL238" s="13" t="s">
        <v>226</v>
      </c>
      <c r="BM238" s="164" t="s">
        <v>734</v>
      </c>
    </row>
    <row r="239" spans="2:65" s="1" customFormat="1" ht="24" customHeight="1">
      <c r="B239" s="30"/>
      <c r="C239" s="153" t="s">
        <v>735</v>
      </c>
      <c r="D239" s="153" t="s">
        <v>115</v>
      </c>
      <c r="E239" s="154" t="s">
        <v>736</v>
      </c>
      <c r="F239" s="155" t="s">
        <v>737</v>
      </c>
      <c r="G239" s="156" t="s">
        <v>231</v>
      </c>
      <c r="H239" s="157">
        <v>1</v>
      </c>
      <c r="I239" s="158"/>
      <c r="J239" s="159">
        <f t="shared" si="30"/>
        <v>0</v>
      </c>
      <c r="K239" s="155" t="s">
        <v>119</v>
      </c>
      <c r="L239" s="34"/>
      <c r="M239" s="160" t="s">
        <v>19</v>
      </c>
      <c r="N239" s="161" t="s">
        <v>44</v>
      </c>
      <c r="O239" s="59"/>
      <c r="P239" s="162">
        <f t="shared" si="31"/>
        <v>0</v>
      </c>
      <c r="Q239" s="162">
        <v>0</v>
      </c>
      <c r="R239" s="162">
        <f t="shared" si="32"/>
        <v>0</v>
      </c>
      <c r="S239" s="162">
        <v>0</v>
      </c>
      <c r="T239" s="163">
        <f t="shared" si="33"/>
        <v>0</v>
      </c>
      <c r="AR239" s="164" t="s">
        <v>226</v>
      </c>
      <c r="AT239" s="164" t="s">
        <v>115</v>
      </c>
      <c r="AU239" s="164" t="s">
        <v>73</v>
      </c>
      <c r="AY239" s="13" t="s">
        <v>121</v>
      </c>
      <c r="BE239" s="165">
        <f t="shared" si="34"/>
        <v>0</v>
      </c>
      <c r="BF239" s="165">
        <f t="shared" si="35"/>
        <v>0</v>
      </c>
      <c r="BG239" s="165">
        <f t="shared" si="36"/>
        <v>0</v>
      </c>
      <c r="BH239" s="165">
        <f t="shared" si="37"/>
        <v>0</v>
      </c>
      <c r="BI239" s="165">
        <f t="shared" si="38"/>
        <v>0</v>
      </c>
      <c r="BJ239" s="13" t="s">
        <v>81</v>
      </c>
      <c r="BK239" s="165">
        <f t="shared" si="39"/>
        <v>0</v>
      </c>
      <c r="BL239" s="13" t="s">
        <v>226</v>
      </c>
      <c r="BM239" s="164" t="s">
        <v>738</v>
      </c>
    </row>
    <row r="240" spans="2:65" s="1" customFormat="1" ht="24" customHeight="1">
      <c r="B240" s="30"/>
      <c r="C240" s="153" t="s">
        <v>739</v>
      </c>
      <c r="D240" s="153" t="s">
        <v>115</v>
      </c>
      <c r="E240" s="154" t="s">
        <v>740</v>
      </c>
      <c r="F240" s="155" t="s">
        <v>741</v>
      </c>
      <c r="G240" s="156" t="s">
        <v>231</v>
      </c>
      <c r="H240" s="157">
        <v>10</v>
      </c>
      <c r="I240" s="158"/>
      <c r="J240" s="159">
        <f t="shared" si="30"/>
        <v>0</v>
      </c>
      <c r="K240" s="155" t="s">
        <v>119</v>
      </c>
      <c r="L240" s="34"/>
      <c r="M240" s="160" t="s">
        <v>19</v>
      </c>
      <c r="N240" s="161" t="s">
        <v>44</v>
      </c>
      <c r="O240" s="59"/>
      <c r="P240" s="162">
        <f t="shared" si="31"/>
        <v>0</v>
      </c>
      <c r="Q240" s="162">
        <v>0</v>
      </c>
      <c r="R240" s="162">
        <f t="shared" si="32"/>
        <v>0</v>
      </c>
      <c r="S240" s="162">
        <v>0</v>
      </c>
      <c r="T240" s="163">
        <f t="shared" si="33"/>
        <v>0</v>
      </c>
      <c r="AR240" s="164" t="s">
        <v>226</v>
      </c>
      <c r="AT240" s="164" t="s">
        <v>115</v>
      </c>
      <c r="AU240" s="164" t="s">
        <v>73</v>
      </c>
      <c r="AY240" s="13" t="s">
        <v>121</v>
      </c>
      <c r="BE240" s="165">
        <f t="shared" si="34"/>
        <v>0</v>
      </c>
      <c r="BF240" s="165">
        <f t="shared" si="35"/>
        <v>0</v>
      </c>
      <c r="BG240" s="165">
        <f t="shared" si="36"/>
        <v>0</v>
      </c>
      <c r="BH240" s="165">
        <f t="shared" si="37"/>
        <v>0</v>
      </c>
      <c r="BI240" s="165">
        <f t="shared" si="38"/>
        <v>0</v>
      </c>
      <c r="BJ240" s="13" t="s">
        <v>81</v>
      </c>
      <c r="BK240" s="165">
        <f t="shared" si="39"/>
        <v>0</v>
      </c>
      <c r="BL240" s="13" t="s">
        <v>226</v>
      </c>
      <c r="BM240" s="164" t="s">
        <v>742</v>
      </c>
    </row>
    <row r="241" spans="2:65" s="1" customFormat="1" ht="24" customHeight="1">
      <c r="B241" s="30"/>
      <c r="C241" s="153" t="s">
        <v>743</v>
      </c>
      <c r="D241" s="153" t="s">
        <v>115</v>
      </c>
      <c r="E241" s="154" t="s">
        <v>744</v>
      </c>
      <c r="F241" s="155" t="s">
        <v>745</v>
      </c>
      <c r="G241" s="156" t="s">
        <v>231</v>
      </c>
      <c r="H241" s="157">
        <v>10</v>
      </c>
      <c r="I241" s="158"/>
      <c r="J241" s="159">
        <f t="shared" si="30"/>
        <v>0</v>
      </c>
      <c r="K241" s="155" t="s">
        <v>119</v>
      </c>
      <c r="L241" s="34"/>
      <c r="M241" s="160" t="s">
        <v>19</v>
      </c>
      <c r="N241" s="161" t="s">
        <v>44</v>
      </c>
      <c r="O241" s="59"/>
      <c r="P241" s="162">
        <f t="shared" si="31"/>
        <v>0</v>
      </c>
      <c r="Q241" s="162">
        <v>0</v>
      </c>
      <c r="R241" s="162">
        <f t="shared" si="32"/>
        <v>0</v>
      </c>
      <c r="S241" s="162">
        <v>0</v>
      </c>
      <c r="T241" s="163">
        <f t="shared" si="33"/>
        <v>0</v>
      </c>
      <c r="AR241" s="164" t="s">
        <v>226</v>
      </c>
      <c r="AT241" s="164" t="s">
        <v>115</v>
      </c>
      <c r="AU241" s="164" t="s">
        <v>73</v>
      </c>
      <c r="AY241" s="13" t="s">
        <v>121</v>
      </c>
      <c r="BE241" s="165">
        <f t="shared" si="34"/>
        <v>0</v>
      </c>
      <c r="BF241" s="165">
        <f t="shared" si="35"/>
        <v>0</v>
      </c>
      <c r="BG241" s="165">
        <f t="shared" si="36"/>
        <v>0</v>
      </c>
      <c r="BH241" s="165">
        <f t="shared" si="37"/>
        <v>0</v>
      </c>
      <c r="BI241" s="165">
        <f t="shared" si="38"/>
        <v>0</v>
      </c>
      <c r="BJ241" s="13" t="s">
        <v>81</v>
      </c>
      <c r="BK241" s="165">
        <f t="shared" si="39"/>
        <v>0</v>
      </c>
      <c r="BL241" s="13" t="s">
        <v>226</v>
      </c>
      <c r="BM241" s="164" t="s">
        <v>746</v>
      </c>
    </row>
    <row r="242" spans="2:65" s="1" customFormat="1" ht="24" customHeight="1">
      <c r="B242" s="30"/>
      <c r="C242" s="153" t="s">
        <v>747</v>
      </c>
      <c r="D242" s="153" t="s">
        <v>115</v>
      </c>
      <c r="E242" s="154" t="s">
        <v>748</v>
      </c>
      <c r="F242" s="155" t="s">
        <v>749</v>
      </c>
      <c r="G242" s="156" t="s">
        <v>231</v>
      </c>
      <c r="H242" s="157">
        <v>10</v>
      </c>
      <c r="I242" s="158"/>
      <c r="J242" s="159">
        <f t="shared" si="30"/>
        <v>0</v>
      </c>
      <c r="K242" s="155" t="s">
        <v>119</v>
      </c>
      <c r="L242" s="34"/>
      <c r="M242" s="160" t="s">
        <v>19</v>
      </c>
      <c r="N242" s="161" t="s">
        <v>44</v>
      </c>
      <c r="O242" s="59"/>
      <c r="P242" s="162">
        <f t="shared" si="31"/>
        <v>0</v>
      </c>
      <c r="Q242" s="162">
        <v>0</v>
      </c>
      <c r="R242" s="162">
        <f t="shared" si="32"/>
        <v>0</v>
      </c>
      <c r="S242" s="162">
        <v>0</v>
      </c>
      <c r="T242" s="163">
        <f t="shared" si="33"/>
        <v>0</v>
      </c>
      <c r="AR242" s="164" t="s">
        <v>226</v>
      </c>
      <c r="AT242" s="164" t="s">
        <v>115</v>
      </c>
      <c r="AU242" s="164" t="s">
        <v>73</v>
      </c>
      <c r="AY242" s="13" t="s">
        <v>121</v>
      </c>
      <c r="BE242" s="165">
        <f t="shared" si="34"/>
        <v>0</v>
      </c>
      <c r="BF242" s="165">
        <f t="shared" si="35"/>
        <v>0</v>
      </c>
      <c r="BG242" s="165">
        <f t="shared" si="36"/>
        <v>0</v>
      </c>
      <c r="BH242" s="165">
        <f t="shared" si="37"/>
        <v>0</v>
      </c>
      <c r="BI242" s="165">
        <f t="shared" si="38"/>
        <v>0</v>
      </c>
      <c r="BJ242" s="13" t="s">
        <v>81</v>
      </c>
      <c r="BK242" s="165">
        <f t="shared" si="39"/>
        <v>0</v>
      </c>
      <c r="BL242" s="13" t="s">
        <v>226</v>
      </c>
      <c r="BM242" s="164" t="s">
        <v>750</v>
      </c>
    </row>
    <row r="243" spans="2:65" s="1" customFormat="1" ht="24" customHeight="1">
      <c r="B243" s="30"/>
      <c r="C243" s="153" t="s">
        <v>751</v>
      </c>
      <c r="D243" s="153" t="s">
        <v>115</v>
      </c>
      <c r="E243" s="154" t="s">
        <v>752</v>
      </c>
      <c r="F243" s="155" t="s">
        <v>753</v>
      </c>
      <c r="G243" s="156" t="s">
        <v>231</v>
      </c>
      <c r="H243" s="157">
        <v>1</v>
      </c>
      <c r="I243" s="158"/>
      <c r="J243" s="159">
        <f t="shared" si="30"/>
        <v>0</v>
      </c>
      <c r="K243" s="155" t="s">
        <v>119</v>
      </c>
      <c r="L243" s="34"/>
      <c r="M243" s="160" t="s">
        <v>19</v>
      </c>
      <c r="N243" s="161" t="s">
        <v>44</v>
      </c>
      <c r="O243" s="59"/>
      <c r="P243" s="162">
        <f t="shared" si="31"/>
        <v>0</v>
      </c>
      <c r="Q243" s="162">
        <v>0</v>
      </c>
      <c r="R243" s="162">
        <f t="shared" si="32"/>
        <v>0</v>
      </c>
      <c r="S243" s="162">
        <v>0</v>
      </c>
      <c r="T243" s="163">
        <f t="shared" si="33"/>
        <v>0</v>
      </c>
      <c r="AR243" s="164" t="s">
        <v>226</v>
      </c>
      <c r="AT243" s="164" t="s">
        <v>115</v>
      </c>
      <c r="AU243" s="164" t="s">
        <v>73</v>
      </c>
      <c r="AY243" s="13" t="s">
        <v>121</v>
      </c>
      <c r="BE243" s="165">
        <f t="shared" si="34"/>
        <v>0</v>
      </c>
      <c r="BF243" s="165">
        <f t="shared" si="35"/>
        <v>0</v>
      </c>
      <c r="BG243" s="165">
        <f t="shared" si="36"/>
        <v>0</v>
      </c>
      <c r="BH243" s="165">
        <f t="shared" si="37"/>
        <v>0</v>
      </c>
      <c r="BI243" s="165">
        <f t="shared" si="38"/>
        <v>0</v>
      </c>
      <c r="BJ243" s="13" t="s">
        <v>81</v>
      </c>
      <c r="BK243" s="165">
        <f t="shared" si="39"/>
        <v>0</v>
      </c>
      <c r="BL243" s="13" t="s">
        <v>226</v>
      </c>
      <c r="BM243" s="164" t="s">
        <v>754</v>
      </c>
    </row>
    <row r="244" spans="2:65" s="1" customFormat="1" ht="24" customHeight="1">
      <c r="B244" s="30"/>
      <c r="C244" s="153" t="s">
        <v>755</v>
      </c>
      <c r="D244" s="153" t="s">
        <v>115</v>
      </c>
      <c r="E244" s="154" t="s">
        <v>756</v>
      </c>
      <c r="F244" s="155" t="s">
        <v>757</v>
      </c>
      <c r="G244" s="156" t="s">
        <v>231</v>
      </c>
      <c r="H244" s="157">
        <v>1</v>
      </c>
      <c r="I244" s="158"/>
      <c r="J244" s="159">
        <f t="shared" si="30"/>
        <v>0</v>
      </c>
      <c r="K244" s="155" t="s">
        <v>119</v>
      </c>
      <c r="L244" s="34"/>
      <c r="M244" s="160" t="s">
        <v>19</v>
      </c>
      <c r="N244" s="161" t="s">
        <v>44</v>
      </c>
      <c r="O244" s="59"/>
      <c r="P244" s="162">
        <f t="shared" si="31"/>
        <v>0</v>
      </c>
      <c r="Q244" s="162">
        <v>0</v>
      </c>
      <c r="R244" s="162">
        <f t="shared" si="32"/>
        <v>0</v>
      </c>
      <c r="S244" s="162">
        <v>0</v>
      </c>
      <c r="T244" s="163">
        <f t="shared" si="33"/>
        <v>0</v>
      </c>
      <c r="AR244" s="164" t="s">
        <v>226</v>
      </c>
      <c r="AT244" s="164" t="s">
        <v>115</v>
      </c>
      <c r="AU244" s="164" t="s">
        <v>73</v>
      </c>
      <c r="AY244" s="13" t="s">
        <v>121</v>
      </c>
      <c r="BE244" s="165">
        <f t="shared" si="34"/>
        <v>0</v>
      </c>
      <c r="BF244" s="165">
        <f t="shared" si="35"/>
        <v>0</v>
      </c>
      <c r="BG244" s="165">
        <f t="shared" si="36"/>
        <v>0</v>
      </c>
      <c r="BH244" s="165">
        <f t="shared" si="37"/>
        <v>0</v>
      </c>
      <c r="BI244" s="165">
        <f t="shared" si="38"/>
        <v>0</v>
      </c>
      <c r="BJ244" s="13" t="s">
        <v>81</v>
      </c>
      <c r="BK244" s="165">
        <f t="shared" si="39"/>
        <v>0</v>
      </c>
      <c r="BL244" s="13" t="s">
        <v>226</v>
      </c>
      <c r="BM244" s="164" t="s">
        <v>758</v>
      </c>
    </row>
    <row r="245" spans="2:65" s="1" customFormat="1" ht="24" customHeight="1">
      <c r="B245" s="30"/>
      <c r="C245" s="153" t="s">
        <v>759</v>
      </c>
      <c r="D245" s="153" t="s">
        <v>115</v>
      </c>
      <c r="E245" s="154" t="s">
        <v>760</v>
      </c>
      <c r="F245" s="155" t="s">
        <v>761</v>
      </c>
      <c r="G245" s="156" t="s">
        <v>231</v>
      </c>
      <c r="H245" s="157">
        <v>1</v>
      </c>
      <c r="I245" s="158"/>
      <c r="J245" s="159">
        <f t="shared" si="30"/>
        <v>0</v>
      </c>
      <c r="K245" s="155" t="s">
        <v>119</v>
      </c>
      <c r="L245" s="34"/>
      <c r="M245" s="160" t="s">
        <v>19</v>
      </c>
      <c r="N245" s="161" t="s">
        <v>44</v>
      </c>
      <c r="O245" s="59"/>
      <c r="P245" s="162">
        <f t="shared" si="31"/>
        <v>0</v>
      </c>
      <c r="Q245" s="162">
        <v>0</v>
      </c>
      <c r="R245" s="162">
        <f t="shared" si="32"/>
        <v>0</v>
      </c>
      <c r="S245" s="162">
        <v>0</v>
      </c>
      <c r="T245" s="163">
        <f t="shared" si="33"/>
        <v>0</v>
      </c>
      <c r="AR245" s="164" t="s">
        <v>226</v>
      </c>
      <c r="AT245" s="164" t="s">
        <v>115</v>
      </c>
      <c r="AU245" s="164" t="s">
        <v>73</v>
      </c>
      <c r="AY245" s="13" t="s">
        <v>121</v>
      </c>
      <c r="BE245" s="165">
        <f t="shared" si="34"/>
        <v>0</v>
      </c>
      <c r="BF245" s="165">
        <f t="shared" si="35"/>
        <v>0</v>
      </c>
      <c r="BG245" s="165">
        <f t="shared" si="36"/>
        <v>0</v>
      </c>
      <c r="BH245" s="165">
        <f t="shared" si="37"/>
        <v>0</v>
      </c>
      <c r="BI245" s="165">
        <f t="shared" si="38"/>
        <v>0</v>
      </c>
      <c r="BJ245" s="13" t="s">
        <v>81</v>
      </c>
      <c r="BK245" s="165">
        <f t="shared" si="39"/>
        <v>0</v>
      </c>
      <c r="BL245" s="13" t="s">
        <v>226</v>
      </c>
      <c r="BM245" s="164" t="s">
        <v>762</v>
      </c>
    </row>
    <row r="246" spans="2:65" s="1" customFormat="1" ht="24" customHeight="1">
      <c r="B246" s="30"/>
      <c r="C246" s="153" t="s">
        <v>763</v>
      </c>
      <c r="D246" s="153" t="s">
        <v>115</v>
      </c>
      <c r="E246" s="154" t="s">
        <v>764</v>
      </c>
      <c r="F246" s="155" t="s">
        <v>765</v>
      </c>
      <c r="G246" s="156" t="s">
        <v>231</v>
      </c>
      <c r="H246" s="157">
        <v>1</v>
      </c>
      <c r="I246" s="158"/>
      <c r="J246" s="159">
        <f t="shared" si="30"/>
        <v>0</v>
      </c>
      <c r="K246" s="155" t="s">
        <v>119</v>
      </c>
      <c r="L246" s="34"/>
      <c r="M246" s="160" t="s">
        <v>19</v>
      </c>
      <c r="N246" s="161" t="s">
        <v>44</v>
      </c>
      <c r="O246" s="59"/>
      <c r="P246" s="162">
        <f t="shared" si="31"/>
        <v>0</v>
      </c>
      <c r="Q246" s="162">
        <v>0</v>
      </c>
      <c r="R246" s="162">
        <f t="shared" si="32"/>
        <v>0</v>
      </c>
      <c r="S246" s="162">
        <v>0</v>
      </c>
      <c r="T246" s="163">
        <f t="shared" si="33"/>
        <v>0</v>
      </c>
      <c r="AR246" s="164" t="s">
        <v>226</v>
      </c>
      <c r="AT246" s="164" t="s">
        <v>115</v>
      </c>
      <c r="AU246" s="164" t="s">
        <v>73</v>
      </c>
      <c r="AY246" s="13" t="s">
        <v>121</v>
      </c>
      <c r="BE246" s="165">
        <f t="shared" si="34"/>
        <v>0</v>
      </c>
      <c r="BF246" s="165">
        <f t="shared" si="35"/>
        <v>0</v>
      </c>
      <c r="BG246" s="165">
        <f t="shared" si="36"/>
        <v>0</v>
      </c>
      <c r="BH246" s="165">
        <f t="shared" si="37"/>
        <v>0</v>
      </c>
      <c r="BI246" s="165">
        <f t="shared" si="38"/>
        <v>0</v>
      </c>
      <c r="BJ246" s="13" t="s">
        <v>81</v>
      </c>
      <c r="BK246" s="165">
        <f t="shared" si="39"/>
        <v>0</v>
      </c>
      <c r="BL246" s="13" t="s">
        <v>226</v>
      </c>
      <c r="BM246" s="164" t="s">
        <v>766</v>
      </c>
    </row>
    <row r="247" spans="2:65" s="1" customFormat="1" ht="24" customHeight="1">
      <c r="B247" s="30"/>
      <c r="C247" s="153" t="s">
        <v>767</v>
      </c>
      <c r="D247" s="153" t="s">
        <v>115</v>
      </c>
      <c r="E247" s="154" t="s">
        <v>768</v>
      </c>
      <c r="F247" s="155" t="s">
        <v>769</v>
      </c>
      <c r="G247" s="156" t="s">
        <v>231</v>
      </c>
      <c r="H247" s="157">
        <v>1</v>
      </c>
      <c r="I247" s="158"/>
      <c r="J247" s="159">
        <f t="shared" si="30"/>
        <v>0</v>
      </c>
      <c r="K247" s="155" t="s">
        <v>119</v>
      </c>
      <c r="L247" s="34"/>
      <c r="M247" s="160" t="s">
        <v>19</v>
      </c>
      <c r="N247" s="161" t="s">
        <v>44</v>
      </c>
      <c r="O247" s="59"/>
      <c r="P247" s="162">
        <f t="shared" si="31"/>
        <v>0</v>
      </c>
      <c r="Q247" s="162">
        <v>0</v>
      </c>
      <c r="R247" s="162">
        <f t="shared" si="32"/>
        <v>0</v>
      </c>
      <c r="S247" s="162">
        <v>0</v>
      </c>
      <c r="T247" s="163">
        <f t="shared" si="33"/>
        <v>0</v>
      </c>
      <c r="AR247" s="164" t="s">
        <v>226</v>
      </c>
      <c r="AT247" s="164" t="s">
        <v>115</v>
      </c>
      <c r="AU247" s="164" t="s">
        <v>73</v>
      </c>
      <c r="AY247" s="13" t="s">
        <v>121</v>
      </c>
      <c r="BE247" s="165">
        <f t="shared" si="34"/>
        <v>0</v>
      </c>
      <c r="BF247" s="165">
        <f t="shared" si="35"/>
        <v>0</v>
      </c>
      <c r="BG247" s="165">
        <f t="shared" si="36"/>
        <v>0</v>
      </c>
      <c r="BH247" s="165">
        <f t="shared" si="37"/>
        <v>0</v>
      </c>
      <c r="BI247" s="165">
        <f t="shared" si="38"/>
        <v>0</v>
      </c>
      <c r="BJ247" s="13" t="s">
        <v>81</v>
      </c>
      <c r="BK247" s="165">
        <f t="shared" si="39"/>
        <v>0</v>
      </c>
      <c r="BL247" s="13" t="s">
        <v>226</v>
      </c>
      <c r="BM247" s="164" t="s">
        <v>770</v>
      </c>
    </row>
    <row r="248" spans="2:65" s="1" customFormat="1" ht="24" customHeight="1">
      <c r="B248" s="30"/>
      <c r="C248" s="153" t="s">
        <v>771</v>
      </c>
      <c r="D248" s="153" t="s">
        <v>115</v>
      </c>
      <c r="E248" s="154" t="s">
        <v>772</v>
      </c>
      <c r="F248" s="155" t="s">
        <v>773</v>
      </c>
      <c r="G248" s="156" t="s">
        <v>231</v>
      </c>
      <c r="H248" s="157">
        <v>1</v>
      </c>
      <c r="I248" s="158"/>
      <c r="J248" s="159">
        <f t="shared" si="30"/>
        <v>0</v>
      </c>
      <c r="K248" s="155" t="s">
        <v>119</v>
      </c>
      <c r="L248" s="34"/>
      <c r="M248" s="160" t="s">
        <v>19</v>
      </c>
      <c r="N248" s="161" t="s">
        <v>44</v>
      </c>
      <c r="O248" s="59"/>
      <c r="P248" s="162">
        <f t="shared" si="31"/>
        <v>0</v>
      </c>
      <c r="Q248" s="162">
        <v>0</v>
      </c>
      <c r="R248" s="162">
        <f t="shared" si="32"/>
        <v>0</v>
      </c>
      <c r="S248" s="162">
        <v>0</v>
      </c>
      <c r="T248" s="163">
        <f t="shared" si="33"/>
        <v>0</v>
      </c>
      <c r="AR248" s="164" t="s">
        <v>226</v>
      </c>
      <c r="AT248" s="164" t="s">
        <v>115</v>
      </c>
      <c r="AU248" s="164" t="s">
        <v>73</v>
      </c>
      <c r="AY248" s="13" t="s">
        <v>121</v>
      </c>
      <c r="BE248" s="165">
        <f t="shared" si="34"/>
        <v>0</v>
      </c>
      <c r="BF248" s="165">
        <f t="shared" si="35"/>
        <v>0</v>
      </c>
      <c r="BG248" s="165">
        <f t="shared" si="36"/>
        <v>0</v>
      </c>
      <c r="BH248" s="165">
        <f t="shared" si="37"/>
        <v>0</v>
      </c>
      <c r="BI248" s="165">
        <f t="shared" si="38"/>
        <v>0</v>
      </c>
      <c r="BJ248" s="13" t="s">
        <v>81</v>
      </c>
      <c r="BK248" s="165">
        <f t="shared" si="39"/>
        <v>0</v>
      </c>
      <c r="BL248" s="13" t="s">
        <v>226</v>
      </c>
      <c r="BM248" s="164" t="s">
        <v>774</v>
      </c>
    </row>
    <row r="249" spans="2:65" s="1" customFormat="1" ht="24" customHeight="1">
      <c r="B249" s="30"/>
      <c r="C249" s="153" t="s">
        <v>775</v>
      </c>
      <c r="D249" s="153" t="s">
        <v>115</v>
      </c>
      <c r="E249" s="154" t="s">
        <v>776</v>
      </c>
      <c r="F249" s="155" t="s">
        <v>777</v>
      </c>
      <c r="G249" s="156" t="s">
        <v>231</v>
      </c>
      <c r="H249" s="157">
        <v>1</v>
      </c>
      <c r="I249" s="158"/>
      <c r="J249" s="159">
        <f t="shared" si="30"/>
        <v>0</v>
      </c>
      <c r="K249" s="155" t="s">
        <v>119</v>
      </c>
      <c r="L249" s="34"/>
      <c r="M249" s="160" t="s">
        <v>19</v>
      </c>
      <c r="N249" s="161" t="s">
        <v>44</v>
      </c>
      <c r="O249" s="59"/>
      <c r="P249" s="162">
        <f t="shared" si="31"/>
        <v>0</v>
      </c>
      <c r="Q249" s="162">
        <v>0</v>
      </c>
      <c r="R249" s="162">
        <f t="shared" si="32"/>
        <v>0</v>
      </c>
      <c r="S249" s="162">
        <v>0</v>
      </c>
      <c r="T249" s="163">
        <f t="shared" si="33"/>
        <v>0</v>
      </c>
      <c r="AR249" s="164" t="s">
        <v>226</v>
      </c>
      <c r="AT249" s="164" t="s">
        <v>115</v>
      </c>
      <c r="AU249" s="164" t="s">
        <v>73</v>
      </c>
      <c r="AY249" s="13" t="s">
        <v>121</v>
      </c>
      <c r="BE249" s="165">
        <f t="shared" si="34"/>
        <v>0</v>
      </c>
      <c r="BF249" s="165">
        <f t="shared" si="35"/>
        <v>0</v>
      </c>
      <c r="BG249" s="165">
        <f t="shared" si="36"/>
        <v>0</v>
      </c>
      <c r="BH249" s="165">
        <f t="shared" si="37"/>
        <v>0</v>
      </c>
      <c r="BI249" s="165">
        <f t="shared" si="38"/>
        <v>0</v>
      </c>
      <c r="BJ249" s="13" t="s">
        <v>81</v>
      </c>
      <c r="BK249" s="165">
        <f t="shared" si="39"/>
        <v>0</v>
      </c>
      <c r="BL249" s="13" t="s">
        <v>226</v>
      </c>
      <c r="BM249" s="164" t="s">
        <v>778</v>
      </c>
    </row>
    <row r="250" spans="2:65" s="1" customFormat="1" ht="24" customHeight="1">
      <c r="B250" s="30"/>
      <c r="C250" s="153" t="s">
        <v>779</v>
      </c>
      <c r="D250" s="153" t="s">
        <v>115</v>
      </c>
      <c r="E250" s="154" t="s">
        <v>780</v>
      </c>
      <c r="F250" s="155" t="s">
        <v>781</v>
      </c>
      <c r="G250" s="156" t="s">
        <v>231</v>
      </c>
      <c r="H250" s="157">
        <v>1</v>
      </c>
      <c r="I250" s="158"/>
      <c r="J250" s="159">
        <f t="shared" si="30"/>
        <v>0</v>
      </c>
      <c r="K250" s="155" t="s">
        <v>119</v>
      </c>
      <c r="L250" s="34"/>
      <c r="M250" s="160" t="s">
        <v>19</v>
      </c>
      <c r="N250" s="161" t="s">
        <v>44</v>
      </c>
      <c r="O250" s="59"/>
      <c r="P250" s="162">
        <f t="shared" si="31"/>
        <v>0</v>
      </c>
      <c r="Q250" s="162">
        <v>0</v>
      </c>
      <c r="R250" s="162">
        <f t="shared" si="32"/>
        <v>0</v>
      </c>
      <c r="S250" s="162">
        <v>0</v>
      </c>
      <c r="T250" s="163">
        <f t="shared" si="33"/>
        <v>0</v>
      </c>
      <c r="AR250" s="164" t="s">
        <v>226</v>
      </c>
      <c r="AT250" s="164" t="s">
        <v>115</v>
      </c>
      <c r="AU250" s="164" t="s">
        <v>73</v>
      </c>
      <c r="AY250" s="13" t="s">
        <v>121</v>
      </c>
      <c r="BE250" s="165">
        <f t="shared" si="34"/>
        <v>0</v>
      </c>
      <c r="BF250" s="165">
        <f t="shared" si="35"/>
        <v>0</v>
      </c>
      <c r="BG250" s="165">
        <f t="shared" si="36"/>
        <v>0</v>
      </c>
      <c r="BH250" s="165">
        <f t="shared" si="37"/>
        <v>0</v>
      </c>
      <c r="BI250" s="165">
        <f t="shared" si="38"/>
        <v>0</v>
      </c>
      <c r="BJ250" s="13" t="s">
        <v>81</v>
      </c>
      <c r="BK250" s="165">
        <f t="shared" si="39"/>
        <v>0</v>
      </c>
      <c r="BL250" s="13" t="s">
        <v>226</v>
      </c>
      <c r="BM250" s="164" t="s">
        <v>782</v>
      </c>
    </row>
    <row r="251" spans="2:65" s="1" customFormat="1" ht="24" customHeight="1">
      <c r="B251" s="30"/>
      <c r="C251" s="153" t="s">
        <v>783</v>
      </c>
      <c r="D251" s="153" t="s">
        <v>115</v>
      </c>
      <c r="E251" s="154" t="s">
        <v>784</v>
      </c>
      <c r="F251" s="155" t="s">
        <v>785</v>
      </c>
      <c r="G251" s="156" t="s">
        <v>231</v>
      </c>
      <c r="H251" s="157">
        <v>1</v>
      </c>
      <c r="I251" s="158"/>
      <c r="J251" s="159">
        <f t="shared" si="30"/>
        <v>0</v>
      </c>
      <c r="K251" s="155" t="s">
        <v>119</v>
      </c>
      <c r="L251" s="34"/>
      <c r="M251" s="160" t="s">
        <v>19</v>
      </c>
      <c r="N251" s="161" t="s">
        <v>44</v>
      </c>
      <c r="O251" s="59"/>
      <c r="P251" s="162">
        <f t="shared" si="31"/>
        <v>0</v>
      </c>
      <c r="Q251" s="162">
        <v>0</v>
      </c>
      <c r="R251" s="162">
        <f t="shared" si="32"/>
        <v>0</v>
      </c>
      <c r="S251" s="162">
        <v>0</v>
      </c>
      <c r="T251" s="163">
        <f t="shared" si="33"/>
        <v>0</v>
      </c>
      <c r="AR251" s="164" t="s">
        <v>226</v>
      </c>
      <c r="AT251" s="164" t="s">
        <v>115</v>
      </c>
      <c r="AU251" s="164" t="s">
        <v>73</v>
      </c>
      <c r="AY251" s="13" t="s">
        <v>121</v>
      </c>
      <c r="BE251" s="165">
        <f t="shared" si="34"/>
        <v>0</v>
      </c>
      <c r="BF251" s="165">
        <f t="shared" si="35"/>
        <v>0</v>
      </c>
      <c r="BG251" s="165">
        <f t="shared" si="36"/>
        <v>0</v>
      </c>
      <c r="BH251" s="165">
        <f t="shared" si="37"/>
        <v>0</v>
      </c>
      <c r="BI251" s="165">
        <f t="shared" si="38"/>
        <v>0</v>
      </c>
      <c r="BJ251" s="13" t="s">
        <v>81</v>
      </c>
      <c r="BK251" s="165">
        <f t="shared" si="39"/>
        <v>0</v>
      </c>
      <c r="BL251" s="13" t="s">
        <v>226</v>
      </c>
      <c r="BM251" s="164" t="s">
        <v>786</v>
      </c>
    </row>
    <row r="252" spans="2:65" s="1" customFormat="1" ht="120" customHeight="1">
      <c r="B252" s="30"/>
      <c r="C252" s="153" t="s">
        <v>787</v>
      </c>
      <c r="D252" s="153" t="s">
        <v>115</v>
      </c>
      <c r="E252" s="154" t="s">
        <v>788</v>
      </c>
      <c r="F252" s="155" t="s">
        <v>789</v>
      </c>
      <c r="G252" s="156" t="s">
        <v>265</v>
      </c>
      <c r="H252" s="157">
        <v>10</v>
      </c>
      <c r="I252" s="158"/>
      <c r="J252" s="159">
        <f t="shared" si="30"/>
        <v>0</v>
      </c>
      <c r="K252" s="155" t="s">
        <v>119</v>
      </c>
      <c r="L252" s="34"/>
      <c r="M252" s="160" t="s">
        <v>19</v>
      </c>
      <c r="N252" s="161" t="s">
        <v>44</v>
      </c>
      <c r="O252" s="59"/>
      <c r="P252" s="162">
        <f t="shared" si="31"/>
        <v>0</v>
      </c>
      <c r="Q252" s="162">
        <v>0</v>
      </c>
      <c r="R252" s="162">
        <f t="shared" si="32"/>
        <v>0</v>
      </c>
      <c r="S252" s="162">
        <v>0</v>
      </c>
      <c r="T252" s="163">
        <f t="shared" si="33"/>
        <v>0</v>
      </c>
      <c r="AR252" s="164" t="s">
        <v>226</v>
      </c>
      <c r="AT252" s="164" t="s">
        <v>115</v>
      </c>
      <c r="AU252" s="164" t="s">
        <v>73</v>
      </c>
      <c r="AY252" s="13" t="s">
        <v>121</v>
      </c>
      <c r="BE252" s="165">
        <f t="shared" si="34"/>
        <v>0</v>
      </c>
      <c r="BF252" s="165">
        <f t="shared" si="35"/>
        <v>0</v>
      </c>
      <c r="BG252" s="165">
        <f t="shared" si="36"/>
        <v>0</v>
      </c>
      <c r="BH252" s="165">
        <f t="shared" si="37"/>
        <v>0</v>
      </c>
      <c r="BI252" s="165">
        <f t="shared" si="38"/>
        <v>0</v>
      </c>
      <c r="BJ252" s="13" t="s">
        <v>81</v>
      </c>
      <c r="BK252" s="165">
        <f t="shared" si="39"/>
        <v>0</v>
      </c>
      <c r="BL252" s="13" t="s">
        <v>226</v>
      </c>
      <c r="BM252" s="164" t="s">
        <v>790</v>
      </c>
    </row>
    <row r="253" spans="2:65" s="1" customFormat="1" ht="96" customHeight="1">
      <c r="B253" s="30"/>
      <c r="C253" s="153" t="s">
        <v>791</v>
      </c>
      <c r="D253" s="153" t="s">
        <v>115</v>
      </c>
      <c r="E253" s="154" t="s">
        <v>792</v>
      </c>
      <c r="F253" s="155" t="s">
        <v>315</v>
      </c>
      <c r="G253" s="156" t="s">
        <v>265</v>
      </c>
      <c r="H253" s="157">
        <v>1</v>
      </c>
      <c r="I253" s="158"/>
      <c r="J253" s="159">
        <f t="shared" si="30"/>
        <v>0</v>
      </c>
      <c r="K253" s="155" t="s">
        <v>119</v>
      </c>
      <c r="L253" s="34"/>
      <c r="M253" s="160" t="s">
        <v>19</v>
      </c>
      <c r="N253" s="161" t="s">
        <v>44</v>
      </c>
      <c r="O253" s="59"/>
      <c r="P253" s="162">
        <f t="shared" si="31"/>
        <v>0</v>
      </c>
      <c r="Q253" s="162">
        <v>0</v>
      </c>
      <c r="R253" s="162">
        <f t="shared" si="32"/>
        <v>0</v>
      </c>
      <c r="S253" s="162">
        <v>0</v>
      </c>
      <c r="T253" s="163">
        <f t="shared" si="33"/>
        <v>0</v>
      </c>
      <c r="AR253" s="164" t="s">
        <v>226</v>
      </c>
      <c r="AT253" s="164" t="s">
        <v>115</v>
      </c>
      <c r="AU253" s="164" t="s">
        <v>73</v>
      </c>
      <c r="AY253" s="13" t="s">
        <v>121</v>
      </c>
      <c r="BE253" s="165">
        <f t="shared" si="34"/>
        <v>0</v>
      </c>
      <c r="BF253" s="165">
        <f t="shared" si="35"/>
        <v>0</v>
      </c>
      <c r="BG253" s="165">
        <f t="shared" si="36"/>
        <v>0</v>
      </c>
      <c r="BH253" s="165">
        <f t="shared" si="37"/>
        <v>0</v>
      </c>
      <c r="BI253" s="165">
        <f t="shared" si="38"/>
        <v>0</v>
      </c>
      <c r="BJ253" s="13" t="s">
        <v>81</v>
      </c>
      <c r="BK253" s="165">
        <f t="shared" si="39"/>
        <v>0</v>
      </c>
      <c r="BL253" s="13" t="s">
        <v>226</v>
      </c>
      <c r="BM253" s="164" t="s">
        <v>793</v>
      </c>
    </row>
    <row r="254" spans="2:65" s="1" customFormat="1" ht="120" customHeight="1">
      <c r="B254" s="30"/>
      <c r="C254" s="153" t="s">
        <v>794</v>
      </c>
      <c r="D254" s="153" t="s">
        <v>115</v>
      </c>
      <c r="E254" s="154" t="s">
        <v>795</v>
      </c>
      <c r="F254" s="155" t="s">
        <v>796</v>
      </c>
      <c r="G254" s="156" t="s">
        <v>265</v>
      </c>
      <c r="H254" s="157">
        <v>10</v>
      </c>
      <c r="I254" s="158"/>
      <c r="J254" s="159">
        <f t="shared" si="30"/>
        <v>0</v>
      </c>
      <c r="K254" s="155" t="s">
        <v>119</v>
      </c>
      <c r="L254" s="34"/>
      <c r="M254" s="160" t="s">
        <v>19</v>
      </c>
      <c r="N254" s="161" t="s">
        <v>44</v>
      </c>
      <c r="O254" s="59"/>
      <c r="P254" s="162">
        <f t="shared" si="31"/>
        <v>0</v>
      </c>
      <c r="Q254" s="162">
        <v>0</v>
      </c>
      <c r="R254" s="162">
        <f t="shared" si="32"/>
        <v>0</v>
      </c>
      <c r="S254" s="162">
        <v>0</v>
      </c>
      <c r="T254" s="163">
        <f t="shared" si="33"/>
        <v>0</v>
      </c>
      <c r="AR254" s="164" t="s">
        <v>226</v>
      </c>
      <c r="AT254" s="164" t="s">
        <v>115</v>
      </c>
      <c r="AU254" s="164" t="s">
        <v>73</v>
      </c>
      <c r="AY254" s="13" t="s">
        <v>121</v>
      </c>
      <c r="BE254" s="165">
        <f t="shared" si="34"/>
        <v>0</v>
      </c>
      <c r="BF254" s="165">
        <f t="shared" si="35"/>
        <v>0</v>
      </c>
      <c r="BG254" s="165">
        <f t="shared" si="36"/>
        <v>0</v>
      </c>
      <c r="BH254" s="165">
        <f t="shared" si="37"/>
        <v>0</v>
      </c>
      <c r="BI254" s="165">
        <f t="shared" si="38"/>
        <v>0</v>
      </c>
      <c r="BJ254" s="13" t="s">
        <v>81</v>
      </c>
      <c r="BK254" s="165">
        <f t="shared" si="39"/>
        <v>0</v>
      </c>
      <c r="BL254" s="13" t="s">
        <v>226</v>
      </c>
      <c r="BM254" s="164" t="s">
        <v>797</v>
      </c>
    </row>
    <row r="255" spans="2:65" s="1" customFormat="1" ht="72" customHeight="1">
      <c r="B255" s="30"/>
      <c r="C255" s="153" t="s">
        <v>798</v>
      </c>
      <c r="D255" s="153" t="s">
        <v>115</v>
      </c>
      <c r="E255" s="154" t="s">
        <v>799</v>
      </c>
      <c r="F255" s="155" t="s">
        <v>800</v>
      </c>
      <c r="G255" s="156" t="s">
        <v>231</v>
      </c>
      <c r="H255" s="157">
        <v>1</v>
      </c>
      <c r="I255" s="158"/>
      <c r="J255" s="159">
        <f t="shared" si="30"/>
        <v>0</v>
      </c>
      <c r="K255" s="155" t="s">
        <v>119</v>
      </c>
      <c r="L255" s="34"/>
      <c r="M255" s="160" t="s">
        <v>19</v>
      </c>
      <c r="N255" s="161" t="s">
        <v>44</v>
      </c>
      <c r="O255" s="59"/>
      <c r="P255" s="162">
        <f t="shared" si="31"/>
        <v>0</v>
      </c>
      <c r="Q255" s="162">
        <v>0</v>
      </c>
      <c r="R255" s="162">
        <f t="shared" si="32"/>
        <v>0</v>
      </c>
      <c r="S255" s="162">
        <v>0</v>
      </c>
      <c r="T255" s="163">
        <f t="shared" si="33"/>
        <v>0</v>
      </c>
      <c r="AR255" s="164" t="s">
        <v>226</v>
      </c>
      <c r="AT255" s="164" t="s">
        <v>115</v>
      </c>
      <c r="AU255" s="164" t="s">
        <v>73</v>
      </c>
      <c r="AY255" s="13" t="s">
        <v>121</v>
      </c>
      <c r="BE255" s="165">
        <f t="shared" si="34"/>
        <v>0</v>
      </c>
      <c r="BF255" s="165">
        <f t="shared" si="35"/>
        <v>0</v>
      </c>
      <c r="BG255" s="165">
        <f t="shared" si="36"/>
        <v>0</v>
      </c>
      <c r="BH255" s="165">
        <f t="shared" si="37"/>
        <v>0</v>
      </c>
      <c r="BI255" s="165">
        <f t="shared" si="38"/>
        <v>0</v>
      </c>
      <c r="BJ255" s="13" t="s">
        <v>81</v>
      </c>
      <c r="BK255" s="165">
        <f t="shared" si="39"/>
        <v>0</v>
      </c>
      <c r="BL255" s="13" t="s">
        <v>226</v>
      </c>
      <c r="BM255" s="164" t="s">
        <v>801</v>
      </c>
    </row>
    <row r="256" spans="2:65" s="1" customFormat="1" ht="60" customHeight="1">
      <c r="B256" s="30"/>
      <c r="C256" s="153" t="s">
        <v>802</v>
      </c>
      <c r="D256" s="153" t="s">
        <v>115</v>
      </c>
      <c r="E256" s="154" t="s">
        <v>803</v>
      </c>
      <c r="F256" s="155" t="s">
        <v>804</v>
      </c>
      <c r="G256" s="156" t="s">
        <v>231</v>
      </c>
      <c r="H256" s="157">
        <v>10</v>
      </c>
      <c r="I256" s="158"/>
      <c r="J256" s="159">
        <f t="shared" si="30"/>
        <v>0</v>
      </c>
      <c r="K256" s="155" t="s">
        <v>119</v>
      </c>
      <c r="L256" s="34"/>
      <c r="M256" s="160" t="s">
        <v>19</v>
      </c>
      <c r="N256" s="161" t="s">
        <v>44</v>
      </c>
      <c r="O256" s="59"/>
      <c r="P256" s="162">
        <f t="shared" si="31"/>
        <v>0</v>
      </c>
      <c r="Q256" s="162">
        <v>0</v>
      </c>
      <c r="R256" s="162">
        <f t="shared" si="32"/>
        <v>0</v>
      </c>
      <c r="S256" s="162">
        <v>0</v>
      </c>
      <c r="T256" s="163">
        <f t="shared" si="33"/>
        <v>0</v>
      </c>
      <c r="AR256" s="164" t="s">
        <v>226</v>
      </c>
      <c r="AT256" s="164" t="s">
        <v>115</v>
      </c>
      <c r="AU256" s="164" t="s">
        <v>73</v>
      </c>
      <c r="AY256" s="13" t="s">
        <v>121</v>
      </c>
      <c r="BE256" s="165">
        <f t="shared" si="34"/>
        <v>0</v>
      </c>
      <c r="BF256" s="165">
        <f t="shared" si="35"/>
        <v>0</v>
      </c>
      <c r="BG256" s="165">
        <f t="shared" si="36"/>
        <v>0</v>
      </c>
      <c r="BH256" s="165">
        <f t="shared" si="37"/>
        <v>0</v>
      </c>
      <c r="BI256" s="165">
        <f t="shared" si="38"/>
        <v>0</v>
      </c>
      <c r="BJ256" s="13" t="s">
        <v>81</v>
      </c>
      <c r="BK256" s="165">
        <f t="shared" si="39"/>
        <v>0</v>
      </c>
      <c r="BL256" s="13" t="s">
        <v>226</v>
      </c>
      <c r="BM256" s="164" t="s">
        <v>805</v>
      </c>
    </row>
    <row r="257" spans="2:65" s="1" customFormat="1" ht="24" customHeight="1">
      <c r="B257" s="30"/>
      <c r="C257" s="153" t="s">
        <v>806</v>
      </c>
      <c r="D257" s="153" t="s">
        <v>115</v>
      </c>
      <c r="E257" s="154" t="s">
        <v>807</v>
      </c>
      <c r="F257" s="155" t="s">
        <v>808</v>
      </c>
      <c r="G257" s="156" t="s">
        <v>231</v>
      </c>
      <c r="H257" s="157">
        <v>1</v>
      </c>
      <c r="I257" s="158"/>
      <c r="J257" s="159">
        <f t="shared" si="30"/>
        <v>0</v>
      </c>
      <c r="K257" s="155" t="s">
        <v>119</v>
      </c>
      <c r="L257" s="34"/>
      <c r="M257" s="160" t="s">
        <v>19</v>
      </c>
      <c r="N257" s="161" t="s">
        <v>44</v>
      </c>
      <c r="O257" s="59"/>
      <c r="P257" s="162">
        <f t="shared" si="31"/>
        <v>0</v>
      </c>
      <c r="Q257" s="162">
        <v>0</v>
      </c>
      <c r="R257" s="162">
        <f t="shared" si="32"/>
        <v>0</v>
      </c>
      <c r="S257" s="162">
        <v>0</v>
      </c>
      <c r="T257" s="163">
        <f t="shared" si="33"/>
        <v>0</v>
      </c>
      <c r="AR257" s="164" t="s">
        <v>226</v>
      </c>
      <c r="AT257" s="164" t="s">
        <v>115</v>
      </c>
      <c r="AU257" s="164" t="s">
        <v>73</v>
      </c>
      <c r="AY257" s="13" t="s">
        <v>121</v>
      </c>
      <c r="BE257" s="165">
        <f t="shared" si="34"/>
        <v>0</v>
      </c>
      <c r="BF257" s="165">
        <f t="shared" si="35"/>
        <v>0</v>
      </c>
      <c r="BG257" s="165">
        <f t="shared" si="36"/>
        <v>0</v>
      </c>
      <c r="BH257" s="165">
        <f t="shared" si="37"/>
        <v>0</v>
      </c>
      <c r="BI257" s="165">
        <f t="shared" si="38"/>
        <v>0</v>
      </c>
      <c r="BJ257" s="13" t="s">
        <v>81</v>
      </c>
      <c r="BK257" s="165">
        <f t="shared" si="39"/>
        <v>0</v>
      </c>
      <c r="BL257" s="13" t="s">
        <v>226</v>
      </c>
      <c r="BM257" s="164" t="s">
        <v>809</v>
      </c>
    </row>
    <row r="258" spans="2:65" s="1" customFormat="1" ht="24" customHeight="1">
      <c r="B258" s="30"/>
      <c r="C258" s="153" t="s">
        <v>810</v>
      </c>
      <c r="D258" s="153" t="s">
        <v>115</v>
      </c>
      <c r="E258" s="154" t="s">
        <v>811</v>
      </c>
      <c r="F258" s="155" t="s">
        <v>812</v>
      </c>
      <c r="G258" s="156" t="s">
        <v>231</v>
      </c>
      <c r="H258" s="157">
        <v>1</v>
      </c>
      <c r="I258" s="158"/>
      <c r="J258" s="159">
        <f t="shared" si="30"/>
        <v>0</v>
      </c>
      <c r="K258" s="155" t="s">
        <v>119</v>
      </c>
      <c r="L258" s="34"/>
      <c r="M258" s="160" t="s">
        <v>19</v>
      </c>
      <c r="N258" s="161" t="s">
        <v>44</v>
      </c>
      <c r="O258" s="59"/>
      <c r="P258" s="162">
        <f t="shared" si="31"/>
        <v>0</v>
      </c>
      <c r="Q258" s="162">
        <v>0</v>
      </c>
      <c r="R258" s="162">
        <f t="shared" si="32"/>
        <v>0</v>
      </c>
      <c r="S258" s="162">
        <v>0</v>
      </c>
      <c r="T258" s="163">
        <f t="shared" si="33"/>
        <v>0</v>
      </c>
      <c r="AR258" s="164" t="s">
        <v>226</v>
      </c>
      <c r="AT258" s="164" t="s">
        <v>115</v>
      </c>
      <c r="AU258" s="164" t="s">
        <v>73</v>
      </c>
      <c r="AY258" s="13" t="s">
        <v>121</v>
      </c>
      <c r="BE258" s="165">
        <f t="shared" si="34"/>
        <v>0</v>
      </c>
      <c r="BF258" s="165">
        <f t="shared" si="35"/>
        <v>0</v>
      </c>
      <c r="BG258" s="165">
        <f t="shared" si="36"/>
        <v>0</v>
      </c>
      <c r="BH258" s="165">
        <f t="shared" si="37"/>
        <v>0</v>
      </c>
      <c r="BI258" s="165">
        <f t="shared" si="38"/>
        <v>0</v>
      </c>
      <c r="BJ258" s="13" t="s">
        <v>81</v>
      </c>
      <c r="BK258" s="165">
        <f t="shared" si="39"/>
        <v>0</v>
      </c>
      <c r="BL258" s="13" t="s">
        <v>226</v>
      </c>
      <c r="BM258" s="164" t="s">
        <v>813</v>
      </c>
    </row>
    <row r="259" spans="2:65" s="1" customFormat="1" ht="24" customHeight="1">
      <c r="B259" s="30"/>
      <c r="C259" s="153" t="s">
        <v>814</v>
      </c>
      <c r="D259" s="153" t="s">
        <v>115</v>
      </c>
      <c r="E259" s="154" t="s">
        <v>815</v>
      </c>
      <c r="F259" s="155" t="s">
        <v>816</v>
      </c>
      <c r="G259" s="156" t="s">
        <v>231</v>
      </c>
      <c r="H259" s="157">
        <v>1</v>
      </c>
      <c r="I259" s="158"/>
      <c r="J259" s="159">
        <f t="shared" si="30"/>
        <v>0</v>
      </c>
      <c r="K259" s="155" t="s">
        <v>119</v>
      </c>
      <c r="L259" s="34"/>
      <c r="M259" s="160" t="s">
        <v>19</v>
      </c>
      <c r="N259" s="161" t="s">
        <v>44</v>
      </c>
      <c r="O259" s="59"/>
      <c r="P259" s="162">
        <f t="shared" si="31"/>
        <v>0</v>
      </c>
      <c r="Q259" s="162">
        <v>0</v>
      </c>
      <c r="R259" s="162">
        <f t="shared" si="32"/>
        <v>0</v>
      </c>
      <c r="S259" s="162">
        <v>0</v>
      </c>
      <c r="T259" s="163">
        <f t="shared" si="33"/>
        <v>0</v>
      </c>
      <c r="AR259" s="164" t="s">
        <v>226</v>
      </c>
      <c r="AT259" s="164" t="s">
        <v>115</v>
      </c>
      <c r="AU259" s="164" t="s">
        <v>73</v>
      </c>
      <c r="AY259" s="13" t="s">
        <v>121</v>
      </c>
      <c r="BE259" s="165">
        <f t="shared" si="34"/>
        <v>0</v>
      </c>
      <c r="BF259" s="165">
        <f t="shared" si="35"/>
        <v>0</v>
      </c>
      <c r="BG259" s="165">
        <f t="shared" si="36"/>
        <v>0</v>
      </c>
      <c r="BH259" s="165">
        <f t="shared" si="37"/>
        <v>0</v>
      </c>
      <c r="BI259" s="165">
        <f t="shared" si="38"/>
        <v>0</v>
      </c>
      <c r="BJ259" s="13" t="s">
        <v>81</v>
      </c>
      <c r="BK259" s="165">
        <f t="shared" si="39"/>
        <v>0</v>
      </c>
      <c r="BL259" s="13" t="s">
        <v>226</v>
      </c>
      <c r="BM259" s="164" t="s">
        <v>817</v>
      </c>
    </row>
    <row r="260" spans="2:65" s="1" customFormat="1" ht="24" customHeight="1">
      <c r="B260" s="30"/>
      <c r="C260" s="153" t="s">
        <v>818</v>
      </c>
      <c r="D260" s="153" t="s">
        <v>115</v>
      </c>
      <c r="E260" s="154" t="s">
        <v>819</v>
      </c>
      <c r="F260" s="155" t="s">
        <v>820</v>
      </c>
      <c r="G260" s="156" t="s">
        <v>231</v>
      </c>
      <c r="H260" s="157">
        <v>1</v>
      </c>
      <c r="I260" s="158"/>
      <c r="J260" s="159">
        <f t="shared" si="30"/>
        <v>0</v>
      </c>
      <c r="K260" s="155" t="s">
        <v>119</v>
      </c>
      <c r="L260" s="34"/>
      <c r="M260" s="160" t="s">
        <v>19</v>
      </c>
      <c r="N260" s="161" t="s">
        <v>44</v>
      </c>
      <c r="O260" s="59"/>
      <c r="P260" s="162">
        <f t="shared" si="31"/>
        <v>0</v>
      </c>
      <c r="Q260" s="162">
        <v>0</v>
      </c>
      <c r="R260" s="162">
        <f t="shared" si="32"/>
        <v>0</v>
      </c>
      <c r="S260" s="162">
        <v>0</v>
      </c>
      <c r="T260" s="163">
        <f t="shared" si="33"/>
        <v>0</v>
      </c>
      <c r="AR260" s="164" t="s">
        <v>226</v>
      </c>
      <c r="AT260" s="164" t="s">
        <v>115</v>
      </c>
      <c r="AU260" s="164" t="s">
        <v>73</v>
      </c>
      <c r="AY260" s="13" t="s">
        <v>121</v>
      </c>
      <c r="BE260" s="165">
        <f t="shared" si="34"/>
        <v>0</v>
      </c>
      <c r="BF260" s="165">
        <f t="shared" si="35"/>
        <v>0</v>
      </c>
      <c r="BG260" s="165">
        <f t="shared" si="36"/>
        <v>0</v>
      </c>
      <c r="BH260" s="165">
        <f t="shared" si="37"/>
        <v>0</v>
      </c>
      <c r="BI260" s="165">
        <f t="shared" si="38"/>
        <v>0</v>
      </c>
      <c r="BJ260" s="13" t="s">
        <v>81</v>
      </c>
      <c r="BK260" s="165">
        <f t="shared" si="39"/>
        <v>0</v>
      </c>
      <c r="BL260" s="13" t="s">
        <v>226</v>
      </c>
      <c r="BM260" s="164" t="s">
        <v>821</v>
      </c>
    </row>
    <row r="261" spans="2:65" s="1" customFormat="1" ht="24" customHeight="1">
      <c r="B261" s="30"/>
      <c r="C261" s="153" t="s">
        <v>822</v>
      </c>
      <c r="D261" s="153" t="s">
        <v>115</v>
      </c>
      <c r="E261" s="154" t="s">
        <v>823</v>
      </c>
      <c r="F261" s="155" t="s">
        <v>824</v>
      </c>
      <c r="G261" s="156" t="s">
        <v>231</v>
      </c>
      <c r="H261" s="157">
        <v>1</v>
      </c>
      <c r="I261" s="158"/>
      <c r="J261" s="159">
        <f t="shared" si="30"/>
        <v>0</v>
      </c>
      <c r="K261" s="155" t="s">
        <v>119</v>
      </c>
      <c r="L261" s="34"/>
      <c r="M261" s="160" t="s">
        <v>19</v>
      </c>
      <c r="N261" s="161" t="s">
        <v>44</v>
      </c>
      <c r="O261" s="59"/>
      <c r="P261" s="162">
        <f t="shared" si="31"/>
        <v>0</v>
      </c>
      <c r="Q261" s="162">
        <v>0</v>
      </c>
      <c r="R261" s="162">
        <f t="shared" si="32"/>
        <v>0</v>
      </c>
      <c r="S261" s="162">
        <v>0</v>
      </c>
      <c r="T261" s="163">
        <f t="shared" si="33"/>
        <v>0</v>
      </c>
      <c r="AR261" s="164" t="s">
        <v>226</v>
      </c>
      <c r="AT261" s="164" t="s">
        <v>115</v>
      </c>
      <c r="AU261" s="164" t="s">
        <v>73</v>
      </c>
      <c r="AY261" s="13" t="s">
        <v>121</v>
      </c>
      <c r="BE261" s="165">
        <f t="shared" si="34"/>
        <v>0</v>
      </c>
      <c r="BF261" s="165">
        <f t="shared" si="35"/>
        <v>0</v>
      </c>
      <c r="BG261" s="165">
        <f t="shared" si="36"/>
        <v>0</v>
      </c>
      <c r="BH261" s="165">
        <f t="shared" si="37"/>
        <v>0</v>
      </c>
      <c r="BI261" s="165">
        <f t="shared" si="38"/>
        <v>0</v>
      </c>
      <c r="BJ261" s="13" t="s">
        <v>81</v>
      </c>
      <c r="BK261" s="165">
        <f t="shared" si="39"/>
        <v>0</v>
      </c>
      <c r="BL261" s="13" t="s">
        <v>226</v>
      </c>
      <c r="BM261" s="164" t="s">
        <v>825</v>
      </c>
    </row>
    <row r="262" spans="2:65" s="1" customFormat="1" ht="24" customHeight="1">
      <c r="B262" s="30"/>
      <c r="C262" s="153" t="s">
        <v>826</v>
      </c>
      <c r="D262" s="153" t="s">
        <v>115</v>
      </c>
      <c r="E262" s="154" t="s">
        <v>827</v>
      </c>
      <c r="F262" s="155" t="s">
        <v>828</v>
      </c>
      <c r="G262" s="156" t="s">
        <v>231</v>
      </c>
      <c r="H262" s="157">
        <v>10</v>
      </c>
      <c r="I262" s="158"/>
      <c r="J262" s="159">
        <f t="shared" si="30"/>
        <v>0</v>
      </c>
      <c r="K262" s="155" t="s">
        <v>119</v>
      </c>
      <c r="L262" s="34"/>
      <c r="M262" s="160" t="s">
        <v>19</v>
      </c>
      <c r="N262" s="161" t="s">
        <v>44</v>
      </c>
      <c r="O262" s="59"/>
      <c r="P262" s="162">
        <f t="shared" si="31"/>
        <v>0</v>
      </c>
      <c r="Q262" s="162">
        <v>0</v>
      </c>
      <c r="R262" s="162">
        <f t="shared" si="32"/>
        <v>0</v>
      </c>
      <c r="S262" s="162">
        <v>0</v>
      </c>
      <c r="T262" s="163">
        <f t="shared" si="33"/>
        <v>0</v>
      </c>
      <c r="AR262" s="164" t="s">
        <v>226</v>
      </c>
      <c r="AT262" s="164" t="s">
        <v>115</v>
      </c>
      <c r="AU262" s="164" t="s">
        <v>73</v>
      </c>
      <c r="AY262" s="13" t="s">
        <v>121</v>
      </c>
      <c r="BE262" s="165">
        <f t="shared" si="34"/>
        <v>0</v>
      </c>
      <c r="BF262" s="165">
        <f t="shared" si="35"/>
        <v>0</v>
      </c>
      <c r="BG262" s="165">
        <f t="shared" si="36"/>
        <v>0</v>
      </c>
      <c r="BH262" s="165">
        <f t="shared" si="37"/>
        <v>0</v>
      </c>
      <c r="BI262" s="165">
        <f t="shared" si="38"/>
        <v>0</v>
      </c>
      <c r="BJ262" s="13" t="s">
        <v>81</v>
      </c>
      <c r="BK262" s="165">
        <f t="shared" si="39"/>
        <v>0</v>
      </c>
      <c r="BL262" s="13" t="s">
        <v>226</v>
      </c>
      <c r="BM262" s="164" t="s">
        <v>829</v>
      </c>
    </row>
    <row r="263" spans="2:65" s="1" customFormat="1" ht="24" customHeight="1">
      <c r="B263" s="30"/>
      <c r="C263" s="153" t="s">
        <v>830</v>
      </c>
      <c r="D263" s="153" t="s">
        <v>115</v>
      </c>
      <c r="E263" s="154" t="s">
        <v>831</v>
      </c>
      <c r="F263" s="155" t="s">
        <v>832</v>
      </c>
      <c r="G263" s="156" t="s">
        <v>231</v>
      </c>
      <c r="H263" s="157">
        <v>1</v>
      </c>
      <c r="I263" s="158"/>
      <c r="J263" s="159">
        <f t="shared" ref="J263:J326" si="40">ROUND(I263*H263,2)</f>
        <v>0</v>
      </c>
      <c r="K263" s="155" t="s">
        <v>119</v>
      </c>
      <c r="L263" s="34"/>
      <c r="M263" s="160" t="s">
        <v>19</v>
      </c>
      <c r="N263" s="161" t="s">
        <v>44</v>
      </c>
      <c r="O263" s="59"/>
      <c r="P263" s="162">
        <f t="shared" ref="P263:P326" si="41">O263*H263</f>
        <v>0</v>
      </c>
      <c r="Q263" s="162">
        <v>0</v>
      </c>
      <c r="R263" s="162">
        <f t="shared" ref="R263:R326" si="42">Q263*H263</f>
        <v>0</v>
      </c>
      <c r="S263" s="162">
        <v>0</v>
      </c>
      <c r="T263" s="163">
        <f t="shared" ref="T263:T326" si="43">S263*H263</f>
        <v>0</v>
      </c>
      <c r="AR263" s="164" t="s">
        <v>226</v>
      </c>
      <c r="AT263" s="164" t="s">
        <v>115</v>
      </c>
      <c r="AU263" s="164" t="s">
        <v>73</v>
      </c>
      <c r="AY263" s="13" t="s">
        <v>121</v>
      </c>
      <c r="BE263" s="165">
        <f t="shared" ref="BE263:BE326" si="44">IF(N263="základní",J263,0)</f>
        <v>0</v>
      </c>
      <c r="BF263" s="165">
        <f t="shared" ref="BF263:BF326" si="45">IF(N263="snížená",J263,0)</f>
        <v>0</v>
      </c>
      <c r="BG263" s="165">
        <f t="shared" ref="BG263:BG326" si="46">IF(N263="zákl. přenesená",J263,0)</f>
        <v>0</v>
      </c>
      <c r="BH263" s="165">
        <f t="shared" ref="BH263:BH326" si="47">IF(N263="sníž. přenesená",J263,0)</f>
        <v>0</v>
      </c>
      <c r="BI263" s="165">
        <f t="shared" ref="BI263:BI326" si="48">IF(N263="nulová",J263,0)</f>
        <v>0</v>
      </c>
      <c r="BJ263" s="13" t="s">
        <v>81</v>
      </c>
      <c r="BK263" s="165">
        <f t="shared" ref="BK263:BK326" si="49">ROUND(I263*H263,2)</f>
        <v>0</v>
      </c>
      <c r="BL263" s="13" t="s">
        <v>226</v>
      </c>
      <c r="BM263" s="164" t="s">
        <v>833</v>
      </c>
    </row>
    <row r="264" spans="2:65" s="1" customFormat="1" ht="24" customHeight="1">
      <c r="B264" s="30"/>
      <c r="C264" s="153" t="s">
        <v>834</v>
      </c>
      <c r="D264" s="153" t="s">
        <v>115</v>
      </c>
      <c r="E264" s="154" t="s">
        <v>835</v>
      </c>
      <c r="F264" s="155" t="s">
        <v>836</v>
      </c>
      <c r="G264" s="156" t="s">
        <v>231</v>
      </c>
      <c r="H264" s="157">
        <v>10</v>
      </c>
      <c r="I264" s="158"/>
      <c r="J264" s="159">
        <f t="shared" si="40"/>
        <v>0</v>
      </c>
      <c r="K264" s="155" t="s">
        <v>119</v>
      </c>
      <c r="L264" s="34"/>
      <c r="M264" s="160" t="s">
        <v>19</v>
      </c>
      <c r="N264" s="161" t="s">
        <v>44</v>
      </c>
      <c r="O264" s="59"/>
      <c r="P264" s="162">
        <f t="shared" si="41"/>
        <v>0</v>
      </c>
      <c r="Q264" s="162">
        <v>0</v>
      </c>
      <c r="R264" s="162">
        <f t="shared" si="42"/>
        <v>0</v>
      </c>
      <c r="S264" s="162">
        <v>0</v>
      </c>
      <c r="T264" s="163">
        <f t="shared" si="43"/>
        <v>0</v>
      </c>
      <c r="AR264" s="164" t="s">
        <v>226</v>
      </c>
      <c r="AT264" s="164" t="s">
        <v>115</v>
      </c>
      <c r="AU264" s="164" t="s">
        <v>73</v>
      </c>
      <c r="AY264" s="13" t="s">
        <v>121</v>
      </c>
      <c r="BE264" s="165">
        <f t="shared" si="44"/>
        <v>0</v>
      </c>
      <c r="BF264" s="165">
        <f t="shared" si="45"/>
        <v>0</v>
      </c>
      <c r="BG264" s="165">
        <f t="shared" si="46"/>
        <v>0</v>
      </c>
      <c r="BH264" s="165">
        <f t="shared" si="47"/>
        <v>0</v>
      </c>
      <c r="BI264" s="165">
        <f t="shared" si="48"/>
        <v>0</v>
      </c>
      <c r="BJ264" s="13" t="s">
        <v>81</v>
      </c>
      <c r="BK264" s="165">
        <f t="shared" si="49"/>
        <v>0</v>
      </c>
      <c r="BL264" s="13" t="s">
        <v>226</v>
      </c>
      <c r="BM264" s="164" t="s">
        <v>837</v>
      </c>
    </row>
    <row r="265" spans="2:65" s="1" customFormat="1" ht="24" customHeight="1">
      <c r="B265" s="30"/>
      <c r="C265" s="153" t="s">
        <v>838</v>
      </c>
      <c r="D265" s="153" t="s">
        <v>115</v>
      </c>
      <c r="E265" s="154" t="s">
        <v>839</v>
      </c>
      <c r="F265" s="155" t="s">
        <v>840</v>
      </c>
      <c r="G265" s="156" t="s">
        <v>231</v>
      </c>
      <c r="H265" s="157">
        <v>10</v>
      </c>
      <c r="I265" s="158"/>
      <c r="J265" s="159">
        <f t="shared" si="40"/>
        <v>0</v>
      </c>
      <c r="K265" s="155" t="s">
        <v>119</v>
      </c>
      <c r="L265" s="34"/>
      <c r="M265" s="160" t="s">
        <v>19</v>
      </c>
      <c r="N265" s="161" t="s">
        <v>44</v>
      </c>
      <c r="O265" s="59"/>
      <c r="P265" s="162">
        <f t="shared" si="41"/>
        <v>0</v>
      </c>
      <c r="Q265" s="162">
        <v>0</v>
      </c>
      <c r="R265" s="162">
        <f t="shared" si="42"/>
        <v>0</v>
      </c>
      <c r="S265" s="162">
        <v>0</v>
      </c>
      <c r="T265" s="163">
        <f t="shared" si="43"/>
        <v>0</v>
      </c>
      <c r="AR265" s="164" t="s">
        <v>226</v>
      </c>
      <c r="AT265" s="164" t="s">
        <v>115</v>
      </c>
      <c r="AU265" s="164" t="s">
        <v>73</v>
      </c>
      <c r="AY265" s="13" t="s">
        <v>121</v>
      </c>
      <c r="BE265" s="165">
        <f t="shared" si="44"/>
        <v>0</v>
      </c>
      <c r="BF265" s="165">
        <f t="shared" si="45"/>
        <v>0</v>
      </c>
      <c r="BG265" s="165">
        <f t="shared" si="46"/>
        <v>0</v>
      </c>
      <c r="BH265" s="165">
        <f t="shared" si="47"/>
        <v>0</v>
      </c>
      <c r="BI265" s="165">
        <f t="shared" si="48"/>
        <v>0</v>
      </c>
      <c r="BJ265" s="13" t="s">
        <v>81</v>
      </c>
      <c r="BK265" s="165">
        <f t="shared" si="49"/>
        <v>0</v>
      </c>
      <c r="BL265" s="13" t="s">
        <v>226</v>
      </c>
      <c r="BM265" s="164" t="s">
        <v>841</v>
      </c>
    </row>
    <row r="266" spans="2:65" s="1" customFormat="1" ht="36" customHeight="1">
      <c r="B266" s="30"/>
      <c r="C266" s="153" t="s">
        <v>842</v>
      </c>
      <c r="D266" s="153" t="s">
        <v>115</v>
      </c>
      <c r="E266" s="154" t="s">
        <v>843</v>
      </c>
      <c r="F266" s="155" t="s">
        <v>844</v>
      </c>
      <c r="G266" s="156" t="s">
        <v>231</v>
      </c>
      <c r="H266" s="157">
        <v>1</v>
      </c>
      <c r="I266" s="158"/>
      <c r="J266" s="159">
        <f t="shared" si="40"/>
        <v>0</v>
      </c>
      <c r="K266" s="155" t="s">
        <v>119</v>
      </c>
      <c r="L266" s="34"/>
      <c r="M266" s="160" t="s">
        <v>19</v>
      </c>
      <c r="N266" s="161" t="s">
        <v>44</v>
      </c>
      <c r="O266" s="59"/>
      <c r="P266" s="162">
        <f t="shared" si="41"/>
        <v>0</v>
      </c>
      <c r="Q266" s="162">
        <v>0</v>
      </c>
      <c r="R266" s="162">
        <f t="shared" si="42"/>
        <v>0</v>
      </c>
      <c r="S266" s="162">
        <v>0</v>
      </c>
      <c r="T266" s="163">
        <f t="shared" si="43"/>
        <v>0</v>
      </c>
      <c r="AR266" s="164" t="s">
        <v>226</v>
      </c>
      <c r="AT266" s="164" t="s">
        <v>115</v>
      </c>
      <c r="AU266" s="164" t="s">
        <v>73</v>
      </c>
      <c r="AY266" s="13" t="s">
        <v>121</v>
      </c>
      <c r="BE266" s="165">
        <f t="shared" si="44"/>
        <v>0</v>
      </c>
      <c r="BF266" s="165">
        <f t="shared" si="45"/>
        <v>0</v>
      </c>
      <c r="BG266" s="165">
        <f t="shared" si="46"/>
        <v>0</v>
      </c>
      <c r="BH266" s="165">
        <f t="shared" si="47"/>
        <v>0</v>
      </c>
      <c r="BI266" s="165">
        <f t="shared" si="48"/>
        <v>0</v>
      </c>
      <c r="BJ266" s="13" t="s">
        <v>81</v>
      </c>
      <c r="BK266" s="165">
        <f t="shared" si="49"/>
        <v>0</v>
      </c>
      <c r="BL266" s="13" t="s">
        <v>226</v>
      </c>
      <c r="BM266" s="164" t="s">
        <v>845</v>
      </c>
    </row>
    <row r="267" spans="2:65" s="1" customFormat="1" ht="84" customHeight="1">
      <c r="B267" s="30"/>
      <c r="C267" s="153" t="s">
        <v>846</v>
      </c>
      <c r="D267" s="153" t="s">
        <v>115</v>
      </c>
      <c r="E267" s="154" t="s">
        <v>847</v>
      </c>
      <c r="F267" s="155" t="s">
        <v>848</v>
      </c>
      <c r="G267" s="156" t="s">
        <v>320</v>
      </c>
      <c r="H267" s="157">
        <v>10</v>
      </c>
      <c r="I267" s="158"/>
      <c r="J267" s="159">
        <f t="shared" si="40"/>
        <v>0</v>
      </c>
      <c r="K267" s="155" t="s">
        <v>119</v>
      </c>
      <c r="L267" s="34"/>
      <c r="M267" s="160" t="s">
        <v>19</v>
      </c>
      <c r="N267" s="161" t="s">
        <v>44</v>
      </c>
      <c r="O267" s="59"/>
      <c r="P267" s="162">
        <f t="shared" si="41"/>
        <v>0</v>
      </c>
      <c r="Q267" s="162">
        <v>0</v>
      </c>
      <c r="R267" s="162">
        <f t="shared" si="42"/>
        <v>0</v>
      </c>
      <c r="S267" s="162">
        <v>0</v>
      </c>
      <c r="T267" s="163">
        <f t="shared" si="43"/>
        <v>0</v>
      </c>
      <c r="AR267" s="164" t="s">
        <v>226</v>
      </c>
      <c r="AT267" s="164" t="s">
        <v>115</v>
      </c>
      <c r="AU267" s="164" t="s">
        <v>73</v>
      </c>
      <c r="AY267" s="13" t="s">
        <v>121</v>
      </c>
      <c r="BE267" s="165">
        <f t="shared" si="44"/>
        <v>0</v>
      </c>
      <c r="BF267" s="165">
        <f t="shared" si="45"/>
        <v>0</v>
      </c>
      <c r="BG267" s="165">
        <f t="shared" si="46"/>
        <v>0</v>
      </c>
      <c r="BH267" s="165">
        <f t="shared" si="47"/>
        <v>0</v>
      </c>
      <c r="BI267" s="165">
        <f t="shared" si="48"/>
        <v>0</v>
      </c>
      <c r="BJ267" s="13" t="s">
        <v>81</v>
      </c>
      <c r="BK267" s="165">
        <f t="shared" si="49"/>
        <v>0</v>
      </c>
      <c r="BL267" s="13" t="s">
        <v>226</v>
      </c>
      <c r="BM267" s="164" t="s">
        <v>849</v>
      </c>
    </row>
    <row r="268" spans="2:65" s="1" customFormat="1" ht="24" customHeight="1">
      <c r="B268" s="30"/>
      <c r="C268" s="153" t="s">
        <v>850</v>
      </c>
      <c r="D268" s="153" t="s">
        <v>115</v>
      </c>
      <c r="E268" s="154" t="s">
        <v>851</v>
      </c>
      <c r="F268" s="155" t="s">
        <v>852</v>
      </c>
      <c r="G268" s="156" t="s">
        <v>231</v>
      </c>
      <c r="H268" s="157">
        <v>10</v>
      </c>
      <c r="I268" s="158"/>
      <c r="J268" s="159">
        <f t="shared" si="40"/>
        <v>0</v>
      </c>
      <c r="K268" s="155" t="s">
        <v>119</v>
      </c>
      <c r="L268" s="34"/>
      <c r="M268" s="160" t="s">
        <v>19</v>
      </c>
      <c r="N268" s="161" t="s">
        <v>44</v>
      </c>
      <c r="O268" s="59"/>
      <c r="P268" s="162">
        <f t="shared" si="41"/>
        <v>0</v>
      </c>
      <c r="Q268" s="162">
        <v>0</v>
      </c>
      <c r="R268" s="162">
        <f t="shared" si="42"/>
        <v>0</v>
      </c>
      <c r="S268" s="162">
        <v>0</v>
      </c>
      <c r="T268" s="163">
        <f t="shared" si="43"/>
        <v>0</v>
      </c>
      <c r="AR268" s="164" t="s">
        <v>226</v>
      </c>
      <c r="AT268" s="164" t="s">
        <v>115</v>
      </c>
      <c r="AU268" s="164" t="s">
        <v>73</v>
      </c>
      <c r="AY268" s="13" t="s">
        <v>121</v>
      </c>
      <c r="BE268" s="165">
        <f t="shared" si="44"/>
        <v>0</v>
      </c>
      <c r="BF268" s="165">
        <f t="shared" si="45"/>
        <v>0</v>
      </c>
      <c r="BG268" s="165">
        <f t="shared" si="46"/>
        <v>0</v>
      </c>
      <c r="BH268" s="165">
        <f t="shared" si="47"/>
        <v>0</v>
      </c>
      <c r="BI268" s="165">
        <f t="shared" si="48"/>
        <v>0</v>
      </c>
      <c r="BJ268" s="13" t="s">
        <v>81</v>
      </c>
      <c r="BK268" s="165">
        <f t="shared" si="49"/>
        <v>0</v>
      </c>
      <c r="BL268" s="13" t="s">
        <v>226</v>
      </c>
      <c r="BM268" s="164" t="s">
        <v>853</v>
      </c>
    </row>
    <row r="269" spans="2:65" s="1" customFormat="1" ht="36" customHeight="1">
      <c r="B269" s="30"/>
      <c r="C269" s="153" t="s">
        <v>854</v>
      </c>
      <c r="D269" s="153" t="s">
        <v>115</v>
      </c>
      <c r="E269" s="154" t="s">
        <v>855</v>
      </c>
      <c r="F269" s="155" t="s">
        <v>856</v>
      </c>
      <c r="G269" s="156" t="s">
        <v>231</v>
      </c>
      <c r="H269" s="157">
        <v>1</v>
      </c>
      <c r="I269" s="158"/>
      <c r="J269" s="159">
        <f t="shared" si="40"/>
        <v>0</v>
      </c>
      <c r="K269" s="155" t="s">
        <v>119</v>
      </c>
      <c r="L269" s="34"/>
      <c r="M269" s="160" t="s">
        <v>19</v>
      </c>
      <c r="N269" s="161" t="s">
        <v>44</v>
      </c>
      <c r="O269" s="59"/>
      <c r="P269" s="162">
        <f t="shared" si="41"/>
        <v>0</v>
      </c>
      <c r="Q269" s="162">
        <v>0</v>
      </c>
      <c r="R269" s="162">
        <f t="shared" si="42"/>
        <v>0</v>
      </c>
      <c r="S269" s="162">
        <v>0</v>
      </c>
      <c r="T269" s="163">
        <f t="shared" si="43"/>
        <v>0</v>
      </c>
      <c r="AR269" s="164" t="s">
        <v>226</v>
      </c>
      <c r="AT269" s="164" t="s">
        <v>115</v>
      </c>
      <c r="AU269" s="164" t="s">
        <v>73</v>
      </c>
      <c r="AY269" s="13" t="s">
        <v>121</v>
      </c>
      <c r="BE269" s="165">
        <f t="shared" si="44"/>
        <v>0</v>
      </c>
      <c r="BF269" s="165">
        <f t="shared" si="45"/>
        <v>0</v>
      </c>
      <c r="BG269" s="165">
        <f t="shared" si="46"/>
        <v>0</v>
      </c>
      <c r="BH269" s="165">
        <f t="shared" si="47"/>
        <v>0</v>
      </c>
      <c r="BI269" s="165">
        <f t="shared" si="48"/>
        <v>0</v>
      </c>
      <c r="BJ269" s="13" t="s">
        <v>81</v>
      </c>
      <c r="BK269" s="165">
        <f t="shared" si="49"/>
        <v>0</v>
      </c>
      <c r="BL269" s="13" t="s">
        <v>226</v>
      </c>
      <c r="BM269" s="164" t="s">
        <v>857</v>
      </c>
    </row>
    <row r="270" spans="2:65" s="1" customFormat="1" ht="24" customHeight="1">
      <c r="B270" s="30"/>
      <c r="C270" s="153" t="s">
        <v>858</v>
      </c>
      <c r="D270" s="153" t="s">
        <v>115</v>
      </c>
      <c r="E270" s="154" t="s">
        <v>859</v>
      </c>
      <c r="F270" s="155" t="s">
        <v>860</v>
      </c>
      <c r="G270" s="156" t="s">
        <v>231</v>
      </c>
      <c r="H270" s="157">
        <v>10</v>
      </c>
      <c r="I270" s="158"/>
      <c r="J270" s="159">
        <f t="shared" si="40"/>
        <v>0</v>
      </c>
      <c r="K270" s="155" t="s">
        <v>119</v>
      </c>
      <c r="L270" s="34"/>
      <c r="M270" s="160" t="s">
        <v>19</v>
      </c>
      <c r="N270" s="161" t="s">
        <v>44</v>
      </c>
      <c r="O270" s="59"/>
      <c r="P270" s="162">
        <f t="shared" si="41"/>
        <v>0</v>
      </c>
      <c r="Q270" s="162">
        <v>0</v>
      </c>
      <c r="R270" s="162">
        <f t="shared" si="42"/>
        <v>0</v>
      </c>
      <c r="S270" s="162">
        <v>0</v>
      </c>
      <c r="T270" s="163">
        <f t="shared" si="43"/>
        <v>0</v>
      </c>
      <c r="AR270" s="164" t="s">
        <v>226</v>
      </c>
      <c r="AT270" s="164" t="s">
        <v>115</v>
      </c>
      <c r="AU270" s="164" t="s">
        <v>73</v>
      </c>
      <c r="AY270" s="13" t="s">
        <v>121</v>
      </c>
      <c r="BE270" s="165">
        <f t="shared" si="44"/>
        <v>0</v>
      </c>
      <c r="BF270" s="165">
        <f t="shared" si="45"/>
        <v>0</v>
      </c>
      <c r="BG270" s="165">
        <f t="shared" si="46"/>
        <v>0</v>
      </c>
      <c r="BH270" s="165">
        <f t="shared" si="47"/>
        <v>0</v>
      </c>
      <c r="BI270" s="165">
        <f t="shared" si="48"/>
        <v>0</v>
      </c>
      <c r="BJ270" s="13" t="s">
        <v>81</v>
      </c>
      <c r="BK270" s="165">
        <f t="shared" si="49"/>
        <v>0</v>
      </c>
      <c r="BL270" s="13" t="s">
        <v>226</v>
      </c>
      <c r="BM270" s="164" t="s">
        <v>861</v>
      </c>
    </row>
    <row r="271" spans="2:65" s="1" customFormat="1" ht="24" customHeight="1">
      <c r="B271" s="30"/>
      <c r="C271" s="153" t="s">
        <v>862</v>
      </c>
      <c r="D271" s="153" t="s">
        <v>115</v>
      </c>
      <c r="E271" s="154" t="s">
        <v>863</v>
      </c>
      <c r="F271" s="155" t="s">
        <v>864</v>
      </c>
      <c r="G271" s="156" t="s">
        <v>231</v>
      </c>
      <c r="H271" s="157">
        <v>1</v>
      </c>
      <c r="I271" s="158"/>
      <c r="J271" s="159">
        <f t="shared" si="40"/>
        <v>0</v>
      </c>
      <c r="K271" s="155" t="s">
        <v>119</v>
      </c>
      <c r="L271" s="34"/>
      <c r="M271" s="160" t="s">
        <v>19</v>
      </c>
      <c r="N271" s="161" t="s">
        <v>44</v>
      </c>
      <c r="O271" s="59"/>
      <c r="P271" s="162">
        <f t="shared" si="41"/>
        <v>0</v>
      </c>
      <c r="Q271" s="162">
        <v>0</v>
      </c>
      <c r="R271" s="162">
        <f t="shared" si="42"/>
        <v>0</v>
      </c>
      <c r="S271" s="162">
        <v>0</v>
      </c>
      <c r="T271" s="163">
        <f t="shared" si="43"/>
        <v>0</v>
      </c>
      <c r="AR271" s="164" t="s">
        <v>226</v>
      </c>
      <c r="AT271" s="164" t="s">
        <v>115</v>
      </c>
      <c r="AU271" s="164" t="s">
        <v>73</v>
      </c>
      <c r="AY271" s="13" t="s">
        <v>121</v>
      </c>
      <c r="BE271" s="165">
        <f t="shared" si="44"/>
        <v>0</v>
      </c>
      <c r="BF271" s="165">
        <f t="shared" si="45"/>
        <v>0</v>
      </c>
      <c r="BG271" s="165">
        <f t="shared" si="46"/>
        <v>0</v>
      </c>
      <c r="BH271" s="165">
        <f t="shared" si="47"/>
        <v>0</v>
      </c>
      <c r="BI271" s="165">
        <f t="shared" si="48"/>
        <v>0</v>
      </c>
      <c r="BJ271" s="13" t="s">
        <v>81</v>
      </c>
      <c r="BK271" s="165">
        <f t="shared" si="49"/>
        <v>0</v>
      </c>
      <c r="BL271" s="13" t="s">
        <v>226</v>
      </c>
      <c r="BM271" s="164" t="s">
        <v>865</v>
      </c>
    </row>
    <row r="272" spans="2:65" s="1" customFormat="1" ht="24" customHeight="1">
      <c r="B272" s="30"/>
      <c r="C272" s="153" t="s">
        <v>866</v>
      </c>
      <c r="D272" s="153" t="s">
        <v>115</v>
      </c>
      <c r="E272" s="154" t="s">
        <v>867</v>
      </c>
      <c r="F272" s="155" t="s">
        <v>868</v>
      </c>
      <c r="G272" s="156" t="s">
        <v>231</v>
      </c>
      <c r="H272" s="157">
        <v>1</v>
      </c>
      <c r="I272" s="158"/>
      <c r="J272" s="159">
        <f t="shared" si="40"/>
        <v>0</v>
      </c>
      <c r="K272" s="155" t="s">
        <v>119</v>
      </c>
      <c r="L272" s="34"/>
      <c r="M272" s="160" t="s">
        <v>19</v>
      </c>
      <c r="N272" s="161" t="s">
        <v>44</v>
      </c>
      <c r="O272" s="59"/>
      <c r="P272" s="162">
        <f t="shared" si="41"/>
        <v>0</v>
      </c>
      <c r="Q272" s="162">
        <v>0</v>
      </c>
      <c r="R272" s="162">
        <f t="shared" si="42"/>
        <v>0</v>
      </c>
      <c r="S272" s="162">
        <v>0</v>
      </c>
      <c r="T272" s="163">
        <f t="shared" si="43"/>
        <v>0</v>
      </c>
      <c r="AR272" s="164" t="s">
        <v>226</v>
      </c>
      <c r="AT272" s="164" t="s">
        <v>115</v>
      </c>
      <c r="AU272" s="164" t="s">
        <v>73</v>
      </c>
      <c r="AY272" s="13" t="s">
        <v>121</v>
      </c>
      <c r="BE272" s="165">
        <f t="shared" si="44"/>
        <v>0</v>
      </c>
      <c r="BF272" s="165">
        <f t="shared" si="45"/>
        <v>0</v>
      </c>
      <c r="BG272" s="165">
        <f t="shared" si="46"/>
        <v>0</v>
      </c>
      <c r="BH272" s="165">
        <f t="shared" si="47"/>
        <v>0</v>
      </c>
      <c r="BI272" s="165">
        <f t="shared" si="48"/>
        <v>0</v>
      </c>
      <c r="BJ272" s="13" t="s">
        <v>81</v>
      </c>
      <c r="BK272" s="165">
        <f t="shared" si="49"/>
        <v>0</v>
      </c>
      <c r="BL272" s="13" t="s">
        <v>226</v>
      </c>
      <c r="BM272" s="164" t="s">
        <v>869</v>
      </c>
    </row>
    <row r="273" spans="2:65" s="1" customFormat="1" ht="24" customHeight="1">
      <c r="B273" s="30"/>
      <c r="C273" s="153" t="s">
        <v>870</v>
      </c>
      <c r="D273" s="153" t="s">
        <v>115</v>
      </c>
      <c r="E273" s="154" t="s">
        <v>871</v>
      </c>
      <c r="F273" s="155" t="s">
        <v>872</v>
      </c>
      <c r="G273" s="156" t="s">
        <v>231</v>
      </c>
      <c r="H273" s="157">
        <v>10</v>
      </c>
      <c r="I273" s="158"/>
      <c r="J273" s="159">
        <f t="shared" si="40"/>
        <v>0</v>
      </c>
      <c r="K273" s="155" t="s">
        <v>119</v>
      </c>
      <c r="L273" s="34"/>
      <c r="M273" s="160" t="s">
        <v>19</v>
      </c>
      <c r="N273" s="161" t="s">
        <v>44</v>
      </c>
      <c r="O273" s="59"/>
      <c r="P273" s="162">
        <f t="shared" si="41"/>
        <v>0</v>
      </c>
      <c r="Q273" s="162">
        <v>0</v>
      </c>
      <c r="R273" s="162">
        <f t="shared" si="42"/>
        <v>0</v>
      </c>
      <c r="S273" s="162">
        <v>0</v>
      </c>
      <c r="T273" s="163">
        <f t="shared" si="43"/>
        <v>0</v>
      </c>
      <c r="AR273" s="164" t="s">
        <v>226</v>
      </c>
      <c r="AT273" s="164" t="s">
        <v>115</v>
      </c>
      <c r="AU273" s="164" t="s">
        <v>73</v>
      </c>
      <c r="AY273" s="13" t="s">
        <v>121</v>
      </c>
      <c r="BE273" s="165">
        <f t="shared" si="44"/>
        <v>0</v>
      </c>
      <c r="BF273" s="165">
        <f t="shared" si="45"/>
        <v>0</v>
      </c>
      <c r="BG273" s="165">
        <f t="shared" si="46"/>
        <v>0</v>
      </c>
      <c r="BH273" s="165">
        <f t="shared" si="47"/>
        <v>0</v>
      </c>
      <c r="BI273" s="165">
        <f t="shared" si="48"/>
        <v>0</v>
      </c>
      <c r="BJ273" s="13" t="s">
        <v>81</v>
      </c>
      <c r="BK273" s="165">
        <f t="shared" si="49"/>
        <v>0</v>
      </c>
      <c r="BL273" s="13" t="s">
        <v>226</v>
      </c>
      <c r="BM273" s="164" t="s">
        <v>873</v>
      </c>
    </row>
    <row r="274" spans="2:65" s="1" customFormat="1" ht="24" customHeight="1">
      <c r="B274" s="30"/>
      <c r="C274" s="153" t="s">
        <v>874</v>
      </c>
      <c r="D274" s="153" t="s">
        <v>115</v>
      </c>
      <c r="E274" s="154" t="s">
        <v>875</v>
      </c>
      <c r="F274" s="155" t="s">
        <v>876</v>
      </c>
      <c r="G274" s="156" t="s">
        <v>231</v>
      </c>
      <c r="H274" s="157">
        <v>1</v>
      </c>
      <c r="I274" s="158"/>
      <c r="J274" s="159">
        <f t="shared" si="40"/>
        <v>0</v>
      </c>
      <c r="K274" s="155" t="s">
        <v>119</v>
      </c>
      <c r="L274" s="34"/>
      <c r="M274" s="160" t="s">
        <v>19</v>
      </c>
      <c r="N274" s="161" t="s">
        <v>44</v>
      </c>
      <c r="O274" s="59"/>
      <c r="P274" s="162">
        <f t="shared" si="41"/>
        <v>0</v>
      </c>
      <c r="Q274" s="162">
        <v>0</v>
      </c>
      <c r="R274" s="162">
        <f t="shared" si="42"/>
        <v>0</v>
      </c>
      <c r="S274" s="162">
        <v>0</v>
      </c>
      <c r="T274" s="163">
        <f t="shared" si="43"/>
        <v>0</v>
      </c>
      <c r="AR274" s="164" t="s">
        <v>226</v>
      </c>
      <c r="AT274" s="164" t="s">
        <v>115</v>
      </c>
      <c r="AU274" s="164" t="s">
        <v>73</v>
      </c>
      <c r="AY274" s="13" t="s">
        <v>121</v>
      </c>
      <c r="BE274" s="165">
        <f t="shared" si="44"/>
        <v>0</v>
      </c>
      <c r="BF274" s="165">
        <f t="shared" si="45"/>
        <v>0</v>
      </c>
      <c r="BG274" s="165">
        <f t="shared" si="46"/>
        <v>0</v>
      </c>
      <c r="BH274" s="165">
        <f t="shared" si="47"/>
        <v>0</v>
      </c>
      <c r="BI274" s="165">
        <f t="shared" si="48"/>
        <v>0</v>
      </c>
      <c r="BJ274" s="13" t="s">
        <v>81</v>
      </c>
      <c r="BK274" s="165">
        <f t="shared" si="49"/>
        <v>0</v>
      </c>
      <c r="BL274" s="13" t="s">
        <v>226</v>
      </c>
      <c r="BM274" s="164" t="s">
        <v>877</v>
      </c>
    </row>
    <row r="275" spans="2:65" s="1" customFormat="1" ht="24" customHeight="1">
      <c r="B275" s="30"/>
      <c r="C275" s="153" t="s">
        <v>878</v>
      </c>
      <c r="D275" s="153" t="s">
        <v>115</v>
      </c>
      <c r="E275" s="154" t="s">
        <v>879</v>
      </c>
      <c r="F275" s="155" t="s">
        <v>880</v>
      </c>
      <c r="G275" s="156" t="s">
        <v>231</v>
      </c>
      <c r="H275" s="157">
        <v>1</v>
      </c>
      <c r="I275" s="158"/>
      <c r="J275" s="159">
        <f t="shared" si="40"/>
        <v>0</v>
      </c>
      <c r="K275" s="155" t="s">
        <v>119</v>
      </c>
      <c r="L275" s="34"/>
      <c r="M275" s="160" t="s">
        <v>19</v>
      </c>
      <c r="N275" s="161" t="s">
        <v>44</v>
      </c>
      <c r="O275" s="59"/>
      <c r="P275" s="162">
        <f t="shared" si="41"/>
        <v>0</v>
      </c>
      <c r="Q275" s="162">
        <v>0</v>
      </c>
      <c r="R275" s="162">
        <f t="shared" si="42"/>
        <v>0</v>
      </c>
      <c r="S275" s="162">
        <v>0</v>
      </c>
      <c r="T275" s="163">
        <f t="shared" si="43"/>
        <v>0</v>
      </c>
      <c r="AR275" s="164" t="s">
        <v>226</v>
      </c>
      <c r="AT275" s="164" t="s">
        <v>115</v>
      </c>
      <c r="AU275" s="164" t="s">
        <v>73</v>
      </c>
      <c r="AY275" s="13" t="s">
        <v>121</v>
      </c>
      <c r="BE275" s="165">
        <f t="shared" si="44"/>
        <v>0</v>
      </c>
      <c r="BF275" s="165">
        <f t="shared" si="45"/>
        <v>0</v>
      </c>
      <c r="BG275" s="165">
        <f t="shared" si="46"/>
        <v>0</v>
      </c>
      <c r="BH275" s="165">
        <f t="shared" si="47"/>
        <v>0</v>
      </c>
      <c r="BI275" s="165">
        <f t="shared" si="48"/>
        <v>0</v>
      </c>
      <c r="BJ275" s="13" t="s">
        <v>81</v>
      </c>
      <c r="BK275" s="165">
        <f t="shared" si="49"/>
        <v>0</v>
      </c>
      <c r="BL275" s="13" t="s">
        <v>226</v>
      </c>
      <c r="BM275" s="164" t="s">
        <v>881</v>
      </c>
    </row>
    <row r="276" spans="2:65" s="1" customFormat="1" ht="24" customHeight="1">
      <c r="B276" s="30"/>
      <c r="C276" s="153" t="s">
        <v>882</v>
      </c>
      <c r="D276" s="153" t="s">
        <v>115</v>
      </c>
      <c r="E276" s="154" t="s">
        <v>883</v>
      </c>
      <c r="F276" s="155" t="s">
        <v>884</v>
      </c>
      <c r="G276" s="156" t="s">
        <v>231</v>
      </c>
      <c r="H276" s="157">
        <v>1</v>
      </c>
      <c r="I276" s="158"/>
      <c r="J276" s="159">
        <f t="shared" si="40"/>
        <v>0</v>
      </c>
      <c r="K276" s="155" t="s">
        <v>119</v>
      </c>
      <c r="L276" s="34"/>
      <c r="M276" s="160" t="s">
        <v>19</v>
      </c>
      <c r="N276" s="161" t="s">
        <v>44</v>
      </c>
      <c r="O276" s="59"/>
      <c r="P276" s="162">
        <f t="shared" si="41"/>
        <v>0</v>
      </c>
      <c r="Q276" s="162">
        <v>0</v>
      </c>
      <c r="R276" s="162">
        <f t="shared" si="42"/>
        <v>0</v>
      </c>
      <c r="S276" s="162">
        <v>0</v>
      </c>
      <c r="T276" s="163">
        <f t="shared" si="43"/>
        <v>0</v>
      </c>
      <c r="AR276" s="164" t="s">
        <v>226</v>
      </c>
      <c r="AT276" s="164" t="s">
        <v>115</v>
      </c>
      <c r="AU276" s="164" t="s">
        <v>73</v>
      </c>
      <c r="AY276" s="13" t="s">
        <v>121</v>
      </c>
      <c r="BE276" s="165">
        <f t="shared" si="44"/>
        <v>0</v>
      </c>
      <c r="BF276" s="165">
        <f t="shared" si="45"/>
        <v>0</v>
      </c>
      <c r="BG276" s="165">
        <f t="shared" si="46"/>
        <v>0</v>
      </c>
      <c r="BH276" s="165">
        <f t="shared" si="47"/>
        <v>0</v>
      </c>
      <c r="BI276" s="165">
        <f t="shared" si="48"/>
        <v>0</v>
      </c>
      <c r="BJ276" s="13" t="s">
        <v>81</v>
      </c>
      <c r="BK276" s="165">
        <f t="shared" si="49"/>
        <v>0</v>
      </c>
      <c r="BL276" s="13" t="s">
        <v>226</v>
      </c>
      <c r="BM276" s="164" t="s">
        <v>885</v>
      </c>
    </row>
    <row r="277" spans="2:65" s="1" customFormat="1" ht="24" customHeight="1">
      <c r="B277" s="30"/>
      <c r="C277" s="153" t="s">
        <v>886</v>
      </c>
      <c r="D277" s="153" t="s">
        <v>115</v>
      </c>
      <c r="E277" s="154" t="s">
        <v>887</v>
      </c>
      <c r="F277" s="155" t="s">
        <v>888</v>
      </c>
      <c r="G277" s="156" t="s">
        <v>231</v>
      </c>
      <c r="H277" s="157">
        <v>10</v>
      </c>
      <c r="I277" s="158"/>
      <c r="J277" s="159">
        <f t="shared" si="40"/>
        <v>0</v>
      </c>
      <c r="K277" s="155" t="s">
        <v>119</v>
      </c>
      <c r="L277" s="34"/>
      <c r="M277" s="160" t="s">
        <v>19</v>
      </c>
      <c r="N277" s="161" t="s">
        <v>44</v>
      </c>
      <c r="O277" s="59"/>
      <c r="P277" s="162">
        <f t="shared" si="41"/>
        <v>0</v>
      </c>
      <c r="Q277" s="162">
        <v>0</v>
      </c>
      <c r="R277" s="162">
        <f t="shared" si="42"/>
        <v>0</v>
      </c>
      <c r="S277" s="162">
        <v>0</v>
      </c>
      <c r="T277" s="163">
        <f t="shared" si="43"/>
        <v>0</v>
      </c>
      <c r="AR277" s="164" t="s">
        <v>226</v>
      </c>
      <c r="AT277" s="164" t="s">
        <v>115</v>
      </c>
      <c r="AU277" s="164" t="s">
        <v>73</v>
      </c>
      <c r="AY277" s="13" t="s">
        <v>121</v>
      </c>
      <c r="BE277" s="165">
        <f t="shared" si="44"/>
        <v>0</v>
      </c>
      <c r="BF277" s="165">
        <f t="shared" si="45"/>
        <v>0</v>
      </c>
      <c r="BG277" s="165">
        <f t="shared" si="46"/>
        <v>0</v>
      </c>
      <c r="BH277" s="165">
        <f t="shared" si="47"/>
        <v>0</v>
      </c>
      <c r="BI277" s="165">
        <f t="shared" si="48"/>
        <v>0</v>
      </c>
      <c r="BJ277" s="13" t="s">
        <v>81</v>
      </c>
      <c r="BK277" s="165">
        <f t="shared" si="49"/>
        <v>0</v>
      </c>
      <c r="BL277" s="13" t="s">
        <v>226</v>
      </c>
      <c r="BM277" s="164" t="s">
        <v>889</v>
      </c>
    </row>
    <row r="278" spans="2:65" s="1" customFormat="1" ht="24" customHeight="1">
      <c r="B278" s="30"/>
      <c r="C278" s="153" t="s">
        <v>890</v>
      </c>
      <c r="D278" s="153" t="s">
        <v>115</v>
      </c>
      <c r="E278" s="154" t="s">
        <v>891</v>
      </c>
      <c r="F278" s="155" t="s">
        <v>892</v>
      </c>
      <c r="G278" s="156" t="s">
        <v>231</v>
      </c>
      <c r="H278" s="157">
        <v>1</v>
      </c>
      <c r="I278" s="158"/>
      <c r="J278" s="159">
        <f t="shared" si="40"/>
        <v>0</v>
      </c>
      <c r="K278" s="155" t="s">
        <v>119</v>
      </c>
      <c r="L278" s="34"/>
      <c r="M278" s="160" t="s">
        <v>19</v>
      </c>
      <c r="N278" s="161" t="s">
        <v>44</v>
      </c>
      <c r="O278" s="59"/>
      <c r="P278" s="162">
        <f t="shared" si="41"/>
        <v>0</v>
      </c>
      <c r="Q278" s="162">
        <v>0</v>
      </c>
      <c r="R278" s="162">
        <f t="shared" si="42"/>
        <v>0</v>
      </c>
      <c r="S278" s="162">
        <v>0</v>
      </c>
      <c r="T278" s="163">
        <f t="shared" si="43"/>
        <v>0</v>
      </c>
      <c r="AR278" s="164" t="s">
        <v>226</v>
      </c>
      <c r="AT278" s="164" t="s">
        <v>115</v>
      </c>
      <c r="AU278" s="164" t="s">
        <v>73</v>
      </c>
      <c r="AY278" s="13" t="s">
        <v>121</v>
      </c>
      <c r="BE278" s="165">
        <f t="shared" si="44"/>
        <v>0</v>
      </c>
      <c r="BF278" s="165">
        <f t="shared" si="45"/>
        <v>0</v>
      </c>
      <c r="BG278" s="165">
        <f t="shared" si="46"/>
        <v>0</v>
      </c>
      <c r="BH278" s="165">
        <f t="shared" si="47"/>
        <v>0</v>
      </c>
      <c r="BI278" s="165">
        <f t="shared" si="48"/>
        <v>0</v>
      </c>
      <c r="BJ278" s="13" t="s">
        <v>81</v>
      </c>
      <c r="BK278" s="165">
        <f t="shared" si="49"/>
        <v>0</v>
      </c>
      <c r="BL278" s="13" t="s">
        <v>226</v>
      </c>
      <c r="BM278" s="164" t="s">
        <v>893</v>
      </c>
    </row>
    <row r="279" spans="2:65" s="1" customFormat="1" ht="24" customHeight="1">
      <c r="B279" s="30"/>
      <c r="C279" s="153" t="s">
        <v>894</v>
      </c>
      <c r="D279" s="153" t="s">
        <v>115</v>
      </c>
      <c r="E279" s="154" t="s">
        <v>895</v>
      </c>
      <c r="F279" s="155" t="s">
        <v>896</v>
      </c>
      <c r="G279" s="156" t="s">
        <v>231</v>
      </c>
      <c r="H279" s="157">
        <v>1</v>
      </c>
      <c r="I279" s="158"/>
      <c r="J279" s="159">
        <f t="shared" si="40"/>
        <v>0</v>
      </c>
      <c r="K279" s="155" t="s">
        <v>119</v>
      </c>
      <c r="L279" s="34"/>
      <c r="M279" s="160" t="s">
        <v>19</v>
      </c>
      <c r="N279" s="161" t="s">
        <v>44</v>
      </c>
      <c r="O279" s="59"/>
      <c r="P279" s="162">
        <f t="shared" si="41"/>
        <v>0</v>
      </c>
      <c r="Q279" s="162">
        <v>0</v>
      </c>
      <c r="R279" s="162">
        <f t="shared" si="42"/>
        <v>0</v>
      </c>
      <c r="S279" s="162">
        <v>0</v>
      </c>
      <c r="T279" s="163">
        <f t="shared" si="43"/>
        <v>0</v>
      </c>
      <c r="AR279" s="164" t="s">
        <v>226</v>
      </c>
      <c r="AT279" s="164" t="s">
        <v>115</v>
      </c>
      <c r="AU279" s="164" t="s">
        <v>73</v>
      </c>
      <c r="AY279" s="13" t="s">
        <v>121</v>
      </c>
      <c r="BE279" s="165">
        <f t="shared" si="44"/>
        <v>0</v>
      </c>
      <c r="BF279" s="165">
        <f t="shared" si="45"/>
        <v>0</v>
      </c>
      <c r="BG279" s="165">
        <f t="shared" si="46"/>
        <v>0</v>
      </c>
      <c r="BH279" s="165">
        <f t="shared" si="47"/>
        <v>0</v>
      </c>
      <c r="BI279" s="165">
        <f t="shared" si="48"/>
        <v>0</v>
      </c>
      <c r="BJ279" s="13" t="s">
        <v>81</v>
      </c>
      <c r="BK279" s="165">
        <f t="shared" si="49"/>
        <v>0</v>
      </c>
      <c r="BL279" s="13" t="s">
        <v>226</v>
      </c>
      <c r="BM279" s="164" t="s">
        <v>897</v>
      </c>
    </row>
    <row r="280" spans="2:65" s="1" customFormat="1" ht="24" customHeight="1">
      <c r="B280" s="30"/>
      <c r="C280" s="153" t="s">
        <v>898</v>
      </c>
      <c r="D280" s="153" t="s">
        <v>115</v>
      </c>
      <c r="E280" s="154" t="s">
        <v>899</v>
      </c>
      <c r="F280" s="155" t="s">
        <v>900</v>
      </c>
      <c r="G280" s="156" t="s">
        <v>231</v>
      </c>
      <c r="H280" s="157">
        <v>10</v>
      </c>
      <c r="I280" s="158"/>
      <c r="J280" s="159">
        <f t="shared" si="40"/>
        <v>0</v>
      </c>
      <c r="K280" s="155" t="s">
        <v>119</v>
      </c>
      <c r="L280" s="34"/>
      <c r="M280" s="160" t="s">
        <v>19</v>
      </c>
      <c r="N280" s="161" t="s">
        <v>44</v>
      </c>
      <c r="O280" s="59"/>
      <c r="P280" s="162">
        <f t="shared" si="41"/>
        <v>0</v>
      </c>
      <c r="Q280" s="162">
        <v>0</v>
      </c>
      <c r="R280" s="162">
        <f t="shared" si="42"/>
        <v>0</v>
      </c>
      <c r="S280" s="162">
        <v>0</v>
      </c>
      <c r="T280" s="163">
        <f t="shared" si="43"/>
        <v>0</v>
      </c>
      <c r="AR280" s="164" t="s">
        <v>226</v>
      </c>
      <c r="AT280" s="164" t="s">
        <v>115</v>
      </c>
      <c r="AU280" s="164" t="s">
        <v>73</v>
      </c>
      <c r="AY280" s="13" t="s">
        <v>121</v>
      </c>
      <c r="BE280" s="165">
        <f t="shared" si="44"/>
        <v>0</v>
      </c>
      <c r="BF280" s="165">
        <f t="shared" si="45"/>
        <v>0</v>
      </c>
      <c r="BG280" s="165">
        <f t="shared" si="46"/>
        <v>0</v>
      </c>
      <c r="BH280" s="165">
        <f t="shared" si="47"/>
        <v>0</v>
      </c>
      <c r="BI280" s="165">
        <f t="shared" si="48"/>
        <v>0</v>
      </c>
      <c r="BJ280" s="13" t="s">
        <v>81</v>
      </c>
      <c r="BK280" s="165">
        <f t="shared" si="49"/>
        <v>0</v>
      </c>
      <c r="BL280" s="13" t="s">
        <v>226</v>
      </c>
      <c r="BM280" s="164" t="s">
        <v>901</v>
      </c>
    </row>
    <row r="281" spans="2:65" s="1" customFormat="1" ht="24" customHeight="1">
      <c r="B281" s="30"/>
      <c r="C281" s="153" t="s">
        <v>902</v>
      </c>
      <c r="D281" s="153" t="s">
        <v>115</v>
      </c>
      <c r="E281" s="154" t="s">
        <v>903</v>
      </c>
      <c r="F281" s="155" t="s">
        <v>904</v>
      </c>
      <c r="G281" s="156" t="s">
        <v>231</v>
      </c>
      <c r="H281" s="157">
        <v>1</v>
      </c>
      <c r="I281" s="158"/>
      <c r="J281" s="159">
        <f t="shared" si="40"/>
        <v>0</v>
      </c>
      <c r="K281" s="155" t="s">
        <v>119</v>
      </c>
      <c r="L281" s="34"/>
      <c r="M281" s="160" t="s">
        <v>19</v>
      </c>
      <c r="N281" s="161" t="s">
        <v>44</v>
      </c>
      <c r="O281" s="59"/>
      <c r="P281" s="162">
        <f t="shared" si="41"/>
        <v>0</v>
      </c>
      <c r="Q281" s="162">
        <v>0</v>
      </c>
      <c r="R281" s="162">
        <f t="shared" si="42"/>
        <v>0</v>
      </c>
      <c r="S281" s="162">
        <v>0</v>
      </c>
      <c r="T281" s="163">
        <f t="shared" si="43"/>
        <v>0</v>
      </c>
      <c r="AR281" s="164" t="s">
        <v>226</v>
      </c>
      <c r="AT281" s="164" t="s">
        <v>115</v>
      </c>
      <c r="AU281" s="164" t="s">
        <v>73</v>
      </c>
      <c r="AY281" s="13" t="s">
        <v>121</v>
      </c>
      <c r="BE281" s="165">
        <f t="shared" si="44"/>
        <v>0</v>
      </c>
      <c r="BF281" s="165">
        <f t="shared" si="45"/>
        <v>0</v>
      </c>
      <c r="BG281" s="165">
        <f t="shared" si="46"/>
        <v>0</v>
      </c>
      <c r="BH281" s="165">
        <f t="shared" si="47"/>
        <v>0</v>
      </c>
      <c r="BI281" s="165">
        <f t="shared" si="48"/>
        <v>0</v>
      </c>
      <c r="BJ281" s="13" t="s">
        <v>81</v>
      </c>
      <c r="BK281" s="165">
        <f t="shared" si="49"/>
        <v>0</v>
      </c>
      <c r="BL281" s="13" t="s">
        <v>226</v>
      </c>
      <c r="BM281" s="164" t="s">
        <v>905</v>
      </c>
    </row>
    <row r="282" spans="2:65" s="1" customFormat="1" ht="24" customHeight="1">
      <c r="B282" s="30"/>
      <c r="C282" s="153" t="s">
        <v>906</v>
      </c>
      <c r="D282" s="153" t="s">
        <v>115</v>
      </c>
      <c r="E282" s="154" t="s">
        <v>907</v>
      </c>
      <c r="F282" s="155" t="s">
        <v>908</v>
      </c>
      <c r="G282" s="156" t="s">
        <v>231</v>
      </c>
      <c r="H282" s="157">
        <v>1</v>
      </c>
      <c r="I282" s="158"/>
      <c r="J282" s="159">
        <f t="shared" si="40"/>
        <v>0</v>
      </c>
      <c r="K282" s="155" t="s">
        <v>119</v>
      </c>
      <c r="L282" s="34"/>
      <c r="M282" s="160" t="s">
        <v>19</v>
      </c>
      <c r="N282" s="161" t="s">
        <v>44</v>
      </c>
      <c r="O282" s="59"/>
      <c r="P282" s="162">
        <f t="shared" si="41"/>
        <v>0</v>
      </c>
      <c r="Q282" s="162">
        <v>0</v>
      </c>
      <c r="R282" s="162">
        <f t="shared" si="42"/>
        <v>0</v>
      </c>
      <c r="S282" s="162">
        <v>0</v>
      </c>
      <c r="T282" s="163">
        <f t="shared" si="43"/>
        <v>0</v>
      </c>
      <c r="AR282" s="164" t="s">
        <v>226</v>
      </c>
      <c r="AT282" s="164" t="s">
        <v>115</v>
      </c>
      <c r="AU282" s="164" t="s">
        <v>73</v>
      </c>
      <c r="AY282" s="13" t="s">
        <v>121</v>
      </c>
      <c r="BE282" s="165">
        <f t="shared" si="44"/>
        <v>0</v>
      </c>
      <c r="BF282" s="165">
        <f t="shared" si="45"/>
        <v>0</v>
      </c>
      <c r="BG282" s="165">
        <f t="shared" si="46"/>
        <v>0</v>
      </c>
      <c r="BH282" s="165">
        <f t="shared" si="47"/>
        <v>0</v>
      </c>
      <c r="BI282" s="165">
        <f t="shared" si="48"/>
        <v>0</v>
      </c>
      <c r="BJ282" s="13" t="s">
        <v>81</v>
      </c>
      <c r="BK282" s="165">
        <f t="shared" si="49"/>
        <v>0</v>
      </c>
      <c r="BL282" s="13" t="s">
        <v>226</v>
      </c>
      <c r="BM282" s="164" t="s">
        <v>909</v>
      </c>
    </row>
    <row r="283" spans="2:65" s="1" customFormat="1" ht="24" customHeight="1">
      <c r="B283" s="30"/>
      <c r="C283" s="153" t="s">
        <v>910</v>
      </c>
      <c r="D283" s="153" t="s">
        <v>115</v>
      </c>
      <c r="E283" s="154" t="s">
        <v>911</v>
      </c>
      <c r="F283" s="155" t="s">
        <v>912</v>
      </c>
      <c r="G283" s="156" t="s">
        <v>231</v>
      </c>
      <c r="H283" s="157">
        <v>1</v>
      </c>
      <c r="I283" s="158"/>
      <c r="J283" s="159">
        <f t="shared" si="40"/>
        <v>0</v>
      </c>
      <c r="K283" s="155" t="s">
        <v>119</v>
      </c>
      <c r="L283" s="34"/>
      <c r="M283" s="160" t="s">
        <v>19</v>
      </c>
      <c r="N283" s="161" t="s">
        <v>44</v>
      </c>
      <c r="O283" s="59"/>
      <c r="P283" s="162">
        <f t="shared" si="41"/>
        <v>0</v>
      </c>
      <c r="Q283" s="162">
        <v>0</v>
      </c>
      <c r="R283" s="162">
        <f t="shared" si="42"/>
        <v>0</v>
      </c>
      <c r="S283" s="162">
        <v>0</v>
      </c>
      <c r="T283" s="163">
        <f t="shared" si="43"/>
        <v>0</v>
      </c>
      <c r="AR283" s="164" t="s">
        <v>226</v>
      </c>
      <c r="AT283" s="164" t="s">
        <v>115</v>
      </c>
      <c r="AU283" s="164" t="s">
        <v>73</v>
      </c>
      <c r="AY283" s="13" t="s">
        <v>121</v>
      </c>
      <c r="BE283" s="165">
        <f t="shared" si="44"/>
        <v>0</v>
      </c>
      <c r="BF283" s="165">
        <f t="shared" si="45"/>
        <v>0</v>
      </c>
      <c r="BG283" s="165">
        <f t="shared" si="46"/>
        <v>0</v>
      </c>
      <c r="BH283" s="165">
        <f t="shared" si="47"/>
        <v>0</v>
      </c>
      <c r="BI283" s="165">
        <f t="shared" si="48"/>
        <v>0</v>
      </c>
      <c r="BJ283" s="13" t="s">
        <v>81</v>
      </c>
      <c r="BK283" s="165">
        <f t="shared" si="49"/>
        <v>0</v>
      </c>
      <c r="BL283" s="13" t="s">
        <v>226</v>
      </c>
      <c r="BM283" s="164" t="s">
        <v>913</v>
      </c>
    </row>
    <row r="284" spans="2:65" s="1" customFormat="1" ht="24" customHeight="1">
      <c r="B284" s="30"/>
      <c r="C284" s="153" t="s">
        <v>914</v>
      </c>
      <c r="D284" s="153" t="s">
        <v>115</v>
      </c>
      <c r="E284" s="154" t="s">
        <v>915</v>
      </c>
      <c r="F284" s="155" t="s">
        <v>916</v>
      </c>
      <c r="G284" s="156" t="s">
        <v>231</v>
      </c>
      <c r="H284" s="157">
        <v>1</v>
      </c>
      <c r="I284" s="158"/>
      <c r="J284" s="159">
        <f t="shared" si="40"/>
        <v>0</v>
      </c>
      <c r="K284" s="155" t="s">
        <v>119</v>
      </c>
      <c r="L284" s="34"/>
      <c r="M284" s="160" t="s">
        <v>19</v>
      </c>
      <c r="N284" s="161" t="s">
        <v>44</v>
      </c>
      <c r="O284" s="59"/>
      <c r="P284" s="162">
        <f t="shared" si="41"/>
        <v>0</v>
      </c>
      <c r="Q284" s="162">
        <v>0</v>
      </c>
      <c r="R284" s="162">
        <f t="shared" si="42"/>
        <v>0</v>
      </c>
      <c r="S284" s="162">
        <v>0</v>
      </c>
      <c r="T284" s="163">
        <f t="shared" si="43"/>
        <v>0</v>
      </c>
      <c r="AR284" s="164" t="s">
        <v>226</v>
      </c>
      <c r="AT284" s="164" t="s">
        <v>115</v>
      </c>
      <c r="AU284" s="164" t="s">
        <v>73</v>
      </c>
      <c r="AY284" s="13" t="s">
        <v>121</v>
      </c>
      <c r="BE284" s="165">
        <f t="shared" si="44"/>
        <v>0</v>
      </c>
      <c r="BF284" s="165">
        <f t="shared" si="45"/>
        <v>0</v>
      </c>
      <c r="BG284" s="165">
        <f t="shared" si="46"/>
        <v>0</v>
      </c>
      <c r="BH284" s="165">
        <f t="shared" si="47"/>
        <v>0</v>
      </c>
      <c r="BI284" s="165">
        <f t="shared" si="48"/>
        <v>0</v>
      </c>
      <c r="BJ284" s="13" t="s">
        <v>81</v>
      </c>
      <c r="BK284" s="165">
        <f t="shared" si="49"/>
        <v>0</v>
      </c>
      <c r="BL284" s="13" t="s">
        <v>226</v>
      </c>
      <c r="BM284" s="164" t="s">
        <v>917</v>
      </c>
    </row>
    <row r="285" spans="2:65" s="1" customFormat="1" ht="24" customHeight="1">
      <c r="B285" s="30"/>
      <c r="C285" s="153" t="s">
        <v>918</v>
      </c>
      <c r="D285" s="153" t="s">
        <v>115</v>
      </c>
      <c r="E285" s="154" t="s">
        <v>919</v>
      </c>
      <c r="F285" s="155" t="s">
        <v>920</v>
      </c>
      <c r="G285" s="156" t="s">
        <v>118</v>
      </c>
      <c r="H285" s="157">
        <v>1</v>
      </c>
      <c r="I285" s="158"/>
      <c r="J285" s="159">
        <f t="shared" si="40"/>
        <v>0</v>
      </c>
      <c r="K285" s="155" t="s">
        <v>119</v>
      </c>
      <c r="L285" s="34"/>
      <c r="M285" s="160" t="s">
        <v>19</v>
      </c>
      <c r="N285" s="161" t="s">
        <v>44</v>
      </c>
      <c r="O285" s="59"/>
      <c r="P285" s="162">
        <f t="shared" si="41"/>
        <v>0</v>
      </c>
      <c r="Q285" s="162">
        <v>0</v>
      </c>
      <c r="R285" s="162">
        <f t="shared" si="42"/>
        <v>0</v>
      </c>
      <c r="S285" s="162">
        <v>0</v>
      </c>
      <c r="T285" s="163">
        <f t="shared" si="43"/>
        <v>0</v>
      </c>
      <c r="AR285" s="164" t="s">
        <v>226</v>
      </c>
      <c r="AT285" s="164" t="s">
        <v>115</v>
      </c>
      <c r="AU285" s="164" t="s">
        <v>73</v>
      </c>
      <c r="AY285" s="13" t="s">
        <v>121</v>
      </c>
      <c r="BE285" s="165">
        <f t="shared" si="44"/>
        <v>0</v>
      </c>
      <c r="BF285" s="165">
        <f t="shared" si="45"/>
        <v>0</v>
      </c>
      <c r="BG285" s="165">
        <f t="shared" si="46"/>
        <v>0</v>
      </c>
      <c r="BH285" s="165">
        <f t="shared" si="47"/>
        <v>0</v>
      </c>
      <c r="BI285" s="165">
        <f t="shared" si="48"/>
        <v>0</v>
      </c>
      <c r="BJ285" s="13" t="s">
        <v>81</v>
      </c>
      <c r="BK285" s="165">
        <f t="shared" si="49"/>
        <v>0</v>
      </c>
      <c r="BL285" s="13" t="s">
        <v>226</v>
      </c>
      <c r="BM285" s="164" t="s">
        <v>921</v>
      </c>
    </row>
    <row r="286" spans="2:65" s="1" customFormat="1" ht="60" customHeight="1">
      <c r="B286" s="30"/>
      <c r="C286" s="153" t="s">
        <v>922</v>
      </c>
      <c r="D286" s="153" t="s">
        <v>115</v>
      </c>
      <c r="E286" s="154" t="s">
        <v>923</v>
      </c>
      <c r="F286" s="155" t="s">
        <v>924</v>
      </c>
      <c r="G286" s="156" t="s">
        <v>231</v>
      </c>
      <c r="H286" s="157">
        <v>1</v>
      </c>
      <c r="I286" s="158"/>
      <c r="J286" s="159">
        <f t="shared" si="40"/>
        <v>0</v>
      </c>
      <c r="K286" s="155" t="s">
        <v>119</v>
      </c>
      <c r="L286" s="34"/>
      <c r="M286" s="160" t="s">
        <v>19</v>
      </c>
      <c r="N286" s="161" t="s">
        <v>44</v>
      </c>
      <c r="O286" s="59"/>
      <c r="P286" s="162">
        <f t="shared" si="41"/>
        <v>0</v>
      </c>
      <c r="Q286" s="162">
        <v>0</v>
      </c>
      <c r="R286" s="162">
        <f t="shared" si="42"/>
        <v>0</v>
      </c>
      <c r="S286" s="162">
        <v>0</v>
      </c>
      <c r="T286" s="163">
        <f t="shared" si="43"/>
        <v>0</v>
      </c>
      <c r="AR286" s="164" t="s">
        <v>226</v>
      </c>
      <c r="AT286" s="164" t="s">
        <v>115</v>
      </c>
      <c r="AU286" s="164" t="s">
        <v>73</v>
      </c>
      <c r="AY286" s="13" t="s">
        <v>121</v>
      </c>
      <c r="BE286" s="165">
        <f t="shared" si="44"/>
        <v>0</v>
      </c>
      <c r="BF286" s="165">
        <f t="shared" si="45"/>
        <v>0</v>
      </c>
      <c r="BG286" s="165">
        <f t="shared" si="46"/>
        <v>0</v>
      </c>
      <c r="BH286" s="165">
        <f t="shared" si="47"/>
        <v>0</v>
      </c>
      <c r="BI286" s="165">
        <f t="shared" si="48"/>
        <v>0</v>
      </c>
      <c r="BJ286" s="13" t="s">
        <v>81</v>
      </c>
      <c r="BK286" s="165">
        <f t="shared" si="49"/>
        <v>0</v>
      </c>
      <c r="BL286" s="13" t="s">
        <v>226</v>
      </c>
      <c r="BM286" s="164" t="s">
        <v>925</v>
      </c>
    </row>
    <row r="287" spans="2:65" s="1" customFormat="1" ht="24" customHeight="1">
      <c r="B287" s="30"/>
      <c r="C287" s="153" t="s">
        <v>926</v>
      </c>
      <c r="D287" s="153" t="s">
        <v>115</v>
      </c>
      <c r="E287" s="154" t="s">
        <v>927</v>
      </c>
      <c r="F287" s="155" t="s">
        <v>928</v>
      </c>
      <c r="G287" s="156" t="s">
        <v>231</v>
      </c>
      <c r="H287" s="157">
        <v>1</v>
      </c>
      <c r="I287" s="158"/>
      <c r="J287" s="159">
        <f t="shared" si="40"/>
        <v>0</v>
      </c>
      <c r="K287" s="155" t="s">
        <v>119</v>
      </c>
      <c r="L287" s="34"/>
      <c r="M287" s="160" t="s">
        <v>19</v>
      </c>
      <c r="N287" s="161" t="s">
        <v>44</v>
      </c>
      <c r="O287" s="59"/>
      <c r="P287" s="162">
        <f t="shared" si="41"/>
        <v>0</v>
      </c>
      <c r="Q287" s="162">
        <v>0</v>
      </c>
      <c r="R287" s="162">
        <f t="shared" si="42"/>
        <v>0</v>
      </c>
      <c r="S287" s="162">
        <v>0</v>
      </c>
      <c r="T287" s="163">
        <f t="shared" si="43"/>
        <v>0</v>
      </c>
      <c r="AR287" s="164" t="s">
        <v>226</v>
      </c>
      <c r="AT287" s="164" t="s">
        <v>115</v>
      </c>
      <c r="AU287" s="164" t="s">
        <v>73</v>
      </c>
      <c r="AY287" s="13" t="s">
        <v>121</v>
      </c>
      <c r="BE287" s="165">
        <f t="shared" si="44"/>
        <v>0</v>
      </c>
      <c r="BF287" s="165">
        <f t="shared" si="45"/>
        <v>0</v>
      </c>
      <c r="BG287" s="165">
        <f t="shared" si="46"/>
        <v>0</v>
      </c>
      <c r="BH287" s="165">
        <f t="shared" si="47"/>
        <v>0</v>
      </c>
      <c r="BI287" s="165">
        <f t="shared" si="48"/>
        <v>0</v>
      </c>
      <c r="BJ287" s="13" t="s">
        <v>81</v>
      </c>
      <c r="BK287" s="165">
        <f t="shared" si="49"/>
        <v>0</v>
      </c>
      <c r="BL287" s="13" t="s">
        <v>226</v>
      </c>
      <c r="BM287" s="164" t="s">
        <v>929</v>
      </c>
    </row>
    <row r="288" spans="2:65" s="1" customFormat="1" ht="24" customHeight="1">
      <c r="B288" s="30"/>
      <c r="C288" s="153" t="s">
        <v>930</v>
      </c>
      <c r="D288" s="153" t="s">
        <v>115</v>
      </c>
      <c r="E288" s="154" t="s">
        <v>931</v>
      </c>
      <c r="F288" s="155" t="s">
        <v>932</v>
      </c>
      <c r="G288" s="156" t="s">
        <v>231</v>
      </c>
      <c r="H288" s="157">
        <v>10</v>
      </c>
      <c r="I288" s="158"/>
      <c r="J288" s="159">
        <f t="shared" si="40"/>
        <v>0</v>
      </c>
      <c r="K288" s="155" t="s">
        <v>119</v>
      </c>
      <c r="L288" s="34"/>
      <c r="M288" s="160" t="s">
        <v>19</v>
      </c>
      <c r="N288" s="161" t="s">
        <v>44</v>
      </c>
      <c r="O288" s="59"/>
      <c r="P288" s="162">
        <f t="shared" si="41"/>
        <v>0</v>
      </c>
      <c r="Q288" s="162">
        <v>0</v>
      </c>
      <c r="R288" s="162">
        <f t="shared" si="42"/>
        <v>0</v>
      </c>
      <c r="S288" s="162">
        <v>0</v>
      </c>
      <c r="T288" s="163">
        <f t="shared" si="43"/>
        <v>0</v>
      </c>
      <c r="AR288" s="164" t="s">
        <v>226</v>
      </c>
      <c r="AT288" s="164" t="s">
        <v>115</v>
      </c>
      <c r="AU288" s="164" t="s">
        <v>73</v>
      </c>
      <c r="AY288" s="13" t="s">
        <v>121</v>
      </c>
      <c r="BE288" s="165">
        <f t="shared" si="44"/>
        <v>0</v>
      </c>
      <c r="BF288" s="165">
        <f t="shared" si="45"/>
        <v>0</v>
      </c>
      <c r="BG288" s="165">
        <f t="shared" si="46"/>
        <v>0</v>
      </c>
      <c r="BH288" s="165">
        <f t="shared" si="47"/>
        <v>0</v>
      </c>
      <c r="BI288" s="165">
        <f t="shared" si="48"/>
        <v>0</v>
      </c>
      <c r="BJ288" s="13" t="s">
        <v>81</v>
      </c>
      <c r="BK288" s="165">
        <f t="shared" si="49"/>
        <v>0</v>
      </c>
      <c r="BL288" s="13" t="s">
        <v>226</v>
      </c>
      <c r="BM288" s="164" t="s">
        <v>933</v>
      </c>
    </row>
    <row r="289" spans="2:65" s="1" customFormat="1" ht="48" customHeight="1">
      <c r="B289" s="30"/>
      <c r="C289" s="153" t="s">
        <v>934</v>
      </c>
      <c r="D289" s="153" t="s">
        <v>115</v>
      </c>
      <c r="E289" s="154" t="s">
        <v>935</v>
      </c>
      <c r="F289" s="155" t="s">
        <v>936</v>
      </c>
      <c r="G289" s="156" t="s">
        <v>231</v>
      </c>
      <c r="H289" s="157">
        <v>1</v>
      </c>
      <c r="I289" s="158"/>
      <c r="J289" s="159">
        <f t="shared" si="40"/>
        <v>0</v>
      </c>
      <c r="K289" s="155" t="s">
        <v>119</v>
      </c>
      <c r="L289" s="34"/>
      <c r="M289" s="160" t="s">
        <v>19</v>
      </c>
      <c r="N289" s="161" t="s">
        <v>44</v>
      </c>
      <c r="O289" s="59"/>
      <c r="P289" s="162">
        <f t="shared" si="41"/>
        <v>0</v>
      </c>
      <c r="Q289" s="162">
        <v>0</v>
      </c>
      <c r="R289" s="162">
        <f t="shared" si="42"/>
        <v>0</v>
      </c>
      <c r="S289" s="162">
        <v>0</v>
      </c>
      <c r="T289" s="163">
        <f t="shared" si="43"/>
        <v>0</v>
      </c>
      <c r="AR289" s="164" t="s">
        <v>226</v>
      </c>
      <c r="AT289" s="164" t="s">
        <v>115</v>
      </c>
      <c r="AU289" s="164" t="s">
        <v>73</v>
      </c>
      <c r="AY289" s="13" t="s">
        <v>121</v>
      </c>
      <c r="BE289" s="165">
        <f t="shared" si="44"/>
        <v>0</v>
      </c>
      <c r="BF289" s="165">
        <f t="shared" si="45"/>
        <v>0</v>
      </c>
      <c r="BG289" s="165">
        <f t="shared" si="46"/>
        <v>0</v>
      </c>
      <c r="BH289" s="165">
        <f t="shared" si="47"/>
        <v>0</v>
      </c>
      <c r="BI289" s="165">
        <f t="shared" si="48"/>
        <v>0</v>
      </c>
      <c r="BJ289" s="13" t="s">
        <v>81</v>
      </c>
      <c r="BK289" s="165">
        <f t="shared" si="49"/>
        <v>0</v>
      </c>
      <c r="BL289" s="13" t="s">
        <v>226</v>
      </c>
      <c r="BM289" s="164" t="s">
        <v>937</v>
      </c>
    </row>
    <row r="290" spans="2:65" s="1" customFormat="1" ht="84" customHeight="1">
      <c r="B290" s="30"/>
      <c r="C290" s="153" t="s">
        <v>938</v>
      </c>
      <c r="D290" s="153" t="s">
        <v>115</v>
      </c>
      <c r="E290" s="154" t="s">
        <v>939</v>
      </c>
      <c r="F290" s="155" t="s">
        <v>940</v>
      </c>
      <c r="G290" s="156" t="s">
        <v>231</v>
      </c>
      <c r="H290" s="157">
        <v>1</v>
      </c>
      <c r="I290" s="158"/>
      <c r="J290" s="159">
        <f t="shared" si="40"/>
        <v>0</v>
      </c>
      <c r="K290" s="155" t="s">
        <v>119</v>
      </c>
      <c r="L290" s="34"/>
      <c r="M290" s="160" t="s">
        <v>19</v>
      </c>
      <c r="N290" s="161" t="s">
        <v>44</v>
      </c>
      <c r="O290" s="59"/>
      <c r="P290" s="162">
        <f t="shared" si="41"/>
        <v>0</v>
      </c>
      <c r="Q290" s="162">
        <v>0</v>
      </c>
      <c r="R290" s="162">
        <f t="shared" si="42"/>
        <v>0</v>
      </c>
      <c r="S290" s="162">
        <v>0</v>
      </c>
      <c r="T290" s="163">
        <f t="shared" si="43"/>
        <v>0</v>
      </c>
      <c r="AR290" s="164" t="s">
        <v>226</v>
      </c>
      <c r="AT290" s="164" t="s">
        <v>115</v>
      </c>
      <c r="AU290" s="164" t="s">
        <v>73</v>
      </c>
      <c r="AY290" s="13" t="s">
        <v>121</v>
      </c>
      <c r="BE290" s="165">
        <f t="shared" si="44"/>
        <v>0</v>
      </c>
      <c r="BF290" s="165">
        <f t="shared" si="45"/>
        <v>0</v>
      </c>
      <c r="BG290" s="165">
        <f t="shared" si="46"/>
        <v>0</v>
      </c>
      <c r="BH290" s="165">
        <f t="shared" si="47"/>
        <v>0</v>
      </c>
      <c r="BI290" s="165">
        <f t="shared" si="48"/>
        <v>0</v>
      </c>
      <c r="BJ290" s="13" t="s">
        <v>81</v>
      </c>
      <c r="BK290" s="165">
        <f t="shared" si="49"/>
        <v>0</v>
      </c>
      <c r="BL290" s="13" t="s">
        <v>226</v>
      </c>
      <c r="BM290" s="164" t="s">
        <v>941</v>
      </c>
    </row>
    <row r="291" spans="2:65" s="1" customFormat="1" ht="48" customHeight="1">
      <c r="B291" s="30"/>
      <c r="C291" s="153" t="s">
        <v>942</v>
      </c>
      <c r="D291" s="153" t="s">
        <v>115</v>
      </c>
      <c r="E291" s="154" t="s">
        <v>943</v>
      </c>
      <c r="F291" s="155" t="s">
        <v>944</v>
      </c>
      <c r="G291" s="156" t="s">
        <v>118</v>
      </c>
      <c r="H291" s="157">
        <v>10</v>
      </c>
      <c r="I291" s="158"/>
      <c r="J291" s="159">
        <f t="shared" si="40"/>
        <v>0</v>
      </c>
      <c r="K291" s="155" t="s">
        <v>119</v>
      </c>
      <c r="L291" s="34"/>
      <c r="M291" s="160" t="s">
        <v>19</v>
      </c>
      <c r="N291" s="161" t="s">
        <v>44</v>
      </c>
      <c r="O291" s="59"/>
      <c r="P291" s="162">
        <f t="shared" si="41"/>
        <v>0</v>
      </c>
      <c r="Q291" s="162">
        <v>0</v>
      </c>
      <c r="R291" s="162">
        <f t="shared" si="42"/>
        <v>0</v>
      </c>
      <c r="S291" s="162">
        <v>0</v>
      </c>
      <c r="T291" s="163">
        <f t="shared" si="43"/>
        <v>0</v>
      </c>
      <c r="AR291" s="164" t="s">
        <v>226</v>
      </c>
      <c r="AT291" s="164" t="s">
        <v>115</v>
      </c>
      <c r="AU291" s="164" t="s">
        <v>73</v>
      </c>
      <c r="AY291" s="13" t="s">
        <v>121</v>
      </c>
      <c r="BE291" s="165">
        <f t="shared" si="44"/>
        <v>0</v>
      </c>
      <c r="BF291" s="165">
        <f t="shared" si="45"/>
        <v>0</v>
      </c>
      <c r="BG291" s="165">
        <f t="shared" si="46"/>
        <v>0</v>
      </c>
      <c r="BH291" s="165">
        <f t="shared" si="47"/>
        <v>0</v>
      </c>
      <c r="BI291" s="165">
        <f t="shared" si="48"/>
        <v>0</v>
      </c>
      <c r="BJ291" s="13" t="s">
        <v>81</v>
      </c>
      <c r="BK291" s="165">
        <f t="shared" si="49"/>
        <v>0</v>
      </c>
      <c r="BL291" s="13" t="s">
        <v>226</v>
      </c>
      <c r="BM291" s="164" t="s">
        <v>945</v>
      </c>
    </row>
    <row r="292" spans="2:65" s="1" customFormat="1" ht="24" customHeight="1">
      <c r="B292" s="30"/>
      <c r="C292" s="153" t="s">
        <v>946</v>
      </c>
      <c r="D292" s="153" t="s">
        <v>115</v>
      </c>
      <c r="E292" s="154" t="s">
        <v>947</v>
      </c>
      <c r="F292" s="155" t="s">
        <v>948</v>
      </c>
      <c r="G292" s="156" t="s">
        <v>118</v>
      </c>
      <c r="H292" s="157">
        <v>1</v>
      </c>
      <c r="I292" s="158"/>
      <c r="J292" s="159">
        <f t="shared" si="40"/>
        <v>0</v>
      </c>
      <c r="K292" s="155" t="s">
        <v>119</v>
      </c>
      <c r="L292" s="34"/>
      <c r="M292" s="160" t="s">
        <v>19</v>
      </c>
      <c r="N292" s="161" t="s">
        <v>44</v>
      </c>
      <c r="O292" s="59"/>
      <c r="P292" s="162">
        <f t="shared" si="41"/>
        <v>0</v>
      </c>
      <c r="Q292" s="162">
        <v>0</v>
      </c>
      <c r="R292" s="162">
        <f t="shared" si="42"/>
        <v>0</v>
      </c>
      <c r="S292" s="162">
        <v>0</v>
      </c>
      <c r="T292" s="163">
        <f t="shared" si="43"/>
        <v>0</v>
      </c>
      <c r="AR292" s="164" t="s">
        <v>226</v>
      </c>
      <c r="AT292" s="164" t="s">
        <v>115</v>
      </c>
      <c r="AU292" s="164" t="s">
        <v>73</v>
      </c>
      <c r="AY292" s="13" t="s">
        <v>121</v>
      </c>
      <c r="BE292" s="165">
        <f t="shared" si="44"/>
        <v>0</v>
      </c>
      <c r="BF292" s="165">
        <f t="shared" si="45"/>
        <v>0</v>
      </c>
      <c r="BG292" s="165">
        <f t="shared" si="46"/>
        <v>0</v>
      </c>
      <c r="BH292" s="165">
        <f t="shared" si="47"/>
        <v>0</v>
      </c>
      <c r="BI292" s="165">
        <f t="shared" si="48"/>
        <v>0</v>
      </c>
      <c r="BJ292" s="13" t="s">
        <v>81</v>
      </c>
      <c r="BK292" s="165">
        <f t="shared" si="49"/>
        <v>0</v>
      </c>
      <c r="BL292" s="13" t="s">
        <v>226</v>
      </c>
      <c r="BM292" s="164" t="s">
        <v>949</v>
      </c>
    </row>
    <row r="293" spans="2:65" s="1" customFormat="1" ht="36" customHeight="1">
      <c r="B293" s="30"/>
      <c r="C293" s="153" t="s">
        <v>950</v>
      </c>
      <c r="D293" s="153" t="s">
        <v>115</v>
      </c>
      <c r="E293" s="154" t="s">
        <v>951</v>
      </c>
      <c r="F293" s="155" t="s">
        <v>952</v>
      </c>
      <c r="G293" s="156" t="s">
        <v>118</v>
      </c>
      <c r="H293" s="157">
        <v>10</v>
      </c>
      <c r="I293" s="158"/>
      <c r="J293" s="159">
        <f t="shared" si="40"/>
        <v>0</v>
      </c>
      <c r="K293" s="155" t="s">
        <v>119</v>
      </c>
      <c r="L293" s="34"/>
      <c r="M293" s="160" t="s">
        <v>19</v>
      </c>
      <c r="N293" s="161" t="s">
        <v>44</v>
      </c>
      <c r="O293" s="59"/>
      <c r="P293" s="162">
        <f t="shared" si="41"/>
        <v>0</v>
      </c>
      <c r="Q293" s="162">
        <v>0</v>
      </c>
      <c r="R293" s="162">
        <f t="shared" si="42"/>
        <v>0</v>
      </c>
      <c r="S293" s="162">
        <v>0</v>
      </c>
      <c r="T293" s="163">
        <f t="shared" si="43"/>
        <v>0</v>
      </c>
      <c r="AR293" s="164" t="s">
        <v>226</v>
      </c>
      <c r="AT293" s="164" t="s">
        <v>115</v>
      </c>
      <c r="AU293" s="164" t="s">
        <v>73</v>
      </c>
      <c r="AY293" s="13" t="s">
        <v>121</v>
      </c>
      <c r="BE293" s="165">
        <f t="shared" si="44"/>
        <v>0</v>
      </c>
      <c r="BF293" s="165">
        <f t="shared" si="45"/>
        <v>0</v>
      </c>
      <c r="BG293" s="165">
        <f t="shared" si="46"/>
        <v>0</v>
      </c>
      <c r="BH293" s="165">
        <f t="shared" si="47"/>
        <v>0</v>
      </c>
      <c r="BI293" s="165">
        <f t="shared" si="48"/>
        <v>0</v>
      </c>
      <c r="BJ293" s="13" t="s">
        <v>81</v>
      </c>
      <c r="BK293" s="165">
        <f t="shared" si="49"/>
        <v>0</v>
      </c>
      <c r="BL293" s="13" t="s">
        <v>226</v>
      </c>
      <c r="BM293" s="164" t="s">
        <v>953</v>
      </c>
    </row>
    <row r="294" spans="2:65" s="1" customFormat="1" ht="24" customHeight="1">
      <c r="B294" s="30"/>
      <c r="C294" s="153" t="s">
        <v>954</v>
      </c>
      <c r="D294" s="153" t="s">
        <v>115</v>
      </c>
      <c r="E294" s="154" t="s">
        <v>955</v>
      </c>
      <c r="F294" s="155" t="s">
        <v>956</v>
      </c>
      <c r="G294" s="156" t="s">
        <v>231</v>
      </c>
      <c r="H294" s="157">
        <v>1</v>
      </c>
      <c r="I294" s="158"/>
      <c r="J294" s="159">
        <f t="shared" si="40"/>
        <v>0</v>
      </c>
      <c r="K294" s="155" t="s">
        <v>119</v>
      </c>
      <c r="L294" s="34"/>
      <c r="M294" s="160" t="s">
        <v>19</v>
      </c>
      <c r="N294" s="161" t="s">
        <v>44</v>
      </c>
      <c r="O294" s="59"/>
      <c r="P294" s="162">
        <f t="shared" si="41"/>
        <v>0</v>
      </c>
      <c r="Q294" s="162">
        <v>0</v>
      </c>
      <c r="R294" s="162">
        <f t="shared" si="42"/>
        <v>0</v>
      </c>
      <c r="S294" s="162">
        <v>0</v>
      </c>
      <c r="T294" s="163">
        <f t="shared" si="43"/>
        <v>0</v>
      </c>
      <c r="AR294" s="164" t="s">
        <v>226</v>
      </c>
      <c r="AT294" s="164" t="s">
        <v>115</v>
      </c>
      <c r="AU294" s="164" t="s">
        <v>73</v>
      </c>
      <c r="AY294" s="13" t="s">
        <v>121</v>
      </c>
      <c r="BE294" s="165">
        <f t="shared" si="44"/>
        <v>0</v>
      </c>
      <c r="BF294" s="165">
        <f t="shared" si="45"/>
        <v>0</v>
      </c>
      <c r="BG294" s="165">
        <f t="shared" si="46"/>
        <v>0</v>
      </c>
      <c r="BH294" s="165">
        <f t="shared" si="47"/>
        <v>0</v>
      </c>
      <c r="BI294" s="165">
        <f t="shared" si="48"/>
        <v>0</v>
      </c>
      <c r="BJ294" s="13" t="s">
        <v>81</v>
      </c>
      <c r="BK294" s="165">
        <f t="shared" si="49"/>
        <v>0</v>
      </c>
      <c r="BL294" s="13" t="s">
        <v>226</v>
      </c>
      <c r="BM294" s="164" t="s">
        <v>957</v>
      </c>
    </row>
    <row r="295" spans="2:65" s="1" customFormat="1" ht="24" customHeight="1">
      <c r="B295" s="30"/>
      <c r="C295" s="153" t="s">
        <v>958</v>
      </c>
      <c r="D295" s="153" t="s">
        <v>115</v>
      </c>
      <c r="E295" s="154" t="s">
        <v>959</v>
      </c>
      <c r="F295" s="155" t="s">
        <v>960</v>
      </c>
      <c r="G295" s="156" t="s">
        <v>231</v>
      </c>
      <c r="H295" s="157">
        <v>1</v>
      </c>
      <c r="I295" s="158"/>
      <c r="J295" s="159">
        <f t="shared" si="40"/>
        <v>0</v>
      </c>
      <c r="K295" s="155" t="s">
        <v>119</v>
      </c>
      <c r="L295" s="34"/>
      <c r="M295" s="160" t="s">
        <v>19</v>
      </c>
      <c r="N295" s="161" t="s">
        <v>44</v>
      </c>
      <c r="O295" s="59"/>
      <c r="P295" s="162">
        <f t="shared" si="41"/>
        <v>0</v>
      </c>
      <c r="Q295" s="162">
        <v>0</v>
      </c>
      <c r="R295" s="162">
        <f t="shared" si="42"/>
        <v>0</v>
      </c>
      <c r="S295" s="162">
        <v>0</v>
      </c>
      <c r="T295" s="163">
        <f t="shared" si="43"/>
        <v>0</v>
      </c>
      <c r="AR295" s="164" t="s">
        <v>226</v>
      </c>
      <c r="AT295" s="164" t="s">
        <v>115</v>
      </c>
      <c r="AU295" s="164" t="s">
        <v>73</v>
      </c>
      <c r="AY295" s="13" t="s">
        <v>121</v>
      </c>
      <c r="BE295" s="165">
        <f t="shared" si="44"/>
        <v>0</v>
      </c>
      <c r="BF295" s="165">
        <f t="shared" si="45"/>
        <v>0</v>
      </c>
      <c r="BG295" s="165">
        <f t="shared" si="46"/>
        <v>0</v>
      </c>
      <c r="BH295" s="165">
        <f t="shared" si="47"/>
        <v>0</v>
      </c>
      <c r="BI295" s="165">
        <f t="shared" si="48"/>
        <v>0</v>
      </c>
      <c r="BJ295" s="13" t="s">
        <v>81</v>
      </c>
      <c r="BK295" s="165">
        <f t="shared" si="49"/>
        <v>0</v>
      </c>
      <c r="BL295" s="13" t="s">
        <v>226</v>
      </c>
      <c r="BM295" s="164" t="s">
        <v>961</v>
      </c>
    </row>
    <row r="296" spans="2:65" s="1" customFormat="1" ht="24" customHeight="1">
      <c r="B296" s="30"/>
      <c r="C296" s="153" t="s">
        <v>962</v>
      </c>
      <c r="D296" s="153" t="s">
        <v>115</v>
      </c>
      <c r="E296" s="154" t="s">
        <v>963</v>
      </c>
      <c r="F296" s="155" t="s">
        <v>964</v>
      </c>
      <c r="G296" s="156" t="s">
        <v>118</v>
      </c>
      <c r="H296" s="157">
        <v>1</v>
      </c>
      <c r="I296" s="158"/>
      <c r="J296" s="159">
        <f t="shared" si="40"/>
        <v>0</v>
      </c>
      <c r="K296" s="155" t="s">
        <v>119</v>
      </c>
      <c r="L296" s="34"/>
      <c r="M296" s="160" t="s">
        <v>19</v>
      </c>
      <c r="N296" s="161" t="s">
        <v>44</v>
      </c>
      <c r="O296" s="59"/>
      <c r="P296" s="162">
        <f t="shared" si="41"/>
        <v>0</v>
      </c>
      <c r="Q296" s="162">
        <v>0</v>
      </c>
      <c r="R296" s="162">
        <f t="shared" si="42"/>
        <v>0</v>
      </c>
      <c r="S296" s="162">
        <v>0</v>
      </c>
      <c r="T296" s="163">
        <f t="shared" si="43"/>
        <v>0</v>
      </c>
      <c r="AR296" s="164" t="s">
        <v>226</v>
      </c>
      <c r="AT296" s="164" t="s">
        <v>115</v>
      </c>
      <c r="AU296" s="164" t="s">
        <v>73</v>
      </c>
      <c r="AY296" s="13" t="s">
        <v>121</v>
      </c>
      <c r="BE296" s="165">
        <f t="shared" si="44"/>
        <v>0</v>
      </c>
      <c r="BF296" s="165">
        <f t="shared" si="45"/>
        <v>0</v>
      </c>
      <c r="BG296" s="165">
        <f t="shared" si="46"/>
        <v>0</v>
      </c>
      <c r="BH296" s="165">
        <f t="shared" si="47"/>
        <v>0</v>
      </c>
      <c r="BI296" s="165">
        <f t="shared" si="48"/>
        <v>0</v>
      </c>
      <c r="BJ296" s="13" t="s">
        <v>81</v>
      </c>
      <c r="BK296" s="165">
        <f t="shared" si="49"/>
        <v>0</v>
      </c>
      <c r="BL296" s="13" t="s">
        <v>226</v>
      </c>
      <c r="BM296" s="164" t="s">
        <v>965</v>
      </c>
    </row>
    <row r="297" spans="2:65" s="1" customFormat="1" ht="48" customHeight="1">
      <c r="B297" s="30"/>
      <c r="C297" s="153" t="s">
        <v>966</v>
      </c>
      <c r="D297" s="153" t="s">
        <v>115</v>
      </c>
      <c r="E297" s="154" t="s">
        <v>967</v>
      </c>
      <c r="F297" s="155" t="s">
        <v>968</v>
      </c>
      <c r="G297" s="156" t="s">
        <v>231</v>
      </c>
      <c r="H297" s="157">
        <v>5</v>
      </c>
      <c r="I297" s="158"/>
      <c r="J297" s="159">
        <f t="shared" si="40"/>
        <v>0</v>
      </c>
      <c r="K297" s="155" t="s">
        <v>119</v>
      </c>
      <c r="L297" s="34"/>
      <c r="M297" s="160" t="s">
        <v>19</v>
      </c>
      <c r="N297" s="161" t="s">
        <v>44</v>
      </c>
      <c r="O297" s="59"/>
      <c r="P297" s="162">
        <f t="shared" si="41"/>
        <v>0</v>
      </c>
      <c r="Q297" s="162">
        <v>0</v>
      </c>
      <c r="R297" s="162">
        <f t="shared" si="42"/>
        <v>0</v>
      </c>
      <c r="S297" s="162">
        <v>0</v>
      </c>
      <c r="T297" s="163">
        <f t="shared" si="43"/>
        <v>0</v>
      </c>
      <c r="AR297" s="164" t="s">
        <v>226</v>
      </c>
      <c r="AT297" s="164" t="s">
        <v>115</v>
      </c>
      <c r="AU297" s="164" t="s">
        <v>73</v>
      </c>
      <c r="AY297" s="13" t="s">
        <v>121</v>
      </c>
      <c r="BE297" s="165">
        <f t="shared" si="44"/>
        <v>0</v>
      </c>
      <c r="BF297" s="165">
        <f t="shared" si="45"/>
        <v>0</v>
      </c>
      <c r="BG297" s="165">
        <f t="shared" si="46"/>
        <v>0</v>
      </c>
      <c r="BH297" s="165">
        <f t="shared" si="47"/>
        <v>0</v>
      </c>
      <c r="BI297" s="165">
        <f t="shared" si="48"/>
        <v>0</v>
      </c>
      <c r="BJ297" s="13" t="s">
        <v>81</v>
      </c>
      <c r="BK297" s="165">
        <f t="shared" si="49"/>
        <v>0</v>
      </c>
      <c r="BL297" s="13" t="s">
        <v>226</v>
      </c>
      <c r="BM297" s="164" t="s">
        <v>969</v>
      </c>
    </row>
    <row r="298" spans="2:65" s="1" customFormat="1" ht="24" customHeight="1">
      <c r="B298" s="30"/>
      <c r="C298" s="153" t="s">
        <v>970</v>
      </c>
      <c r="D298" s="153" t="s">
        <v>115</v>
      </c>
      <c r="E298" s="154" t="s">
        <v>971</v>
      </c>
      <c r="F298" s="155" t="s">
        <v>972</v>
      </c>
      <c r="G298" s="156" t="s">
        <v>118</v>
      </c>
      <c r="H298" s="157">
        <v>10</v>
      </c>
      <c r="I298" s="158"/>
      <c r="J298" s="159">
        <f t="shared" si="40"/>
        <v>0</v>
      </c>
      <c r="K298" s="155" t="s">
        <v>119</v>
      </c>
      <c r="L298" s="34"/>
      <c r="M298" s="160" t="s">
        <v>19</v>
      </c>
      <c r="N298" s="161" t="s">
        <v>44</v>
      </c>
      <c r="O298" s="59"/>
      <c r="P298" s="162">
        <f t="shared" si="41"/>
        <v>0</v>
      </c>
      <c r="Q298" s="162">
        <v>0</v>
      </c>
      <c r="R298" s="162">
        <f t="shared" si="42"/>
        <v>0</v>
      </c>
      <c r="S298" s="162">
        <v>0</v>
      </c>
      <c r="T298" s="163">
        <f t="shared" si="43"/>
        <v>0</v>
      </c>
      <c r="AR298" s="164" t="s">
        <v>226</v>
      </c>
      <c r="AT298" s="164" t="s">
        <v>115</v>
      </c>
      <c r="AU298" s="164" t="s">
        <v>73</v>
      </c>
      <c r="AY298" s="13" t="s">
        <v>121</v>
      </c>
      <c r="BE298" s="165">
        <f t="shared" si="44"/>
        <v>0</v>
      </c>
      <c r="BF298" s="165">
        <f t="shared" si="45"/>
        <v>0</v>
      </c>
      <c r="BG298" s="165">
        <f t="shared" si="46"/>
        <v>0</v>
      </c>
      <c r="BH298" s="165">
        <f t="shared" si="47"/>
        <v>0</v>
      </c>
      <c r="BI298" s="165">
        <f t="shared" si="48"/>
        <v>0</v>
      </c>
      <c r="BJ298" s="13" t="s">
        <v>81</v>
      </c>
      <c r="BK298" s="165">
        <f t="shared" si="49"/>
        <v>0</v>
      </c>
      <c r="BL298" s="13" t="s">
        <v>226</v>
      </c>
      <c r="BM298" s="164" t="s">
        <v>973</v>
      </c>
    </row>
    <row r="299" spans="2:65" s="1" customFormat="1" ht="24" customHeight="1">
      <c r="B299" s="30"/>
      <c r="C299" s="153" t="s">
        <v>974</v>
      </c>
      <c r="D299" s="153" t="s">
        <v>115</v>
      </c>
      <c r="E299" s="154" t="s">
        <v>975</v>
      </c>
      <c r="F299" s="155" t="s">
        <v>976</v>
      </c>
      <c r="G299" s="156" t="s">
        <v>118</v>
      </c>
      <c r="H299" s="157">
        <v>10</v>
      </c>
      <c r="I299" s="158"/>
      <c r="J299" s="159">
        <f t="shared" si="40"/>
        <v>0</v>
      </c>
      <c r="K299" s="155" t="s">
        <v>119</v>
      </c>
      <c r="L299" s="34"/>
      <c r="M299" s="160" t="s">
        <v>19</v>
      </c>
      <c r="N299" s="161" t="s">
        <v>44</v>
      </c>
      <c r="O299" s="59"/>
      <c r="P299" s="162">
        <f t="shared" si="41"/>
        <v>0</v>
      </c>
      <c r="Q299" s="162">
        <v>0</v>
      </c>
      <c r="R299" s="162">
        <f t="shared" si="42"/>
        <v>0</v>
      </c>
      <c r="S299" s="162">
        <v>0</v>
      </c>
      <c r="T299" s="163">
        <f t="shared" si="43"/>
        <v>0</v>
      </c>
      <c r="AR299" s="164" t="s">
        <v>226</v>
      </c>
      <c r="AT299" s="164" t="s">
        <v>115</v>
      </c>
      <c r="AU299" s="164" t="s">
        <v>73</v>
      </c>
      <c r="AY299" s="13" t="s">
        <v>121</v>
      </c>
      <c r="BE299" s="165">
        <f t="shared" si="44"/>
        <v>0</v>
      </c>
      <c r="BF299" s="165">
        <f t="shared" si="45"/>
        <v>0</v>
      </c>
      <c r="BG299" s="165">
        <f t="shared" si="46"/>
        <v>0</v>
      </c>
      <c r="BH299" s="165">
        <f t="shared" si="47"/>
        <v>0</v>
      </c>
      <c r="BI299" s="165">
        <f t="shared" si="48"/>
        <v>0</v>
      </c>
      <c r="BJ299" s="13" t="s">
        <v>81</v>
      </c>
      <c r="BK299" s="165">
        <f t="shared" si="49"/>
        <v>0</v>
      </c>
      <c r="BL299" s="13" t="s">
        <v>226</v>
      </c>
      <c r="BM299" s="164" t="s">
        <v>977</v>
      </c>
    </row>
    <row r="300" spans="2:65" s="1" customFormat="1" ht="24" customHeight="1">
      <c r="B300" s="30"/>
      <c r="C300" s="153" t="s">
        <v>978</v>
      </c>
      <c r="D300" s="153" t="s">
        <v>115</v>
      </c>
      <c r="E300" s="154" t="s">
        <v>979</v>
      </c>
      <c r="F300" s="155" t="s">
        <v>980</v>
      </c>
      <c r="G300" s="156" t="s">
        <v>118</v>
      </c>
      <c r="H300" s="157">
        <v>10</v>
      </c>
      <c r="I300" s="158"/>
      <c r="J300" s="159">
        <f t="shared" si="40"/>
        <v>0</v>
      </c>
      <c r="K300" s="155" t="s">
        <v>119</v>
      </c>
      <c r="L300" s="34"/>
      <c r="M300" s="160" t="s">
        <v>19</v>
      </c>
      <c r="N300" s="161" t="s">
        <v>44</v>
      </c>
      <c r="O300" s="59"/>
      <c r="P300" s="162">
        <f t="shared" si="41"/>
        <v>0</v>
      </c>
      <c r="Q300" s="162">
        <v>0</v>
      </c>
      <c r="R300" s="162">
        <f t="shared" si="42"/>
        <v>0</v>
      </c>
      <c r="S300" s="162">
        <v>0</v>
      </c>
      <c r="T300" s="163">
        <f t="shared" si="43"/>
        <v>0</v>
      </c>
      <c r="AR300" s="164" t="s">
        <v>226</v>
      </c>
      <c r="AT300" s="164" t="s">
        <v>115</v>
      </c>
      <c r="AU300" s="164" t="s">
        <v>73</v>
      </c>
      <c r="AY300" s="13" t="s">
        <v>121</v>
      </c>
      <c r="BE300" s="165">
        <f t="shared" si="44"/>
        <v>0</v>
      </c>
      <c r="BF300" s="165">
        <f t="shared" si="45"/>
        <v>0</v>
      </c>
      <c r="BG300" s="165">
        <f t="shared" si="46"/>
        <v>0</v>
      </c>
      <c r="BH300" s="165">
        <f t="shared" si="47"/>
        <v>0</v>
      </c>
      <c r="BI300" s="165">
        <f t="shared" si="48"/>
        <v>0</v>
      </c>
      <c r="BJ300" s="13" t="s">
        <v>81</v>
      </c>
      <c r="BK300" s="165">
        <f t="shared" si="49"/>
        <v>0</v>
      </c>
      <c r="BL300" s="13" t="s">
        <v>226</v>
      </c>
      <c r="BM300" s="164" t="s">
        <v>981</v>
      </c>
    </row>
    <row r="301" spans="2:65" s="1" customFormat="1" ht="36" customHeight="1">
      <c r="B301" s="30"/>
      <c r="C301" s="153" t="s">
        <v>982</v>
      </c>
      <c r="D301" s="153" t="s">
        <v>115</v>
      </c>
      <c r="E301" s="154" t="s">
        <v>983</v>
      </c>
      <c r="F301" s="155" t="s">
        <v>984</v>
      </c>
      <c r="G301" s="156" t="s">
        <v>231</v>
      </c>
      <c r="H301" s="157">
        <v>10</v>
      </c>
      <c r="I301" s="158"/>
      <c r="J301" s="159">
        <f t="shared" si="40"/>
        <v>0</v>
      </c>
      <c r="K301" s="155" t="s">
        <v>119</v>
      </c>
      <c r="L301" s="34"/>
      <c r="M301" s="160" t="s">
        <v>19</v>
      </c>
      <c r="N301" s="161" t="s">
        <v>44</v>
      </c>
      <c r="O301" s="59"/>
      <c r="P301" s="162">
        <f t="shared" si="41"/>
        <v>0</v>
      </c>
      <c r="Q301" s="162">
        <v>0</v>
      </c>
      <c r="R301" s="162">
        <f t="shared" si="42"/>
        <v>0</v>
      </c>
      <c r="S301" s="162">
        <v>0</v>
      </c>
      <c r="T301" s="163">
        <f t="shared" si="43"/>
        <v>0</v>
      </c>
      <c r="AR301" s="164" t="s">
        <v>226</v>
      </c>
      <c r="AT301" s="164" t="s">
        <v>115</v>
      </c>
      <c r="AU301" s="164" t="s">
        <v>73</v>
      </c>
      <c r="AY301" s="13" t="s">
        <v>121</v>
      </c>
      <c r="BE301" s="165">
        <f t="shared" si="44"/>
        <v>0</v>
      </c>
      <c r="BF301" s="165">
        <f t="shared" si="45"/>
        <v>0</v>
      </c>
      <c r="BG301" s="165">
        <f t="shared" si="46"/>
        <v>0</v>
      </c>
      <c r="BH301" s="165">
        <f t="shared" si="47"/>
        <v>0</v>
      </c>
      <c r="BI301" s="165">
        <f t="shared" si="48"/>
        <v>0</v>
      </c>
      <c r="BJ301" s="13" t="s">
        <v>81</v>
      </c>
      <c r="BK301" s="165">
        <f t="shared" si="49"/>
        <v>0</v>
      </c>
      <c r="BL301" s="13" t="s">
        <v>226</v>
      </c>
      <c r="BM301" s="164" t="s">
        <v>985</v>
      </c>
    </row>
    <row r="302" spans="2:65" s="1" customFormat="1" ht="36" customHeight="1">
      <c r="B302" s="30"/>
      <c r="C302" s="153" t="s">
        <v>986</v>
      </c>
      <c r="D302" s="153" t="s">
        <v>115</v>
      </c>
      <c r="E302" s="154" t="s">
        <v>987</v>
      </c>
      <c r="F302" s="155" t="s">
        <v>988</v>
      </c>
      <c r="G302" s="156" t="s">
        <v>231</v>
      </c>
      <c r="H302" s="157">
        <v>10</v>
      </c>
      <c r="I302" s="158"/>
      <c r="J302" s="159">
        <f t="shared" si="40"/>
        <v>0</v>
      </c>
      <c r="K302" s="155" t="s">
        <v>119</v>
      </c>
      <c r="L302" s="34"/>
      <c r="M302" s="160" t="s">
        <v>19</v>
      </c>
      <c r="N302" s="161" t="s">
        <v>44</v>
      </c>
      <c r="O302" s="59"/>
      <c r="P302" s="162">
        <f t="shared" si="41"/>
        <v>0</v>
      </c>
      <c r="Q302" s="162">
        <v>0</v>
      </c>
      <c r="R302" s="162">
        <f t="shared" si="42"/>
        <v>0</v>
      </c>
      <c r="S302" s="162">
        <v>0</v>
      </c>
      <c r="T302" s="163">
        <f t="shared" si="43"/>
        <v>0</v>
      </c>
      <c r="AR302" s="164" t="s">
        <v>226</v>
      </c>
      <c r="AT302" s="164" t="s">
        <v>115</v>
      </c>
      <c r="AU302" s="164" t="s">
        <v>73</v>
      </c>
      <c r="AY302" s="13" t="s">
        <v>121</v>
      </c>
      <c r="BE302" s="165">
        <f t="shared" si="44"/>
        <v>0</v>
      </c>
      <c r="BF302" s="165">
        <f t="shared" si="45"/>
        <v>0</v>
      </c>
      <c r="BG302" s="165">
        <f t="shared" si="46"/>
        <v>0</v>
      </c>
      <c r="BH302" s="165">
        <f t="shared" si="47"/>
        <v>0</v>
      </c>
      <c r="BI302" s="165">
        <f t="shared" si="48"/>
        <v>0</v>
      </c>
      <c r="BJ302" s="13" t="s">
        <v>81</v>
      </c>
      <c r="BK302" s="165">
        <f t="shared" si="49"/>
        <v>0</v>
      </c>
      <c r="BL302" s="13" t="s">
        <v>226</v>
      </c>
      <c r="BM302" s="164" t="s">
        <v>989</v>
      </c>
    </row>
    <row r="303" spans="2:65" s="1" customFormat="1" ht="24" customHeight="1">
      <c r="B303" s="30"/>
      <c r="C303" s="153" t="s">
        <v>990</v>
      </c>
      <c r="D303" s="153" t="s">
        <v>115</v>
      </c>
      <c r="E303" s="154" t="s">
        <v>991</v>
      </c>
      <c r="F303" s="155" t="s">
        <v>992</v>
      </c>
      <c r="G303" s="156" t="s">
        <v>118</v>
      </c>
      <c r="H303" s="157">
        <v>10</v>
      </c>
      <c r="I303" s="158"/>
      <c r="J303" s="159">
        <f t="shared" si="40"/>
        <v>0</v>
      </c>
      <c r="K303" s="155" t="s">
        <v>119</v>
      </c>
      <c r="L303" s="34"/>
      <c r="M303" s="160" t="s">
        <v>19</v>
      </c>
      <c r="N303" s="161" t="s">
        <v>44</v>
      </c>
      <c r="O303" s="59"/>
      <c r="P303" s="162">
        <f t="shared" si="41"/>
        <v>0</v>
      </c>
      <c r="Q303" s="162">
        <v>0</v>
      </c>
      <c r="R303" s="162">
        <f t="shared" si="42"/>
        <v>0</v>
      </c>
      <c r="S303" s="162">
        <v>0</v>
      </c>
      <c r="T303" s="163">
        <f t="shared" si="43"/>
        <v>0</v>
      </c>
      <c r="AR303" s="164" t="s">
        <v>226</v>
      </c>
      <c r="AT303" s="164" t="s">
        <v>115</v>
      </c>
      <c r="AU303" s="164" t="s">
        <v>73</v>
      </c>
      <c r="AY303" s="13" t="s">
        <v>121</v>
      </c>
      <c r="BE303" s="165">
        <f t="shared" si="44"/>
        <v>0</v>
      </c>
      <c r="BF303" s="165">
        <f t="shared" si="45"/>
        <v>0</v>
      </c>
      <c r="BG303" s="165">
        <f t="shared" si="46"/>
        <v>0</v>
      </c>
      <c r="BH303" s="165">
        <f t="shared" si="47"/>
        <v>0</v>
      </c>
      <c r="BI303" s="165">
        <f t="shared" si="48"/>
        <v>0</v>
      </c>
      <c r="BJ303" s="13" t="s">
        <v>81</v>
      </c>
      <c r="BK303" s="165">
        <f t="shared" si="49"/>
        <v>0</v>
      </c>
      <c r="BL303" s="13" t="s">
        <v>226</v>
      </c>
      <c r="BM303" s="164" t="s">
        <v>993</v>
      </c>
    </row>
    <row r="304" spans="2:65" s="1" customFormat="1" ht="24" customHeight="1">
      <c r="B304" s="30"/>
      <c r="C304" s="153" t="s">
        <v>994</v>
      </c>
      <c r="D304" s="153" t="s">
        <v>115</v>
      </c>
      <c r="E304" s="154" t="s">
        <v>995</v>
      </c>
      <c r="F304" s="155" t="s">
        <v>996</v>
      </c>
      <c r="G304" s="156" t="s">
        <v>118</v>
      </c>
      <c r="H304" s="157">
        <v>10</v>
      </c>
      <c r="I304" s="158"/>
      <c r="J304" s="159">
        <f t="shared" si="40"/>
        <v>0</v>
      </c>
      <c r="K304" s="155" t="s">
        <v>119</v>
      </c>
      <c r="L304" s="34"/>
      <c r="M304" s="160" t="s">
        <v>19</v>
      </c>
      <c r="N304" s="161" t="s">
        <v>44</v>
      </c>
      <c r="O304" s="59"/>
      <c r="P304" s="162">
        <f t="shared" si="41"/>
        <v>0</v>
      </c>
      <c r="Q304" s="162">
        <v>0</v>
      </c>
      <c r="R304" s="162">
        <f t="shared" si="42"/>
        <v>0</v>
      </c>
      <c r="S304" s="162">
        <v>0</v>
      </c>
      <c r="T304" s="163">
        <f t="shared" si="43"/>
        <v>0</v>
      </c>
      <c r="AR304" s="164" t="s">
        <v>226</v>
      </c>
      <c r="AT304" s="164" t="s">
        <v>115</v>
      </c>
      <c r="AU304" s="164" t="s">
        <v>73</v>
      </c>
      <c r="AY304" s="13" t="s">
        <v>121</v>
      </c>
      <c r="BE304" s="165">
        <f t="shared" si="44"/>
        <v>0</v>
      </c>
      <c r="BF304" s="165">
        <f t="shared" si="45"/>
        <v>0</v>
      </c>
      <c r="BG304" s="165">
        <f t="shared" si="46"/>
        <v>0</v>
      </c>
      <c r="BH304" s="165">
        <f t="shared" si="47"/>
        <v>0</v>
      </c>
      <c r="BI304" s="165">
        <f t="shared" si="48"/>
        <v>0</v>
      </c>
      <c r="BJ304" s="13" t="s">
        <v>81</v>
      </c>
      <c r="BK304" s="165">
        <f t="shared" si="49"/>
        <v>0</v>
      </c>
      <c r="BL304" s="13" t="s">
        <v>226</v>
      </c>
      <c r="BM304" s="164" t="s">
        <v>997</v>
      </c>
    </row>
    <row r="305" spans="2:65" s="1" customFormat="1" ht="24" customHeight="1">
      <c r="B305" s="30"/>
      <c r="C305" s="153" t="s">
        <v>998</v>
      </c>
      <c r="D305" s="153" t="s">
        <v>115</v>
      </c>
      <c r="E305" s="154" t="s">
        <v>999</v>
      </c>
      <c r="F305" s="155" t="s">
        <v>1000</v>
      </c>
      <c r="G305" s="156" t="s">
        <v>118</v>
      </c>
      <c r="H305" s="157">
        <v>10</v>
      </c>
      <c r="I305" s="158"/>
      <c r="J305" s="159">
        <f t="shared" si="40"/>
        <v>0</v>
      </c>
      <c r="K305" s="155" t="s">
        <v>119</v>
      </c>
      <c r="L305" s="34"/>
      <c r="M305" s="160" t="s">
        <v>19</v>
      </c>
      <c r="N305" s="161" t="s">
        <v>44</v>
      </c>
      <c r="O305" s="59"/>
      <c r="P305" s="162">
        <f t="shared" si="41"/>
        <v>0</v>
      </c>
      <c r="Q305" s="162">
        <v>0</v>
      </c>
      <c r="R305" s="162">
        <f t="shared" si="42"/>
        <v>0</v>
      </c>
      <c r="S305" s="162">
        <v>0</v>
      </c>
      <c r="T305" s="163">
        <f t="shared" si="43"/>
        <v>0</v>
      </c>
      <c r="AR305" s="164" t="s">
        <v>226</v>
      </c>
      <c r="AT305" s="164" t="s">
        <v>115</v>
      </c>
      <c r="AU305" s="164" t="s">
        <v>73</v>
      </c>
      <c r="AY305" s="13" t="s">
        <v>121</v>
      </c>
      <c r="BE305" s="165">
        <f t="shared" si="44"/>
        <v>0</v>
      </c>
      <c r="BF305" s="165">
        <f t="shared" si="45"/>
        <v>0</v>
      </c>
      <c r="BG305" s="165">
        <f t="shared" si="46"/>
        <v>0</v>
      </c>
      <c r="BH305" s="165">
        <f t="shared" si="47"/>
        <v>0</v>
      </c>
      <c r="BI305" s="165">
        <f t="shared" si="48"/>
        <v>0</v>
      </c>
      <c r="BJ305" s="13" t="s">
        <v>81</v>
      </c>
      <c r="BK305" s="165">
        <f t="shared" si="49"/>
        <v>0</v>
      </c>
      <c r="BL305" s="13" t="s">
        <v>226</v>
      </c>
      <c r="BM305" s="164" t="s">
        <v>1001</v>
      </c>
    </row>
    <row r="306" spans="2:65" s="1" customFormat="1" ht="24" customHeight="1">
      <c r="B306" s="30"/>
      <c r="C306" s="153" t="s">
        <v>1002</v>
      </c>
      <c r="D306" s="153" t="s">
        <v>115</v>
      </c>
      <c r="E306" s="154" t="s">
        <v>1003</v>
      </c>
      <c r="F306" s="155" t="s">
        <v>1004</v>
      </c>
      <c r="G306" s="156" t="s">
        <v>118</v>
      </c>
      <c r="H306" s="157">
        <v>10</v>
      </c>
      <c r="I306" s="158"/>
      <c r="J306" s="159">
        <f t="shared" si="40"/>
        <v>0</v>
      </c>
      <c r="K306" s="155" t="s">
        <v>119</v>
      </c>
      <c r="L306" s="34"/>
      <c r="M306" s="160" t="s">
        <v>19</v>
      </c>
      <c r="N306" s="161" t="s">
        <v>44</v>
      </c>
      <c r="O306" s="59"/>
      <c r="P306" s="162">
        <f t="shared" si="41"/>
        <v>0</v>
      </c>
      <c r="Q306" s="162">
        <v>0</v>
      </c>
      <c r="R306" s="162">
        <f t="shared" si="42"/>
        <v>0</v>
      </c>
      <c r="S306" s="162">
        <v>0</v>
      </c>
      <c r="T306" s="163">
        <f t="shared" si="43"/>
        <v>0</v>
      </c>
      <c r="AR306" s="164" t="s">
        <v>226</v>
      </c>
      <c r="AT306" s="164" t="s">
        <v>115</v>
      </c>
      <c r="AU306" s="164" t="s">
        <v>73</v>
      </c>
      <c r="AY306" s="13" t="s">
        <v>121</v>
      </c>
      <c r="BE306" s="165">
        <f t="shared" si="44"/>
        <v>0</v>
      </c>
      <c r="BF306" s="165">
        <f t="shared" si="45"/>
        <v>0</v>
      </c>
      <c r="BG306" s="165">
        <f t="shared" si="46"/>
        <v>0</v>
      </c>
      <c r="BH306" s="165">
        <f t="shared" si="47"/>
        <v>0</v>
      </c>
      <c r="BI306" s="165">
        <f t="shared" si="48"/>
        <v>0</v>
      </c>
      <c r="BJ306" s="13" t="s">
        <v>81</v>
      </c>
      <c r="BK306" s="165">
        <f t="shared" si="49"/>
        <v>0</v>
      </c>
      <c r="BL306" s="13" t="s">
        <v>226</v>
      </c>
      <c r="BM306" s="164" t="s">
        <v>1005</v>
      </c>
    </row>
    <row r="307" spans="2:65" s="1" customFormat="1" ht="24" customHeight="1">
      <c r="B307" s="30"/>
      <c r="C307" s="153" t="s">
        <v>1006</v>
      </c>
      <c r="D307" s="153" t="s">
        <v>115</v>
      </c>
      <c r="E307" s="154" t="s">
        <v>1007</v>
      </c>
      <c r="F307" s="155" t="s">
        <v>1008</v>
      </c>
      <c r="G307" s="156" t="s">
        <v>118</v>
      </c>
      <c r="H307" s="157">
        <v>10</v>
      </c>
      <c r="I307" s="158"/>
      <c r="J307" s="159">
        <f t="shared" si="40"/>
        <v>0</v>
      </c>
      <c r="K307" s="155" t="s">
        <v>119</v>
      </c>
      <c r="L307" s="34"/>
      <c r="M307" s="160" t="s">
        <v>19</v>
      </c>
      <c r="N307" s="161" t="s">
        <v>44</v>
      </c>
      <c r="O307" s="59"/>
      <c r="P307" s="162">
        <f t="shared" si="41"/>
        <v>0</v>
      </c>
      <c r="Q307" s="162">
        <v>0</v>
      </c>
      <c r="R307" s="162">
        <f t="shared" si="42"/>
        <v>0</v>
      </c>
      <c r="S307" s="162">
        <v>0</v>
      </c>
      <c r="T307" s="163">
        <f t="shared" si="43"/>
        <v>0</v>
      </c>
      <c r="AR307" s="164" t="s">
        <v>226</v>
      </c>
      <c r="AT307" s="164" t="s">
        <v>115</v>
      </c>
      <c r="AU307" s="164" t="s">
        <v>73</v>
      </c>
      <c r="AY307" s="13" t="s">
        <v>121</v>
      </c>
      <c r="BE307" s="165">
        <f t="shared" si="44"/>
        <v>0</v>
      </c>
      <c r="BF307" s="165">
        <f t="shared" si="45"/>
        <v>0</v>
      </c>
      <c r="BG307" s="165">
        <f t="shared" si="46"/>
        <v>0</v>
      </c>
      <c r="BH307" s="165">
        <f t="shared" si="47"/>
        <v>0</v>
      </c>
      <c r="BI307" s="165">
        <f t="shared" si="48"/>
        <v>0</v>
      </c>
      <c r="BJ307" s="13" t="s">
        <v>81</v>
      </c>
      <c r="BK307" s="165">
        <f t="shared" si="49"/>
        <v>0</v>
      </c>
      <c r="BL307" s="13" t="s">
        <v>226</v>
      </c>
      <c r="BM307" s="164" t="s">
        <v>1009</v>
      </c>
    </row>
    <row r="308" spans="2:65" s="1" customFormat="1" ht="24" customHeight="1">
      <c r="B308" s="30"/>
      <c r="C308" s="153" t="s">
        <v>1010</v>
      </c>
      <c r="D308" s="153" t="s">
        <v>115</v>
      </c>
      <c r="E308" s="154" t="s">
        <v>1011</v>
      </c>
      <c r="F308" s="155" t="s">
        <v>1012</v>
      </c>
      <c r="G308" s="156" t="s">
        <v>118</v>
      </c>
      <c r="H308" s="157">
        <v>10</v>
      </c>
      <c r="I308" s="158"/>
      <c r="J308" s="159">
        <f t="shared" si="40"/>
        <v>0</v>
      </c>
      <c r="K308" s="155" t="s">
        <v>119</v>
      </c>
      <c r="L308" s="34"/>
      <c r="M308" s="160" t="s">
        <v>19</v>
      </c>
      <c r="N308" s="161" t="s">
        <v>44</v>
      </c>
      <c r="O308" s="59"/>
      <c r="P308" s="162">
        <f t="shared" si="41"/>
        <v>0</v>
      </c>
      <c r="Q308" s="162">
        <v>0</v>
      </c>
      <c r="R308" s="162">
        <f t="shared" si="42"/>
        <v>0</v>
      </c>
      <c r="S308" s="162">
        <v>0</v>
      </c>
      <c r="T308" s="163">
        <f t="shared" si="43"/>
        <v>0</v>
      </c>
      <c r="AR308" s="164" t="s">
        <v>226</v>
      </c>
      <c r="AT308" s="164" t="s">
        <v>115</v>
      </c>
      <c r="AU308" s="164" t="s">
        <v>73</v>
      </c>
      <c r="AY308" s="13" t="s">
        <v>121</v>
      </c>
      <c r="BE308" s="165">
        <f t="shared" si="44"/>
        <v>0</v>
      </c>
      <c r="BF308" s="165">
        <f t="shared" si="45"/>
        <v>0</v>
      </c>
      <c r="BG308" s="165">
        <f t="shared" si="46"/>
        <v>0</v>
      </c>
      <c r="BH308" s="165">
        <f t="shared" si="47"/>
        <v>0</v>
      </c>
      <c r="BI308" s="165">
        <f t="shared" si="48"/>
        <v>0</v>
      </c>
      <c r="BJ308" s="13" t="s">
        <v>81</v>
      </c>
      <c r="BK308" s="165">
        <f t="shared" si="49"/>
        <v>0</v>
      </c>
      <c r="BL308" s="13" t="s">
        <v>226</v>
      </c>
      <c r="BM308" s="164" t="s">
        <v>1013</v>
      </c>
    </row>
    <row r="309" spans="2:65" s="1" customFormat="1" ht="24" customHeight="1">
      <c r="B309" s="30"/>
      <c r="C309" s="153" t="s">
        <v>1014</v>
      </c>
      <c r="D309" s="153" t="s">
        <v>115</v>
      </c>
      <c r="E309" s="154" t="s">
        <v>1015</v>
      </c>
      <c r="F309" s="155" t="s">
        <v>1016</v>
      </c>
      <c r="G309" s="156" t="s">
        <v>118</v>
      </c>
      <c r="H309" s="157">
        <v>10</v>
      </c>
      <c r="I309" s="158"/>
      <c r="J309" s="159">
        <f t="shared" si="40"/>
        <v>0</v>
      </c>
      <c r="K309" s="155" t="s">
        <v>119</v>
      </c>
      <c r="L309" s="34"/>
      <c r="M309" s="160" t="s">
        <v>19</v>
      </c>
      <c r="N309" s="161" t="s">
        <v>44</v>
      </c>
      <c r="O309" s="59"/>
      <c r="P309" s="162">
        <f t="shared" si="41"/>
        <v>0</v>
      </c>
      <c r="Q309" s="162">
        <v>0</v>
      </c>
      <c r="R309" s="162">
        <f t="shared" si="42"/>
        <v>0</v>
      </c>
      <c r="S309" s="162">
        <v>0</v>
      </c>
      <c r="T309" s="163">
        <f t="shared" si="43"/>
        <v>0</v>
      </c>
      <c r="AR309" s="164" t="s">
        <v>226</v>
      </c>
      <c r="AT309" s="164" t="s">
        <v>115</v>
      </c>
      <c r="AU309" s="164" t="s">
        <v>73</v>
      </c>
      <c r="AY309" s="13" t="s">
        <v>121</v>
      </c>
      <c r="BE309" s="165">
        <f t="shared" si="44"/>
        <v>0</v>
      </c>
      <c r="BF309" s="165">
        <f t="shared" si="45"/>
        <v>0</v>
      </c>
      <c r="BG309" s="165">
        <f t="shared" si="46"/>
        <v>0</v>
      </c>
      <c r="BH309" s="165">
        <f t="shared" si="47"/>
        <v>0</v>
      </c>
      <c r="BI309" s="165">
        <f t="shared" si="48"/>
        <v>0</v>
      </c>
      <c r="BJ309" s="13" t="s">
        <v>81</v>
      </c>
      <c r="BK309" s="165">
        <f t="shared" si="49"/>
        <v>0</v>
      </c>
      <c r="BL309" s="13" t="s">
        <v>226</v>
      </c>
      <c r="BM309" s="164" t="s">
        <v>1017</v>
      </c>
    </row>
    <row r="310" spans="2:65" s="1" customFormat="1" ht="24" customHeight="1">
      <c r="B310" s="30"/>
      <c r="C310" s="153" t="s">
        <v>1018</v>
      </c>
      <c r="D310" s="153" t="s">
        <v>115</v>
      </c>
      <c r="E310" s="154" t="s">
        <v>1019</v>
      </c>
      <c r="F310" s="155" t="s">
        <v>1020</v>
      </c>
      <c r="G310" s="156" t="s">
        <v>118</v>
      </c>
      <c r="H310" s="157">
        <v>10</v>
      </c>
      <c r="I310" s="158"/>
      <c r="J310" s="159">
        <f t="shared" si="40"/>
        <v>0</v>
      </c>
      <c r="K310" s="155" t="s">
        <v>119</v>
      </c>
      <c r="L310" s="34"/>
      <c r="M310" s="160" t="s">
        <v>19</v>
      </c>
      <c r="N310" s="161" t="s">
        <v>44</v>
      </c>
      <c r="O310" s="59"/>
      <c r="P310" s="162">
        <f t="shared" si="41"/>
        <v>0</v>
      </c>
      <c r="Q310" s="162">
        <v>0</v>
      </c>
      <c r="R310" s="162">
        <f t="shared" si="42"/>
        <v>0</v>
      </c>
      <c r="S310" s="162">
        <v>0</v>
      </c>
      <c r="T310" s="163">
        <f t="shared" si="43"/>
        <v>0</v>
      </c>
      <c r="AR310" s="164" t="s">
        <v>226</v>
      </c>
      <c r="AT310" s="164" t="s">
        <v>115</v>
      </c>
      <c r="AU310" s="164" t="s">
        <v>73</v>
      </c>
      <c r="AY310" s="13" t="s">
        <v>121</v>
      </c>
      <c r="BE310" s="165">
        <f t="shared" si="44"/>
        <v>0</v>
      </c>
      <c r="BF310" s="165">
        <f t="shared" si="45"/>
        <v>0</v>
      </c>
      <c r="BG310" s="165">
        <f t="shared" si="46"/>
        <v>0</v>
      </c>
      <c r="BH310" s="165">
        <f t="shared" si="47"/>
        <v>0</v>
      </c>
      <c r="BI310" s="165">
        <f t="shared" si="48"/>
        <v>0</v>
      </c>
      <c r="BJ310" s="13" t="s">
        <v>81</v>
      </c>
      <c r="BK310" s="165">
        <f t="shared" si="49"/>
        <v>0</v>
      </c>
      <c r="BL310" s="13" t="s">
        <v>226</v>
      </c>
      <c r="BM310" s="164" t="s">
        <v>1021</v>
      </c>
    </row>
    <row r="311" spans="2:65" s="1" customFormat="1" ht="24" customHeight="1">
      <c r="B311" s="30"/>
      <c r="C311" s="153" t="s">
        <v>1022</v>
      </c>
      <c r="D311" s="153" t="s">
        <v>115</v>
      </c>
      <c r="E311" s="154" t="s">
        <v>1023</v>
      </c>
      <c r="F311" s="155" t="s">
        <v>1024</v>
      </c>
      <c r="G311" s="156" t="s">
        <v>118</v>
      </c>
      <c r="H311" s="157">
        <v>10</v>
      </c>
      <c r="I311" s="158"/>
      <c r="J311" s="159">
        <f t="shared" si="40"/>
        <v>0</v>
      </c>
      <c r="K311" s="155" t="s">
        <v>119</v>
      </c>
      <c r="L311" s="34"/>
      <c r="M311" s="160" t="s">
        <v>19</v>
      </c>
      <c r="N311" s="161" t="s">
        <v>44</v>
      </c>
      <c r="O311" s="59"/>
      <c r="P311" s="162">
        <f t="shared" si="41"/>
        <v>0</v>
      </c>
      <c r="Q311" s="162">
        <v>0</v>
      </c>
      <c r="R311" s="162">
        <f t="shared" si="42"/>
        <v>0</v>
      </c>
      <c r="S311" s="162">
        <v>0</v>
      </c>
      <c r="T311" s="163">
        <f t="shared" si="43"/>
        <v>0</v>
      </c>
      <c r="AR311" s="164" t="s">
        <v>226</v>
      </c>
      <c r="AT311" s="164" t="s">
        <v>115</v>
      </c>
      <c r="AU311" s="164" t="s">
        <v>73</v>
      </c>
      <c r="AY311" s="13" t="s">
        <v>121</v>
      </c>
      <c r="BE311" s="165">
        <f t="shared" si="44"/>
        <v>0</v>
      </c>
      <c r="BF311" s="165">
        <f t="shared" si="45"/>
        <v>0</v>
      </c>
      <c r="BG311" s="165">
        <f t="shared" si="46"/>
        <v>0</v>
      </c>
      <c r="BH311" s="165">
        <f t="shared" si="47"/>
        <v>0</v>
      </c>
      <c r="BI311" s="165">
        <f t="shared" si="48"/>
        <v>0</v>
      </c>
      <c r="BJ311" s="13" t="s">
        <v>81</v>
      </c>
      <c r="BK311" s="165">
        <f t="shared" si="49"/>
        <v>0</v>
      </c>
      <c r="BL311" s="13" t="s">
        <v>226</v>
      </c>
      <c r="BM311" s="164" t="s">
        <v>1025</v>
      </c>
    </row>
    <row r="312" spans="2:65" s="1" customFormat="1" ht="24" customHeight="1">
      <c r="B312" s="30"/>
      <c r="C312" s="153" t="s">
        <v>1026</v>
      </c>
      <c r="D312" s="153" t="s">
        <v>115</v>
      </c>
      <c r="E312" s="154" t="s">
        <v>1027</v>
      </c>
      <c r="F312" s="155" t="s">
        <v>1028</v>
      </c>
      <c r="G312" s="156" t="s">
        <v>118</v>
      </c>
      <c r="H312" s="157">
        <v>10</v>
      </c>
      <c r="I312" s="158"/>
      <c r="J312" s="159">
        <f t="shared" si="40"/>
        <v>0</v>
      </c>
      <c r="K312" s="155" t="s">
        <v>119</v>
      </c>
      <c r="L312" s="34"/>
      <c r="M312" s="160" t="s">
        <v>19</v>
      </c>
      <c r="N312" s="161" t="s">
        <v>44</v>
      </c>
      <c r="O312" s="59"/>
      <c r="P312" s="162">
        <f t="shared" si="41"/>
        <v>0</v>
      </c>
      <c r="Q312" s="162">
        <v>0</v>
      </c>
      <c r="R312" s="162">
        <f t="shared" si="42"/>
        <v>0</v>
      </c>
      <c r="S312" s="162">
        <v>0</v>
      </c>
      <c r="T312" s="163">
        <f t="shared" si="43"/>
        <v>0</v>
      </c>
      <c r="AR312" s="164" t="s">
        <v>226</v>
      </c>
      <c r="AT312" s="164" t="s">
        <v>115</v>
      </c>
      <c r="AU312" s="164" t="s">
        <v>73</v>
      </c>
      <c r="AY312" s="13" t="s">
        <v>121</v>
      </c>
      <c r="BE312" s="165">
        <f t="shared" si="44"/>
        <v>0</v>
      </c>
      <c r="BF312" s="165">
        <f t="shared" si="45"/>
        <v>0</v>
      </c>
      <c r="BG312" s="165">
        <f t="shared" si="46"/>
        <v>0</v>
      </c>
      <c r="BH312" s="165">
        <f t="shared" si="47"/>
        <v>0</v>
      </c>
      <c r="BI312" s="165">
        <f t="shared" si="48"/>
        <v>0</v>
      </c>
      <c r="BJ312" s="13" t="s">
        <v>81</v>
      </c>
      <c r="BK312" s="165">
        <f t="shared" si="49"/>
        <v>0</v>
      </c>
      <c r="BL312" s="13" t="s">
        <v>226</v>
      </c>
      <c r="BM312" s="164" t="s">
        <v>1029</v>
      </c>
    </row>
    <row r="313" spans="2:65" s="1" customFormat="1" ht="24" customHeight="1">
      <c r="B313" s="30"/>
      <c r="C313" s="153" t="s">
        <v>1030</v>
      </c>
      <c r="D313" s="153" t="s">
        <v>115</v>
      </c>
      <c r="E313" s="154" t="s">
        <v>1031</v>
      </c>
      <c r="F313" s="155" t="s">
        <v>1032</v>
      </c>
      <c r="G313" s="156" t="s">
        <v>118</v>
      </c>
      <c r="H313" s="157">
        <v>10</v>
      </c>
      <c r="I313" s="158"/>
      <c r="J313" s="159">
        <f t="shared" si="40"/>
        <v>0</v>
      </c>
      <c r="K313" s="155" t="s">
        <v>119</v>
      </c>
      <c r="L313" s="34"/>
      <c r="M313" s="160" t="s">
        <v>19</v>
      </c>
      <c r="N313" s="161" t="s">
        <v>44</v>
      </c>
      <c r="O313" s="59"/>
      <c r="P313" s="162">
        <f t="shared" si="41"/>
        <v>0</v>
      </c>
      <c r="Q313" s="162">
        <v>0</v>
      </c>
      <c r="R313" s="162">
        <f t="shared" si="42"/>
        <v>0</v>
      </c>
      <c r="S313" s="162">
        <v>0</v>
      </c>
      <c r="T313" s="163">
        <f t="shared" si="43"/>
        <v>0</v>
      </c>
      <c r="AR313" s="164" t="s">
        <v>226</v>
      </c>
      <c r="AT313" s="164" t="s">
        <v>115</v>
      </c>
      <c r="AU313" s="164" t="s">
        <v>73</v>
      </c>
      <c r="AY313" s="13" t="s">
        <v>121</v>
      </c>
      <c r="BE313" s="165">
        <f t="shared" si="44"/>
        <v>0</v>
      </c>
      <c r="BF313" s="165">
        <f t="shared" si="45"/>
        <v>0</v>
      </c>
      <c r="BG313" s="165">
        <f t="shared" si="46"/>
        <v>0</v>
      </c>
      <c r="BH313" s="165">
        <f t="shared" si="47"/>
        <v>0</v>
      </c>
      <c r="BI313" s="165">
        <f t="shared" si="48"/>
        <v>0</v>
      </c>
      <c r="BJ313" s="13" t="s">
        <v>81</v>
      </c>
      <c r="BK313" s="165">
        <f t="shared" si="49"/>
        <v>0</v>
      </c>
      <c r="BL313" s="13" t="s">
        <v>226</v>
      </c>
      <c r="BM313" s="164" t="s">
        <v>1033</v>
      </c>
    </row>
    <row r="314" spans="2:65" s="1" customFormat="1" ht="24" customHeight="1">
      <c r="B314" s="30"/>
      <c r="C314" s="153" t="s">
        <v>1034</v>
      </c>
      <c r="D314" s="153" t="s">
        <v>115</v>
      </c>
      <c r="E314" s="154" t="s">
        <v>1035</v>
      </c>
      <c r="F314" s="155" t="s">
        <v>1036</v>
      </c>
      <c r="G314" s="156" t="s">
        <v>118</v>
      </c>
      <c r="H314" s="157">
        <v>10</v>
      </c>
      <c r="I314" s="158"/>
      <c r="J314" s="159">
        <f t="shared" si="40"/>
        <v>0</v>
      </c>
      <c r="K314" s="155" t="s">
        <v>119</v>
      </c>
      <c r="L314" s="34"/>
      <c r="M314" s="160" t="s">
        <v>19</v>
      </c>
      <c r="N314" s="161" t="s">
        <v>44</v>
      </c>
      <c r="O314" s="59"/>
      <c r="P314" s="162">
        <f t="shared" si="41"/>
        <v>0</v>
      </c>
      <c r="Q314" s="162">
        <v>0</v>
      </c>
      <c r="R314" s="162">
        <f t="shared" si="42"/>
        <v>0</v>
      </c>
      <c r="S314" s="162">
        <v>0</v>
      </c>
      <c r="T314" s="163">
        <f t="shared" si="43"/>
        <v>0</v>
      </c>
      <c r="AR314" s="164" t="s">
        <v>226</v>
      </c>
      <c r="AT314" s="164" t="s">
        <v>115</v>
      </c>
      <c r="AU314" s="164" t="s">
        <v>73</v>
      </c>
      <c r="AY314" s="13" t="s">
        <v>121</v>
      </c>
      <c r="BE314" s="165">
        <f t="shared" si="44"/>
        <v>0</v>
      </c>
      <c r="BF314" s="165">
        <f t="shared" si="45"/>
        <v>0</v>
      </c>
      <c r="BG314" s="165">
        <f t="shared" si="46"/>
        <v>0</v>
      </c>
      <c r="BH314" s="165">
        <f t="shared" si="47"/>
        <v>0</v>
      </c>
      <c r="BI314" s="165">
        <f t="shared" si="48"/>
        <v>0</v>
      </c>
      <c r="BJ314" s="13" t="s">
        <v>81</v>
      </c>
      <c r="BK314" s="165">
        <f t="shared" si="49"/>
        <v>0</v>
      </c>
      <c r="BL314" s="13" t="s">
        <v>226</v>
      </c>
      <c r="BM314" s="164" t="s">
        <v>1037</v>
      </c>
    </row>
    <row r="315" spans="2:65" s="1" customFormat="1" ht="24" customHeight="1">
      <c r="B315" s="30"/>
      <c r="C315" s="153" t="s">
        <v>1038</v>
      </c>
      <c r="D315" s="153" t="s">
        <v>115</v>
      </c>
      <c r="E315" s="154" t="s">
        <v>1039</v>
      </c>
      <c r="F315" s="155" t="s">
        <v>1040</v>
      </c>
      <c r="G315" s="156" t="s">
        <v>118</v>
      </c>
      <c r="H315" s="157">
        <v>10</v>
      </c>
      <c r="I315" s="158"/>
      <c r="J315" s="159">
        <f t="shared" si="40"/>
        <v>0</v>
      </c>
      <c r="K315" s="155" t="s">
        <v>119</v>
      </c>
      <c r="L315" s="34"/>
      <c r="M315" s="160" t="s">
        <v>19</v>
      </c>
      <c r="N315" s="161" t="s">
        <v>44</v>
      </c>
      <c r="O315" s="59"/>
      <c r="P315" s="162">
        <f t="shared" si="41"/>
        <v>0</v>
      </c>
      <c r="Q315" s="162">
        <v>0</v>
      </c>
      <c r="R315" s="162">
        <f t="shared" si="42"/>
        <v>0</v>
      </c>
      <c r="S315" s="162">
        <v>0</v>
      </c>
      <c r="T315" s="163">
        <f t="shared" si="43"/>
        <v>0</v>
      </c>
      <c r="AR315" s="164" t="s">
        <v>226</v>
      </c>
      <c r="AT315" s="164" t="s">
        <v>115</v>
      </c>
      <c r="AU315" s="164" t="s">
        <v>73</v>
      </c>
      <c r="AY315" s="13" t="s">
        <v>121</v>
      </c>
      <c r="BE315" s="165">
        <f t="shared" si="44"/>
        <v>0</v>
      </c>
      <c r="BF315" s="165">
        <f t="shared" si="45"/>
        <v>0</v>
      </c>
      <c r="BG315" s="165">
        <f t="shared" si="46"/>
        <v>0</v>
      </c>
      <c r="BH315" s="165">
        <f t="shared" si="47"/>
        <v>0</v>
      </c>
      <c r="BI315" s="165">
        <f t="shared" si="48"/>
        <v>0</v>
      </c>
      <c r="BJ315" s="13" t="s">
        <v>81</v>
      </c>
      <c r="BK315" s="165">
        <f t="shared" si="49"/>
        <v>0</v>
      </c>
      <c r="BL315" s="13" t="s">
        <v>226</v>
      </c>
      <c r="BM315" s="164" t="s">
        <v>1041</v>
      </c>
    </row>
    <row r="316" spans="2:65" s="1" customFormat="1" ht="24" customHeight="1">
      <c r="B316" s="30"/>
      <c r="C316" s="153" t="s">
        <v>1042</v>
      </c>
      <c r="D316" s="153" t="s">
        <v>115</v>
      </c>
      <c r="E316" s="154" t="s">
        <v>1043</v>
      </c>
      <c r="F316" s="155" t="s">
        <v>1044</v>
      </c>
      <c r="G316" s="156" t="s">
        <v>118</v>
      </c>
      <c r="H316" s="157">
        <v>10</v>
      </c>
      <c r="I316" s="158"/>
      <c r="J316" s="159">
        <f t="shared" si="40"/>
        <v>0</v>
      </c>
      <c r="K316" s="155" t="s">
        <v>119</v>
      </c>
      <c r="L316" s="34"/>
      <c r="M316" s="160" t="s">
        <v>19</v>
      </c>
      <c r="N316" s="161" t="s">
        <v>44</v>
      </c>
      <c r="O316" s="59"/>
      <c r="P316" s="162">
        <f t="shared" si="41"/>
        <v>0</v>
      </c>
      <c r="Q316" s="162">
        <v>0</v>
      </c>
      <c r="R316" s="162">
        <f t="shared" si="42"/>
        <v>0</v>
      </c>
      <c r="S316" s="162">
        <v>0</v>
      </c>
      <c r="T316" s="163">
        <f t="shared" si="43"/>
        <v>0</v>
      </c>
      <c r="AR316" s="164" t="s">
        <v>226</v>
      </c>
      <c r="AT316" s="164" t="s">
        <v>115</v>
      </c>
      <c r="AU316" s="164" t="s">
        <v>73</v>
      </c>
      <c r="AY316" s="13" t="s">
        <v>121</v>
      </c>
      <c r="BE316" s="165">
        <f t="shared" si="44"/>
        <v>0</v>
      </c>
      <c r="BF316" s="165">
        <f t="shared" si="45"/>
        <v>0</v>
      </c>
      <c r="BG316" s="165">
        <f t="shared" si="46"/>
        <v>0</v>
      </c>
      <c r="BH316" s="165">
        <f t="shared" si="47"/>
        <v>0</v>
      </c>
      <c r="BI316" s="165">
        <f t="shared" si="48"/>
        <v>0</v>
      </c>
      <c r="BJ316" s="13" t="s">
        <v>81</v>
      </c>
      <c r="BK316" s="165">
        <f t="shared" si="49"/>
        <v>0</v>
      </c>
      <c r="BL316" s="13" t="s">
        <v>226</v>
      </c>
      <c r="BM316" s="164" t="s">
        <v>1045</v>
      </c>
    </row>
    <row r="317" spans="2:65" s="1" customFormat="1" ht="24" customHeight="1">
      <c r="B317" s="30"/>
      <c r="C317" s="153" t="s">
        <v>1046</v>
      </c>
      <c r="D317" s="153" t="s">
        <v>115</v>
      </c>
      <c r="E317" s="154" t="s">
        <v>1047</v>
      </c>
      <c r="F317" s="155" t="s">
        <v>1048</v>
      </c>
      <c r="G317" s="156" t="s">
        <v>118</v>
      </c>
      <c r="H317" s="157">
        <v>10</v>
      </c>
      <c r="I317" s="158"/>
      <c r="J317" s="159">
        <f t="shared" si="40"/>
        <v>0</v>
      </c>
      <c r="K317" s="155" t="s">
        <v>119</v>
      </c>
      <c r="L317" s="34"/>
      <c r="M317" s="160" t="s">
        <v>19</v>
      </c>
      <c r="N317" s="161" t="s">
        <v>44</v>
      </c>
      <c r="O317" s="59"/>
      <c r="P317" s="162">
        <f t="shared" si="41"/>
        <v>0</v>
      </c>
      <c r="Q317" s="162">
        <v>0</v>
      </c>
      <c r="R317" s="162">
        <f t="shared" si="42"/>
        <v>0</v>
      </c>
      <c r="S317" s="162">
        <v>0</v>
      </c>
      <c r="T317" s="163">
        <f t="shared" si="43"/>
        <v>0</v>
      </c>
      <c r="AR317" s="164" t="s">
        <v>226</v>
      </c>
      <c r="AT317" s="164" t="s">
        <v>115</v>
      </c>
      <c r="AU317" s="164" t="s">
        <v>73</v>
      </c>
      <c r="AY317" s="13" t="s">
        <v>121</v>
      </c>
      <c r="BE317" s="165">
        <f t="shared" si="44"/>
        <v>0</v>
      </c>
      <c r="BF317" s="165">
        <f t="shared" si="45"/>
        <v>0</v>
      </c>
      <c r="BG317" s="165">
        <f t="shared" si="46"/>
        <v>0</v>
      </c>
      <c r="BH317" s="165">
        <f t="shared" si="47"/>
        <v>0</v>
      </c>
      <c r="BI317" s="165">
        <f t="shared" si="48"/>
        <v>0</v>
      </c>
      <c r="BJ317" s="13" t="s">
        <v>81</v>
      </c>
      <c r="BK317" s="165">
        <f t="shared" si="49"/>
        <v>0</v>
      </c>
      <c r="BL317" s="13" t="s">
        <v>226</v>
      </c>
      <c r="BM317" s="164" t="s">
        <v>1049</v>
      </c>
    </row>
    <row r="318" spans="2:65" s="1" customFormat="1" ht="24" customHeight="1">
      <c r="B318" s="30"/>
      <c r="C318" s="153" t="s">
        <v>1050</v>
      </c>
      <c r="D318" s="153" t="s">
        <v>115</v>
      </c>
      <c r="E318" s="154" t="s">
        <v>1051</v>
      </c>
      <c r="F318" s="155" t="s">
        <v>1052</v>
      </c>
      <c r="G318" s="156" t="s">
        <v>118</v>
      </c>
      <c r="H318" s="157">
        <v>10</v>
      </c>
      <c r="I318" s="158"/>
      <c r="J318" s="159">
        <f t="shared" si="40"/>
        <v>0</v>
      </c>
      <c r="K318" s="155" t="s">
        <v>119</v>
      </c>
      <c r="L318" s="34"/>
      <c r="M318" s="160" t="s">
        <v>19</v>
      </c>
      <c r="N318" s="161" t="s">
        <v>44</v>
      </c>
      <c r="O318" s="59"/>
      <c r="P318" s="162">
        <f t="shared" si="41"/>
        <v>0</v>
      </c>
      <c r="Q318" s="162">
        <v>0</v>
      </c>
      <c r="R318" s="162">
        <f t="shared" si="42"/>
        <v>0</v>
      </c>
      <c r="S318" s="162">
        <v>0</v>
      </c>
      <c r="T318" s="163">
        <f t="shared" si="43"/>
        <v>0</v>
      </c>
      <c r="AR318" s="164" t="s">
        <v>226</v>
      </c>
      <c r="AT318" s="164" t="s">
        <v>115</v>
      </c>
      <c r="AU318" s="164" t="s">
        <v>73</v>
      </c>
      <c r="AY318" s="13" t="s">
        <v>121</v>
      </c>
      <c r="BE318" s="165">
        <f t="shared" si="44"/>
        <v>0</v>
      </c>
      <c r="BF318" s="165">
        <f t="shared" si="45"/>
        <v>0</v>
      </c>
      <c r="BG318" s="165">
        <f t="shared" si="46"/>
        <v>0</v>
      </c>
      <c r="BH318" s="165">
        <f t="shared" si="47"/>
        <v>0</v>
      </c>
      <c r="BI318" s="165">
        <f t="shared" si="48"/>
        <v>0</v>
      </c>
      <c r="BJ318" s="13" t="s">
        <v>81</v>
      </c>
      <c r="BK318" s="165">
        <f t="shared" si="49"/>
        <v>0</v>
      </c>
      <c r="BL318" s="13" t="s">
        <v>226</v>
      </c>
      <c r="BM318" s="164" t="s">
        <v>1053</v>
      </c>
    </row>
    <row r="319" spans="2:65" s="1" customFormat="1" ht="24" customHeight="1">
      <c r="B319" s="30"/>
      <c r="C319" s="153" t="s">
        <v>1054</v>
      </c>
      <c r="D319" s="153" t="s">
        <v>115</v>
      </c>
      <c r="E319" s="154" t="s">
        <v>1055</v>
      </c>
      <c r="F319" s="155" t="s">
        <v>1056</v>
      </c>
      <c r="G319" s="156" t="s">
        <v>118</v>
      </c>
      <c r="H319" s="157">
        <v>10</v>
      </c>
      <c r="I319" s="158"/>
      <c r="J319" s="159">
        <f t="shared" si="40"/>
        <v>0</v>
      </c>
      <c r="K319" s="155" t="s">
        <v>119</v>
      </c>
      <c r="L319" s="34"/>
      <c r="M319" s="160" t="s">
        <v>19</v>
      </c>
      <c r="N319" s="161" t="s">
        <v>44</v>
      </c>
      <c r="O319" s="59"/>
      <c r="P319" s="162">
        <f t="shared" si="41"/>
        <v>0</v>
      </c>
      <c r="Q319" s="162">
        <v>0</v>
      </c>
      <c r="R319" s="162">
        <f t="shared" si="42"/>
        <v>0</v>
      </c>
      <c r="S319" s="162">
        <v>0</v>
      </c>
      <c r="T319" s="163">
        <f t="shared" si="43"/>
        <v>0</v>
      </c>
      <c r="AR319" s="164" t="s">
        <v>226</v>
      </c>
      <c r="AT319" s="164" t="s">
        <v>115</v>
      </c>
      <c r="AU319" s="164" t="s">
        <v>73</v>
      </c>
      <c r="AY319" s="13" t="s">
        <v>121</v>
      </c>
      <c r="BE319" s="165">
        <f t="shared" si="44"/>
        <v>0</v>
      </c>
      <c r="BF319" s="165">
        <f t="shared" si="45"/>
        <v>0</v>
      </c>
      <c r="BG319" s="165">
        <f t="shared" si="46"/>
        <v>0</v>
      </c>
      <c r="BH319" s="165">
        <f t="shared" si="47"/>
        <v>0</v>
      </c>
      <c r="BI319" s="165">
        <f t="shared" si="48"/>
        <v>0</v>
      </c>
      <c r="BJ319" s="13" t="s">
        <v>81</v>
      </c>
      <c r="BK319" s="165">
        <f t="shared" si="49"/>
        <v>0</v>
      </c>
      <c r="BL319" s="13" t="s">
        <v>226</v>
      </c>
      <c r="BM319" s="164" t="s">
        <v>1057</v>
      </c>
    </row>
    <row r="320" spans="2:65" s="1" customFormat="1" ht="24" customHeight="1">
      <c r="B320" s="30"/>
      <c r="C320" s="153" t="s">
        <v>1058</v>
      </c>
      <c r="D320" s="153" t="s">
        <v>115</v>
      </c>
      <c r="E320" s="154" t="s">
        <v>1059</v>
      </c>
      <c r="F320" s="155" t="s">
        <v>1060</v>
      </c>
      <c r="G320" s="156" t="s">
        <v>118</v>
      </c>
      <c r="H320" s="157">
        <v>10</v>
      </c>
      <c r="I320" s="158"/>
      <c r="J320" s="159">
        <f t="shared" si="40"/>
        <v>0</v>
      </c>
      <c r="K320" s="155" t="s">
        <v>119</v>
      </c>
      <c r="L320" s="34"/>
      <c r="M320" s="160" t="s">
        <v>19</v>
      </c>
      <c r="N320" s="161" t="s">
        <v>44</v>
      </c>
      <c r="O320" s="59"/>
      <c r="P320" s="162">
        <f t="shared" si="41"/>
        <v>0</v>
      </c>
      <c r="Q320" s="162">
        <v>0</v>
      </c>
      <c r="R320" s="162">
        <f t="shared" si="42"/>
        <v>0</v>
      </c>
      <c r="S320" s="162">
        <v>0</v>
      </c>
      <c r="T320" s="163">
        <f t="shared" si="43"/>
        <v>0</v>
      </c>
      <c r="AR320" s="164" t="s">
        <v>226</v>
      </c>
      <c r="AT320" s="164" t="s">
        <v>115</v>
      </c>
      <c r="AU320" s="164" t="s">
        <v>73</v>
      </c>
      <c r="AY320" s="13" t="s">
        <v>121</v>
      </c>
      <c r="BE320" s="165">
        <f t="shared" si="44"/>
        <v>0</v>
      </c>
      <c r="BF320" s="165">
        <f t="shared" si="45"/>
        <v>0</v>
      </c>
      <c r="BG320" s="165">
        <f t="shared" si="46"/>
        <v>0</v>
      </c>
      <c r="BH320" s="165">
        <f t="shared" si="47"/>
        <v>0</v>
      </c>
      <c r="BI320" s="165">
        <f t="shared" si="48"/>
        <v>0</v>
      </c>
      <c r="BJ320" s="13" t="s">
        <v>81</v>
      </c>
      <c r="BK320" s="165">
        <f t="shared" si="49"/>
        <v>0</v>
      </c>
      <c r="BL320" s="13" t="s">
        <v>226</v>
      </c>
      <c r="BM320" s="164" t="s">
        <v>1061</v>
      </c>
    </row>
    <row r="321" spans="2:65" s="1" customFormat="1" ht="24" customHeight="1">
      <c r="B321" s="30"/>
      <c r="C321" s="153" t="s">
        <v>1062</v>
      </c>
      <c r="D321" s="153" t="s">
        <v>115</v>
      </c>
      <c r="E321" s="154" t="s">
        <v>1063</v>
      </c>
      <c r="F321" s="155" t="s">
        <v>1064</v>
      </c>
      <c r="G321" s="156" t="s">
        <v>118</v>
      </c>
      <c r="H321" s="157">
        <v>10</v>
      </c>
      <c r="I321" s="158"/>
      <c r="J321" s="159">
        <f t="shared" si="40"/>
        <v>0</v>
      </c>
      <c r="K321" s="155" t="s">
        <v>119</v>
      </c>
      <c r="L321" s="34"/>
      <c r="M321" s="160" t="s">
        <v>19</v>
      </c>
      <c r="N321" s="161" t="s">
        <v>44</v>
      </c>
      <c r="O321" s="59"/>
      <c r="P321" s="162">
        <f t="shared" si="41"/>
        <v>0</v>
      </c>
      <c r="Q321" s="162">
        <v>0</v>
      </c>
      <c r="R321" s="162">
        <f t="shared" si="42"/>
        <v>0</v>
      </c>
      <c r="S321" s="162">
        <v>0</v>
      </c>
      <c r="T321" s="163">
        <f t="shared" si="43"/>
        <v>0</v>
      </c>
      <c r="AR321" s="164" t="s">
        <v>226</v>
      </c>
      <c r="AT321" s="164" t="s">
        <v>115</v>
      </c>
      <c r="AU321" s="164" t="s">
        <v>73</v>
      </c>
      <c r="AY321" s="13" t="s">
        <v>121</v>
      </c>
      <c r="BE321" s="165">
        <f t="shared" si="44"/>
        <v>0</v>
      </c>
      <c r="BF321" s="165">
        <f t="shared" si="45"/>
        <v>0</v>
      </c>
      <c r="BG321" s="165">
        <f t="shared" si="46"/>
        <v>0</v>
      </c>
      <c r="BH321" s="165">
        <f t="shared" si="47"/>
        <v>0</v>
      </c>
      <c r="BI321" s="165">
        <f t="shared" si="48"/>
        <v>0</v>
      </c>
      <c r="BJ321" s="13" t="s">
        <v>81</v>
      </c>
      <c r="BK321" s="165">
        <f t="shared" si="49"/>
        <v>0</v>
      </c>
      <c r="BL321" s="13" t="s">
        <v>226</v>
      </c>
      <c r="BM321" s="164" t="s">
        <v>1065</v>
      </c>
    </row>
    <row r="322" spans="2:65" s="1" customFormat="1" ht="24" customHeight="1">
      <c r="B322" s="30"/>
      <c r="C322" s="153" t="s">
        <v>1066</v>
      </c>
      <c r="D322" s="153" t="s">
        <v>115</v>
      </c>
      <c r="E322" s="154" t="s">
        <v>1067</v>
      </c>
      <c r="F322" s="155" t="s">
        <v>1068</v>
      </c>
      <c r="G322" s="156" t="s">
        <v>118</v>
      </c>
      <c r="H322" s="157">
        <v>10</v>
      </c>
      <c r="I322" s="158"/>
      <c r="J322" s="159">
        <f t="shared" si="40"/>
        <v>0</v>
      </c>
      <c r="K322" s="155" t="s">
        <v>119</v>
      </c>
      <c r="L322" s="34"/>
      <c r="M322" s="160" t="s">
        <v>19</v>
      </c>
      <c r="N322" s="161" t="s">
        <v>44</v>
      </c>
      <c r="O322" s="59"/>
      <c r="P322" s="162">
        <f t="shared" si="41"/>
        <v>0</v>
      </c>
      <c r="Q322" s="162">
        <v>0</v>
      </c>
      <c r="R322" s="162">
        <f t="shared" si="42"/>
        <v>0</v>
      </c>
      <c r="S322" s="162">
        <v>0</v>
      </c>
      <c r="T322" s="163">
        <f t="shared" si="43"/>
        <v>0</v>
      </c>
      <c r="AR322" s="164" t="s">
        <v>226</v>
      </c>
      <c r="AT322" s="164" t="s">
        <v>115</v>
      </c>
      <c r="AU322" s="164" t="s">
        <v>73</v>
      </c>
      <c r="AY322" s="13" t="s">
        <v>121</v>
      </c>
      <c r="BE322" s="165">
        <f t="shared" si="44"/>
        <v>0</v>
      </c>
      <c r="BF322" s="165">
        <f t="shared" si="45"/>
        <v>0</v>
      </c>
      <c r="BG322" s="165">
        <f t="shared" si="46"/>
        <v>0</v>
      </c>
      <c r="BH322" s="165">
        <f t="shared" si="47"/>
        <v>0</v>
      </c>
      <c r="BI322" s="165">
        <f t="shared" si="48"/>
        <v>0</v>
      </c>
      <c r="BJ322" s="13" t="s">
        <v>81</v>
      </c>
      <c r="BK322" s="165">
        <f t="shared" si="49"/>
        <v>0</v>
      </c>
      <c r="BL322" s="13" t="s">
        <v>226</v>
      </c>
      <c r="BM322" s="164" t="s">
        <v>1069</v>
      </c>
    </row>
    <row r="323" spans="2:65" s="1" customFormat="1" ht="24" customHeight="1">
      <c r="B323" s="30"/>
      <c r="C323" s="153" t="s">
        <v>1070</v>
      </c>
      <c r="D323" s="153" t="s">
        <v>115</v>
      </c>
      <c r="E323" s="154" t="s">
        <v>1071</v>
      </c>
      <c r="F323" s="155" t="s">
        <v>1072</v>
      </c>
      <c r="G323" s="156" t="s">
        <v>118</v>
      </c>
      <c r="H323" s="157">
        <v>10</v>
      </c>
      <c r="I323" s="158"/>
      <c r="J323" s="159">
        <f t="shared" si="40"/>
        <v>0</v>
      </c>
      <c r="K323" s="155" t="s">
        <v>119</v>
      </c>
      <c r="L323" s="34"/>
      <c r="M323" s="160" t="s">
        <v>19</v>
      </c>
      <c r="N323" s="161" t="s">
        <v>44</v>
      </c>
      <c r="O323" s="59"/>
      <c r="P323" s="162">
        <f t="shared" si="41"/>
        <v>0</v>
      </c>
      <c r="Q323" s="162">
        <v>0</v>
      </c>
      <c r="R323" s="162">
        <f t="shared" si="42"/>
        <v>0</v>
      </c>
      <c r="S323" s="162">
        <v>0</v>
      </c>
      <c r="T323" s="163">
        <f t="shared" si="43"/>
        <v>0</v>
      </c>
      <c r="AR323" s="164" t="s">
        <v>226</v>
      </c>
      <c r="AT323" s="164" t="s">
        <v>115</v>
      </c>
      <c r="AU323" s="164" t="s">
        <v>73</v>
      </c>
      <c r="AY323" s="13" t="s">
        <v>121</v>
      </c>
      <c r="BE323" s="165">
        <f t="shared" si="44"/>
        <v>0</v>
      </c>
      <c r="BF323" s="165">
        <f t="shared" si="45"/>
        <v>0</v>
      </c>
      <c r="BG323" s="165">
        <f t="shared" si="46"/>
        <v>0</v>
      </c>
      <c r="BH323" s="165">
        <f t="shared" si="47"/>
        <v>0</v>
      </c>
      <c r="BI323" s="165">
        <f t="shared" si="48"/>
        <v>0</v>
      </c>
      <c r="BJ323" s="13" t="s">
        <v>81</v>
      </c>
      <c r="BK323" s="165">
        <f t="shared" si="49"/>
        <v>0</v>
      </c>
      <c r="BL323" s="13" t="s">
        <v>226</v>
      </c>
      <c r="BM323" s="164" t="s">
        <v>1073</v>
      </c>
    </row>
    <row r="324" spans="2:65" s="1" customFormat="1" ht="60" customHeight="1">
      <c r="B324" s="30"/>
      <c r="C324" s="153" t="s">
        <v>1074</v>
      </c>
      <c r="D324" s="153" t="s">
        <v>115</v>
      </c>
      <c r="E324" s="154" t="s">
        <v>1075</v>
      </c>
      <c r="F324" s="155" t="s">
        <v>1076</v>
      </c>
      <c r="G324" s="156" t="s">
        <v>231</v>
      </c>
      <c r="H324" s="157">
        <v>1</v>
      </c>
      <c r="I324" s="158"/>
      <c r="J324" s="159">
        <f t="shared" si="40"/>
        <v>0</v>
      </c>
      <c r="K324" s="155" t="s">
        <v>119</v>
      </c>
      <c r="L324" s="34"/>
      <c r="M324" s="160" t="s">
        <v>19</v>
      </c>
      <c r="N324" s="161" t="s">
        <v>44</v>
      </c>
      <c r="O324" s="59"/>
      <c r="P324" s="162">
        <f t="shared" si="41"/>
        <v>0</v>
      </c>
      <c r="Q324" s="162">
        <v>0</v>
      </c>
      <c r="R324" s="162">
        <f t="shared" si="42"/>
        <v>0</v>
      </c>
      <c r="S324" s="162">
        <v>0</v>
      </c>
      <c r="T324" s="163">
        <f t="shared" si="43"/>
        <v>0</v>
      </c>
      <c r="AR324" s="164" t="s">
        <v>226</v>
      </c>
      <c r="AT324" s="164" t="s">
        <v>115</v>
      </c>
      <c r="AU324" s="164" t="s">
        <v>73</v>
      </c>
      <c r="AY324" s="13" t="s">
        <v>121</v>
      </c>
      <c r="BE324" s="165">
        <f t="shared" si="44"/>
        <v>0</v>
      </c>
      <c r="BF324" s="165">
        <f t="shared" si="45"/>
        <v>0</v>
      </c>
      <c r="BG324" s="165">
        <f t="shared" si="46"/>
        <v>0</v>
      </c>
      <c r="BH324" s="165">
        <f t="shared" si="47"/>
        <v>0</v>
      </c>
      <c r="BI324" s="165">
        <f t="shared" si="48"/>
        <v>0</v>
      </c>
      <c r="BJ324" s="13" t="s">
        <v>81</v>
      </c>
      <c r="BK324" s="165">
        <f t="shared" si="49"/>
        <v>0</v>
      </c>
      <c r="BL324" s="13" t="s">
        <v>226</v>
      </c>
      <c r="BM324" s="164" t="s">
        <v>1077</v>
      </c>
    </row>
    <row r="325" spans="2:65" s="1" customFormat="1" ht="72" customHeight="1">
      <c r="B325" s="30"/>
      <c r="C325" s="153" t="s">
        <v>1078</v>
      </c>
      <c r="D325" s="153" t="s">
        <v>115</v>
      </c>
      <c r="E325" s="154" t="s">
        <v>1079</v>
      </c>
      <c r="F325" s="155" t="s">
        <v>1080</v>
      </c>
      <c r="G325" s="156" t="s">
        <v>231</v>
      </c>
      <c r="H325" s="157">
        <v>1</v>
      </c>
      <c r="I325" s="158"/>
      <c r="J325" s="159">
        <f t="shared" si="40"/>
        <v>0</v>
      </c>
      <c r="K325" s="155" t="s">
        <v>119</v>
      </c>
      <c r="L325" s="34"/>
      <c r="M325" s="160" t="s">
        <v>19</v>
      </c>
      <c r="N325" s="161" t="s">
        <v>44</v>
      </c>
      <c r="O325" s="59"/>
      <c r="P325" s="162">
        <f t="shared" si="41"/>
        <v>0</v>
      </c>
      <c r="Q325" s="162">
        <v>0</v>
      </c>
      <c r="R325" s="162">
        <f t="shared" si="42"/>
        <v>0</v>
      </c>
      <c r="S325" s="162">
        <v>0</v>
      </c>
      <c r="T325" s="163">
        <f t="shared" si="43"/>
        <v>0</v>
      </c>
      <c r="AR325" s="164" t="s">
        <v>226</v>
      </c>
      <c r="AT325" s="164" t="s">
        <v>115</v>
      </c>
      <c r="AU325" s="164" t="s">
        <v>73</v>
      </c>
      <c r="AY325" s="13" t="s">
        <v>121</v>
      </c>
      <c r="BE325" s="165">
        <f t="shared" si="44"/>
        <v>0</v>
      </c>
      <c r="BF325" s="165">
        <f t="shared" si="45"/>
        <v>0</v>
      </c>
      <c r="BG325" s="165">
        <f t="shared" si="46"/>
        <v>0</v>
      </c>
      <c r="BH325" s="165">
        <f t="shared" si="47"/>
        <v>0</v>
      </c>
      <c r="BI325" s="165">
        <f t="shared" si="48"/>
        <v>0</v>
      </c>
      <c r="BJ325" s="13" t="s">
        <v>81</v>
      </c>
      <c r="BK325" s="165">
        <f t="shared" si="49"/>
        <v>0</v>
      </c>
      <c r="BL325" s="13" t="s">
        <v>226</v>
      </c>
      <c r="BM325" s="164" t="s">
        <v>1081</v>
      </c>
    </row>
    <row r="326" spans="2:65" s="1" customFormat="1" ht="72" customHeight="1">
      <c r="B326" s="30"/>
      <c r="C326" s="153" t="s">
        <v>1082</v>
      </c>
      <c r="D326" s="153" t="s">
        <v>115</v>
      </c>
      <c r="E326" s="154" t="s">
        <v>1083</v>
      </c>
      <c r="F326" s="155" t="s">
        <v>1084</v>
      </c>
      <c r="G326" s="156" t="s">
        <v>231</v>
      </c>
      <c r="H326" s="157">
        <v>1</v>
      </c>
      <c r="I326" s="158"/>
      <c r="J326" s="159">
        <f t="shared" si="40"/>
        <v>0</v>
      </c>
      <c r="K326" s="155" t="s">
        <v>119</v>
      </c>
      <c r="L326" s="34"/>
      <c r="M326" s="160" t="s">
        <v>19</v>
      </c>
      <c r="N326" s="161" t="s">
        <v>44</v>
      </c>
      <c r="O326" s="59"/>
      <c r="P326" s="162">
        <f t="shared" si="41"/>
        <v>0</v>
      </c>
      <c r="Q326" s="162">
        <v>0</v>
      </c>
      <c r="R326" s="162">
        <f t="shared" si="42"/>
        <v>0</v>
      </c>
      <c r="S326" s="162">
        <v>0</v>
      </c>
      <c r="T326" s="163">
        <f t="shared" si="43"/>
        <v>0</v>
      </c>
      <c r="AR326" s="164" t="s">
        <v>226</v>
      </c>
      <c r="AT326" s="164" t="s">
        <v>115</v>
      </c>
      <c r="AU326" s="164" t="s">
        <v>73</v>
      </c>
      <c r="AY326" s="13" t="s">
        <v>121</v>
      </c>
      <c r="BE326" s="165">
        <f t="shared" si="44"/>
        <v>0</v>
      </c>
      <c r="BF326" s="165">
        <f t="shared" si="45"/>
        <v>0</v>
      </c>
      <c r="BG326" s="165">
        <f t="shared" si="46"/>
        <v>0</v>
      </c>
      <c r="BH326" s="165">
        <f t="shared" si="47"/>
        <v>0</v>
      </c>
      <c r="BI326" s="165">
        <f t="shared" si="48"/>
        <v>0</v>
      </c>
      <c r="BJ326" s="13" t="s">
        <v>81</v>
      </c>
      <c r="BK326" s="165">
        <f t="shared" si="49"/>
        <v>0</v>
      </c>
      <c r="BL326" s="13" t="s">
        <v>226</v>
      </c>
      <c r="BM326" s="164" t="s">
        <v>1085</v>
      </c>
    </row>
    <row r="327" spans="2:65" s="1" customFormat="1" ht="36" customHeight="1">
      <c r="B327" s="30"/>
      <c r="C327" s="153" t="s">
        <v>1086</v>
      </c>
      <c r="D327" s="153" t="s">
        <v>115</v>
      </c>
      <c r="E327" s="154" t="s">
        <v>1087</v>
      </c>
      <c r="F327" s="155" t="s">
        <v>1088</v>
      </c>
      <c r="G327" s="156" t="s">
        <v>231</v>
      </c>
      <c r="H327" s="157">
        <v>10</v>
      </c>
      <c r="I327" s="158"/>
      <c r="J327" s="159">
        <f t="shared" ref="J327:J390" si="50">ROUND(I327*H327,2)</f>
        <v>0</v>
      </c>
      <c r="K327" s="155" t="s">
        <v>119</v>
      </c>
      <c r="L327" s="34"/>
      <c r="M327" s="160" t="s">
        <v>19</v>
      </c>
      <c r="N327" s="161" t="s">
        <v>44</v>
      </c>
      <c r="O327" s="59"/>
      <c r="P327" s="162">
        <f t="shared" ref="P327:P390" si="51">O327*H327</f>
        <v>0</v>
      </c>
      <c r="Q327" s="162">
        <v>0</v>
      </c>
      <c r="R327" s="162">
        <f t="shared" ref="R327:R390" si="52">Q327*H327</f>
        <v>0</v>
      </c>
      <c r="S327" s="162">
        <v>0</v>
      </c>
      <c r="T327" s="163">
        <f t="shared" ref="T327:T390" si="53">S327*H327</f>
        <v>0</v>
      </c>
      <c r="AR327" s="164" t="s">
        <v>226</v>
      </c>
      <c r="AT327" s="164" t="s">
        <v>115</v>
      </c>
      <c r="AU327" s="164" t="s">
        <v>73</v>
      </c>
      <c r="AY327" s="13" t="s">
        <v>121</v>
      </c>
      <c r="BE327" s="165">
        <f t="shared" ref="BE327:BE390" si="54">IF(N327="základní",J327,0)</f>
        <v>0</v>
      </c>
      <c r="BF327" s="165">
        <f t="shared" ref="BF327:BF390" si="55">IF(N327="snížená",J327,0)</f>
        <v>0</v>
      </c>
      <c r="BG327" s="165">
        <f t="shared" ref="BG327:BG390" si="56">IF(N327="zákl. přenesená",J327,0)</f>
        <v>0</v>
      </c>
      <c r="BH327" s="165">
        <f t="shared" ref="BH327:BH390" si="57">IF(N327="sníž. přenesená",J327,0)</f>
        <v>0</v>
      </c>
      <c r="BI327" s="165">
        <f t="shared" ref="BI327:BI390" si="58">IF(N327="nulová",J327,0)</f>
        <v>0</v>
      </c>
      <c r="BJ327" s="13" t="s">
        <v>81</v>
      </c>
      <c r="BK327" s="165">
        <f t="shared" ref="BK327:BK390" si="59">ROUND(I327*H327,2)</f>
        <v>0</v>
      </c>
      <c r="BL327" s="13" t="s">
        <v>226</v>
      </c>
      <c r="BM327" s="164" t="s">
        <v>1089</v>
      </c>
    </row>
    <row r="328" spans="2:65" s="1" customFormat="1" ht="60" customHeight="1">
      <c r="B328" s="30"/>
      <c r="C328" s="153" t="s">
        <v>1090</v>
      </c>
      <c r="D328" s="153" t="s">
        <v>115</v>
      </c>
      <c r="E328" s="154" t="s">
        <v>1091</v>
      </c>
      <c r="F328" s="155" t="s">
        <v>1092</v>
      </c>
      <c r="G328" s="156" t="s">
        <v>231</v>
      </c>
      <c r="H328" s="157">
        <v>1</v>
      </c>
      <c r="I328" s="158"/>
      <c r="J328" s="159">
        <f t="shared" si="50"/>
        <v>0</v>
      </c>
      <c r="K328" s="155" t="s">
        <v>119</v>
      </c>
      <c r="L328" s="34"/>
      <c r="M328" s="160" t="s">
        <v>19</v>
      </c>
      <c r="N328" s="161" t="s">
        <v>44</v>
      </c>
      <c r="O328" s="59"/>
      <c r="P328" s="162">
        <f t="shared" si="51"/>
        <v>0</v>
      </c>
      <c r="Q328" s="162">
        <v>0</v>
      </c>
      <c r="R328" s="162">
        <f t="shared" si="52"/>
        <v>0</v>
      </c>
      <c r="S328" s="162">
        <v>0</v>
      </c>
      <c r="T328" s="163">
        <f t="shared" si="53"/>
        <v>0</v>
      </c>
      <c r="AR328" s="164" t="s">
        <v>226</v>
      </c>
      <c r="AT328" s="164" t="s">
        <v>115</v>
      </c>
      <c r="AU328" s="164" t="s">
        <v>73</v>
      </c>
      <c r="AY328" s="13" t="s">
        <v>121</v>
      </c>
      <c r="BE328" s="165">
        <f t="shared" si="54"/>
        <v>0</v>
      </c>
      <c r="BF328" s="165">
        <f t="shared" si="55"/>
        <v>0</v>
      </c>
      <c r="BG328" s="165">
        <f t="shared" si="56"/>
        <v>0</v>
      </c>
      <c r="BH328" s="165">
        <f t="shared" si="57"/>
        <v>0</v>
      </c>
      <c r="BI328" s="165">
        <f t="shared" si="58"/>
        <v>0</v>
      </c>
      <c r="BJ328" s="13" t="s">
        <v>81</v>
      </c>
      <c r="BK328" s="165">
        <f t="shared" si="59"/>
        <v>0</v>
      </c>
      <c r="BL328" s="13" t="s">
        <v>226</v>
      </c>
      <c r="BM328" s="164" t="s">
        <v>1093</v>
      </c>
    </row>
    <row r="329" spans="2:65" s="1" customFormat="1" ht="120" customHeight="1">
      <c r="B329" s="30"/>
      <c r="C329" s="153" t="s">
        <v>1094</v>
      </c>
      <c r="D329" s="153" t="s">
        <v>115</v>
      </c>
      <c r="E329" s="154" t="s">
        <v>1095</v>
      </c>
      <c r="F329" s="155" t="s">
        <v>1096</v>
      </c>
      <c r="G329" s="156" t="s">
        <v>231</v>
      </c>
      <c r="H329" s="157">
        <v>1</v>
      </c>
      <c r="I329" s="158"/>
      <c r="J329" s="159">
        <f t="shared" si="50"/>
        <v>0</v>
      </c>
      <c r="K329" s="155" t="s">
        <v>119</v>
      </c>
      <c r="L329" s="34"/>
      <c r="M329" s="160" t="s">
        <v>19</v>
      </c>
      <c r="N329" s="161" t="s">
        <v>44</v>
      </c>
      <c r="O329" s="59"/>
      <c r="P329" s="162">
        <f t="shared" si="51"/>
        <v>0</v>
      </c>
      <c r="Q329" s="162">
        <v>0</v>
      </c>
      <c r="R329" s="162">
        <f t="shared" si="52"/>
        <v>0</v>
      </c>
      <c r="S329" s="162">
        <v>0</v>
      </c>
      <c r="T329" s="163">
        <f t="shared" si="53"/>
        <v>0</v>
      </c>
      <c r="AR329" s="164" t="s">
        <v>226</v>
      </c>
      <c r="AT329" s="164" t="s">
        <v>115</v>
      </c>
      <c r="AU329" s="164" t="s">
        <v>73</v>
      </c>
      <c r="AY329" s="13" t="s">
        <v>121</v>
      </c>
      <c r="BE329" s="165">
        <f t="shared" si="54"/>
        <v>0</v>
      </c>
      <c r="BF329" s="165">
        <f t="shared" si="55"/>
        <v>0</v>
      </c>
      <c r="BG329" s="165">
        <f t="shared" si="56"/>
        <v>0</v>
      </c>
      <c r="BH329" s="165">
        <f t="shared" si="57"/>
        <v>0</v>
      </c>
      <c r="BI329" s="165">
        <f t="shared" si="58"/>
        <v>0</v>
      </c>
      <c r="BJ329" s="13" t="s">
        <v>81</v>
      </c>
      <c r="BK329" s="165">
        <f t="shared" si="59"/>
        <v>0</v>
      </c>
      <c r="BL329" s="13" t="s">
        <v>226</v>
      </c>
      <c r="BM329" s="164" t="s">
        <v>1097</v>
      </c>
    </row>
    <row r="330" spans="2:65" s="1" customFormat="1" ht="24" customHeight="1">
      <c r="B330" s="30"/>
      <c r="C330" s="153" t="s">
        <v>1098</v>
      </c>
      <c r="D330" s="153" t="s">
        <v>115</v>
      </c>
      <c r="E330" s="154" t="s">
        <v>1099</v>
      </c>
      <c r="F330" s="155" t="s">
        <v>1100</v>
      </c>
      <c r="G330" s="156" t="s">
        <v>231</v>
      </c>
      <c r="H330" s="157">
        <v>1</v>
      </c>
      <c r="I330" s="158"/>
      <c r="J330" s="159">
        <f t="shared" si="50"/>
        <v>0</v>
      </c>
      <c r="K330" s="155" t="s">
        <v>119</v>
      </c>
      <c r="L330" s="34"/>
      <c r="M330" s="160" t="s">
        <v>19</v>
      </c>
      <c r="N330" s="161" t="s">
        <v>44</v>
      </c>
      <c r="O330" s="59"/>
      <c r="P330" s="162">
        <f t="shared" si="51"/>
        <v>0</v>
      </c>
      <c r="Q330" s="162">
        <v>0</v>
      </c>
      <c r="R330" s="162">
        <f t="shared" si="52"/>
        <v>0</v>
      </c>
      <c r="S330" s="162">
        <v>0</v>
      </c>
      <c r="T330" s="163">
        <f t="shared" si="53"/>
        <v>0</v>
      </c>
      <c r="AR330" s="164" t="s">
        <v>226</v>
      </c>
      <c r="AT330" s="164" t="s">
        <v>115</v>
      </c>
      <c r="AU330" s="164" t="s">
        <v>73</v>
      </c>
      <c r="AY330" s="13" t="s">
        <v>121</v>
      </c>
      <c r="BE330" s="165">
        <f t="shared" si="54"/>
        <v>0</v>
      </c>
      <c r="BF330" s="165">
        <f t="shared" si="55"/>
        <v>0</v>
      </c>
      <c r="BG330" s="165">
        <f t="shared" si="56"/>
        <v>0</v>
      </c>
      <c r="BH330" s="165">
        <f t="shared" si="57"/>
        <v>0</v>
      </c>
      <c r="BI330" s="165">
        <f t="shared" si="58"/>
        <v>0</v>
      </c>
      <c r="BJ330" s="13" t="s">
        <v>81</v>
      </c>
      <c r="BK330" s="165">
        <f t="shared" si="59"/>
        <v>0</v>
      </c>
      <c r="BL330" s="13" t="s">
        <v>226</v>
      </c>
      <c r="BM330" s="164" t="s">
        <v>1101</v>
      </c>
    </row>
    <row r="331" spans="2:65" s="1" customFormat="1" ht="24" customHeight="1">
      <c r="B331" s="30"/>
      <c r="C331" s="153" t="s">
        <v>1102</v>
      </c>
      <c r="D331" s="153" t="s">
        <v>115</v>
      </c>
      <c r="E331" s="154" t="s">
        <v>1103</v>
      </c>
      <c r="F331" s="155" t="s">
        <v>1104</v>
      </c>
      <c r="G331" s="156" t="s">
        <v>231</v>
      </c>
      <c r="H331" s="157">
        <v>1</v>
      </c>
      <c r="I331" s="158"/>
      <c r="J331" s="159">
        <f t="shared" si="50"/>
        <v>0</v>
      </c>
      <c r="K331" s="155" t="s">
        <v>119</v>
      </c>
      <c r="L331" s="34"/>
      <c r="M331" s="160" t="s">
        <v>19</v>
      </c>
      <c r="N331" s="161" t="s">
        <v>44</v>
      </c>
      <c r="O331" s="59"/>
      <c r="P331" s="162">
        <f t="shared" si="51"/>
        <v>0</v>
      </c>
      <c r="Q331" s="162">
        <v>0</v>
      </c>
      <c r="R331" s="162">
        <f t="shared" si="52"/>
        <v>0</v>
      </c>
      <c r="S331" s="162">
        <v>0</v>
      </c>
      <c r="T331" s="163">
        <f t="shared" si="53"/>
        <v>0</v>
      </c>
      <c r="AR331" s="164" t="s">
        <v>226</v>
      </c>
      <c r="AT331" s="164" t="s">
        <v>115</v>
      </c>
      <c r="AU331" s="164" t="s">
        <v>73</v>
      </c>
      <c r="AY331" s="13" t="s">
        <v>121</v>
      </c>
      <c r="BE331" s="165">
        <f t="shared" si="54"/>
        <v>0</v>
      </c>
      <c r="BF331" s="165">
        <f t="shared" si="55"/>
        <v>0</v>
      </c>
      <c r="BG331" s="165">
        <f t="shared" si="56"/>
        <v>0</v>
      </c>
      <c r="BH331" s="165">
        <f t="shared" si="57"/>
        <v>0</v>
      </c>
      <c r="BI331" s="165">
        <f t="shared" si="58"/>
        <v>0</v>
      </c>
      <c r="BJ331" s="13" t="s">
        <v>81</v>
      </c>
      <c r="BK331" s="165">
        <f t="shared" si="59"/>
        <v>0</v>
      </c>
      <c r="BL331" s="13" t="s">
        <v>226</v>
      </c>
      <c r="BM331" s="164" t="s">
        <v>1105</v>
      </c>
    </row>
    <row r="332" spans="2:65" s="1" customFormat="1" ht="24" customHeight="1">
      <c r="B332" s="30"/>
      <c r="C332" s="153" t="s">
        <v>1106</v>
      </c>
      <c r="D332" s="153" t="s">
        <v>115</v>
      </c>
      <c r="E332" s="154" t="s">
        <v>1107</v>
      </c>
      <c r="F332" s="155" t="s">
        <v>1108</v>
      </c>
      <c r="G332" s="156" t="s">
        <v>231</v>
      </c>
      <c r="H332" s="157">
        <v>1</v>
      </c>
      <c r="I332" s="158"/>
      <c r="J332" s="159">
        <f t="shared" si="50"/>
        <v>0</v>
      </c>
      <c r="K332" s="155" t="s">
        <v>119</v>
      </c>
      <c r="L332" s="34"/>
      <c r="M332" s="160" t="s">
        <v>19</v>
      </c>
      <c r="N332" s="161" t="s">
        <v>44</v>
      </c>
      <c r="O332" s="59"/>
      <c r="P332" s="162">
        <f t="shared" si="51"/>
        <v>0</v>
      </c>
      <c r="Q332" s="162">
        <v>0</v>
      </c>
      <c r="R332" s="162">
        <f t="shared" si="52"/>
        <v>0</v>
      </c>
      <c r="S332" s="162">
        <v>0</v>
      </c>
      <c r="T332" s="163">
        <f t="shared" si="53"/>
        <v>0</v>
      </c>
      <c r="AR332" s="164" t="s">
        <v>226</v>
      </c>
      <c r="AT332" s="164" t="s">
        <v>115</v>
      </c>
      <c r="AU332" s="164" t="s">
        <v>73</v>
      </c>
      <c r="AY332" s="13" t="s">
        <v>121</v>
      </c>
      <c r="BE332" s="165">
        <f t="shared" si="54"/>
        <v>0</v>
      </c>
      <c r="BF332" s="165">
        <f t="shared" si="55"/>
        <v>0</v>
      </c>
      <c r="BG332" s="165">
        <f t="shared" si="56"/>
        <v>0</v>
      </c>
      <c r="BH332" s="165">
        <f t="shared" si="57"/>
        <v>0</v>
      </c>
      <c r="BI332" s="165">
        <f t="shared" si="58"/>
        <v>0</v>
      </c>
      <c r="BJ332" s="13" t="s">
        <v>81</v>
      </c>
      <c r="BK332" s="165">
        <f t="shared" si="59"/>
        <v>0</v>
      </c>
      <c r="BL332" s="13" t="s">
        <v>226</v>
      </c>
      <c r="BM332" s="164" t="s">
        <v>1109</v>
      </c>
    </row>
    <row r="333" spans="2:65" s="1" customFormat="1" ht="24" customHeight="1">
      <c r="B333" s="30"/>
      <c r="C333" s="153" t="s">
        <v>1110</v>
      </c>
      <c r="D333" s="153" t="s">
        <v>115</v>
      </c>
      <c r="E333" s="154" t="s">
        <v>1111</v>
      </c>
      <c r="F333" s="155" t="s">
        <v>1112</v>
      </c>
      <c r="G333" s="156" t="s">
        <v>231</v>
      </c>
      <c r="H333" s="157">
        <v>1</v>
      </c>
      <c r="I333" s="158"/>
      <c r="J333" s="159">
        <f t="shared" si="50"/>
        <v>0</v>
      </c>
      <c r="K333" s="155" t="s">
        <v>119</v>
      </c>
      <c r="L333" s="34"/>
      <c r="M333" s="160" t="s">
        <v>19</v>
      </c>
      <c r="N333" s="161" t="s">
        <v>44</v>
      </c>
      <c r="O333" s="59"/>
      <c r="P333" s="162">
        <f t="shared" si="51"/>
        <v>0</v>
      </c>
      <c r="Q333" s="162">
        <v>0</v>
      </c>
      <c r="R333" s="162">
        <f t="shared" si="52"/>
        <v>0</v>
      </c>
      <c r="S333" s="162">
        <v>0</v>
      </c>
      <c r="T333" s="163">
        <f t="shared" si="53"/>
        <v>0</v>
      </c>
      <c r="AR333" s="164" t="s">
        <v>226</v>
      </c>
      <c r="AT333" s="164" t="s">
        <v>115</v>
      </c>
      <c r="AU333" s="164" t="s">
        <v>73</v>
      </c>
      <c r="AY333" s="13" t="s">
        <v>121</v>
      </c>
      <c r="BE333" s="165">
        <f t="shared" si="54"/>
        <v>0</v>
      </c>
      <c r="BF333" s="165">
        <f t="shared" si="55"/>
        <v>0</v>
      </c>
      <c r="BG333" s="165">
        <f t="shared" si="56"/>
        <v>0</v>
      </c>
      <c r="BH333" s="165">
        <f t="shared" si="57"/>
        <v>0</v>
      </c>
      <c r="BI333" s="165">
        <f t="shared" si="58"/>
        <v>0</v>
      </c>
      <c r="BJ333" s="13" t="s">
        <v>81</v>
      </c>
      <c r="BK333" s="165">
        <f t="shared" si="59"/>
        <v>0</v>
      </c>
      <c r="BL333" s="13" t="s">
        <v>226</v>
      </c>
      <c r="BM333" s="164" t="s">
        <v>1113</v>
      </c>
    </row>
    <row r="334" spans="2:65" s="1" customFormat="1" ht="24" customHeight="1">
      <c r="B334" s="30"/>
      <c r="C334" s="153" t="s">
        <v>1114</v>
      </c>
      <c r="D334" s="153" t="s">
        <v>115</v>
      </c>
      <c r="E334" s="154" t="s">
        <v>1115</v>
      </c>
      <c r="F334" s="155" t="s">
        <v>1116</v>
      </c>
      <c r="G334" s="156" t="s">
        <v>231</v>
      </c>
      <c r="H334" s="157">
        <v>1</v>
      </c>
      <c r="I334" s="158"/>
      <c r="J334" s="159">
        <f t="shared" si="50"/>
        <v>0</v>
      </c>
      <c r="K334" s="155" t="s">
        <v>119</v>
      </c>
      <c r="L334" s="34"/>
      <c r="M334" s="160" t="s">
        <v>19</v>
      </c>
      <c r="N334" s="161" t="s">
        <v>44</v>
      </c>
      <c r="O334" s="59"/>
      <c r="P334" s="162">
        <f t="shared" si="51"/>
        <v>0</v>
      </c>
      <c r="Q334" s="162">
        <v>0</v>
      </c>
      <c r="R334" s="162">
        <f t="shared" si="52"/>
        <v>0</v>
      </c>
      <c r="S334" s="162">
        <v>0</v>
      </c>
      <c r="T334" s="163">
        <f t="shared" si="53"/>
        <v>0</v>
      </c>
      <c r="AR334" s="164" t="s">
        <v>226</v>
      </c>
      <c r="AT334" s="164" t="s">
        <v>115</v>
      </c>
      <c r="AU334" s="164" t="s">
        <v>73</v>
      </c>
      <c r="AY334" s="13" t="s">
        <v>121</v>
      </c>
      <c r="BE334" s="165">
        <f t="shared" si="54"/>
        <v>0</v>
      </c>
      <c r="BF334" s="165">
        <f t="shared" si="55"/>
        <v>0</v>
      </c>
      <c r="BG334" s="165">
        <f t="shared" si="56"/>
        <v>0</v>
      </c>
      <c r="BH334" s="165">
        <f t="shared" si="57"/>
        <v>0</v>
      </c>
      <c r="BI334" s="165">
        <f t="shared" si="58"/>
        <v>0</v>
      </c>
      <c r="BJ334" s="13" t="s">
        <v>81</v>
      </c>
      <c r="BK334" s="165">
        <f t="shared" si="59"/>
        <v>0</v>
      </c>
      <c r="BL334" s="13" t="s">
        <v>226</v>
      </c>
      <c r="BM334" s="164" t="s">
        <v>1117</v>
      </c>
    </row>
    <row r="335" spans="2:65" s="1" customFormat="1" ht="24" customHeight="1">
      <c r="B335" s="30"/>
      <c r="C335" s="153" t="s">
        <v>1118</v>
      </c>
      <c r="D335" s="153" t="s">
        <v>115</v>
      </c>
      <c r="E335" s="154" t="s">
        <v>1119</v>
      </c>
      <c r="F335" s="155" t="s">
        <v>1120</v>
      </c>
      <c r="G335" s="156" t="s">
        <v>231</v>
      </c>
      <c r="H335" s="157">
        <v>1</v>
      </c>
      <c r="I335" s="158"/>
      <c r="J335" s="159">
        <f t="shared" si="50"/>
        <v>0</v>
      </c>
      <c r="K335" s="155" t="s">
        <v>119</v>
      </c>
      <c r="L335" s="34"/>
      <c r="M335" s="160" t="s">
        <v>19</v>
      </c>
      <c r="N335" s="161" t="s">
        <v>44</v>
      </c>
      <c r="O335" s="59"/>
      <c r="P335" s="162">
        <f t="shared" si="51"/>
        <v>0</v>
      </c>
      <c r="Q335" s="162">
        <v>0</v>
      </c>
      <c r="R335" s="162">
        <f t="shared" si="52"/>
        <v>0</v>
      </c>
      <c r="S335" s="162">
        <v>0</v>
      </c>
      <c r="T335" s="163">
        <f t="shared" si="53"/>
        <v>0</v>
      </c>
      <c r="AR335" s="164" t="s">
        <v>226</v>
      </c>
      <c r="AT335" s="164" t="s">
        <v>115</v>
      </c>
      <c r="AU335" s="164" t="s">
        <v>73</v>
      </c>
      <c r="AY335" s="13" t="s">
        <v>121</v>
      </c>
      <c r="BE335" s="165">
        <f t="shared" si="54"/>
        <v>0</v>
      </c>
      <c r="BF335" s="165">
        <f t="shared" si="55"/>
        <v>0</v>
      </c>
      <c r="BG335" s="165">
        <f t="shared" si="56"/>
        <v>0</v>
      </c>
      <c r="BH335" s="165">
        <f t="shared" si="57"/>
        <v>0</v>
      </c>
      <c r="BI335" s="165">
        <f t="shared" si="58"/>
        <v>0</v>
      </c>
      <c r="BJ335" s="13" t="s">
        <v>81</v>
      </c>
      <c r="BK335" s="165">
        <f t="shared" si="59"/>
        <v>0</v>
      </c>
      <c r="BL335" s="13" t="s">
        <v>226</v>
      </c>
      <c r="BM335" s="164" t="s">
        <v>1121</v>
      </c>
    </row>
    <row r="336" spans="2:65" s="1" customFormat="1" ht="24" customHeight="1">
      <c r="B336" s="30"/>
      <c r="C336" s="153" t="s">
        <v>1122</v>
      </c>
      <c r="D336" s="153" t="s">
        <v>115</v>
      </c>
      <c r="E336" s="154" t="s">
        <v>1123</v>
      </c>
      <c r="F336" s="155" t="s">
        <v>1124</v>
      </c>
      <c r="G336" s="156" t="s">
        <v>231</v>
      </c>
      <c r="H336" s="157">
        <v>1</v>
      </c>
      <c r="I336" s="158"/>
      <c r="J336" s="159">
        <f t="shared" si="50"/>
        <v>0</v>
      </c>
      <c r="K336" s="155" t="s">
        <v>119</v>
      </c>
      <c r="L336" s="34"/>
      <c r="M336" s="160" t="s">
        <v>19</v>
      </c>
      <c r="N336" s="161" t="s">
        <v>44</v>
      </c>
      <c r="O336" s="59"/>
      <c r="P336" s="162">
        <f t="shared" si="51"/>
        <v>0</v>
      </c>
      <c r="Q336" s="162">
        <v>0</v>
      </c>
      <c r="R336" s="162">
        <f t="shared" si="52"/>
        <v>0</v>
      </c>
      <c r="S336" s="162">
        <v>0</v>
      </c>
      <c r="T336" s="163">
        <f t="shared" si="53"/>
        <v>0</v>
      </c>
      <c r="AR336" s="164" t="s">
        <v>226</v>
      </c>
      <c r="AT336" s="164" t="s">
        <v>115</v>
      </c>
      <c r="AU336" s="164" t="s">
        <v>73</v>
      </c>
      <c r="AY336" s="13" t="s">
        <v>121</v>
      </c>
      <c r="BE336" s="165">
        <f t="shared" si="54"/>
        <v>0</v>
      </c>
      <c r="BF336" s="165">
        <f t="shared" si="55"/>
        <v>0</v>
      </c>
      <c r="BG336" s="165">
        <f t="shared" si="56"/>
        <v>0</v>
      </c>
      <c r="BH336" s="165">
        <f t="shared" si="57"/>
        <v>0</v>
      </c>
      <c r="BI336" s="165">
        <f t="shared" si="58"/>
        <v>0</v>
      </c>
      <c r="BJ336" s="13" t="s">
        <v>81</v>
      </c>
      <c r="BK336" s="165">
        <f t="shared" si="59"/>
        <v>0</v>
      </c>
      <c r="BL336" s="13" t="s">
        <v>226</v>
      </c>
      <c r="BM336" s="164" t="s">
        <v>1125</v>
      </c>
    </row>
    <row r="337" spans="2:65" s="1" customFormat="1" ht="24" customHeight="1">
      <c r="B337" s="30"/>
      <c r="C337" s="153" t="s">
        <v>1126</v>
      </c>
      <c r="D337" s="153" t="s">
        <v>115</v>
      </c>
      <c r="E337" s="154" t="s">
        <v>1127</v>
      </c>
      <c r="F337" s="155" t="s">
        <v>1128</v>
      </c>
      <c r="G337" s="156" t="s">
        <v>231</v>
      </c>
      <c r="H337" s="157">
        <v>1</v>
      </c>
      <c r="I337" s="158"/>
      <c r="J337" s="159">
        <f t="shared" si="50"/>
        <v>0</v>
      </c>
      <c r="K337" s="155" t="s">
        <v>119</v>
      </c>
      <c r="L337" s="34"/>
      <c r="M337" s="160" t="s">
        <v>19</v>
      </c>
      <c r="N337" s="161" t="s">
        <v>44</v>
      </c>
      <c r="O337" s="59"/>
      <c r="P337" s="162">
        <f t="shared" si="51"/>
        <v>0</v>
      </c>
      <c r="Q337" s="162">
        <v>0</v>
      </c>
      <c r="R337" s="162">
        <f t="shared" si="52"/>
        <v>0</v>
      </c>
      <c r="S337" s="162">
        <v>0</v>
      </c>
      <c r="T337" s="163">
        <f t="shared" si="53"/>
        <v>0</v>
      </c>
      <c r="AR337" s="164" t="s">
        <v>226</v>
      </c>
      <c r="AT337" s="164" t="s">
        <v>115</v>
      </c>
      <c r="AU337" s="164" t="s">
        <v>73</v>
      </c>
      <c r="AY337" s="13" t="s">
        <v>121</v>
      </c>
      <c r="BE337" s="165">
        <f t="shared" si="54"/>
        <v>0</v>
      </c>
      <c r="BF337" s="165">
        <f t="shared" si="55"/>
        <v>0</v>
      </c>
      <c r="BG337" s="165">
        <f t="shared" si="56"/>
        <v>0</v>
      </c>
      <c r="BH337" s="165">
        <f t="shared" si="57"/>
        <v>0</v>
      </c>
      <c r="BI337" s="165">
        <f t="shared" si="58"/>
        <v>0</v>
      </c>
      <c r="BJ337" s="13" t="s">
        <v>81</v>
      </c>
      <c r="BK337" s="165">
        <f t="shared" si="59"/>
        <v>0</v>
      </c>
      <c r="BL337" s="13" t="s">
        <v>226</v>
      </c>
      <c r="BM337" s="164" t="s">
        <v>1129</v>
      </c>
    </row>
    <row r="338" spans="2:65" s="1" customFormat="1" ht="24" customHeight="1">
      <c r="B338" s="30"/>
      <c r="C338" s="153" t="s">
        <v>1130</v>
      </c>
      <c r="D338" s="153" t="s">
        <v>115</v>
      </c>
      <c r="E338" s="154" t="s">
        <v>1131</v>
      </c>
      <c r="F338" s="155" t="s">
        <v>1132</v>
      </c>
      <c r="G338" s="156" t="s">
        <v>231</v>
      </c>
      <c r="H338" s="157">
        <v>1</v>
      </c>
      <c r="I338" s="158"/>
      <c r="J338" s="159">
        <f t="shared" si="50"/>
        <v>0</v>
      </c>
      <c r="K338" s="155" t="s">
        <v>119</v>
      </c>
      <c r="L338" s="34"/>
      <c r="M338" s="160" t="s">
        <v>19</v>
      </c>
      <c r="N338" s="161" t="s">
        <v>44</v>
      </c>
      <c r="O338" s="59"/>
      <c r="P338" s="162">
        <f t="shared" si="51"/>
        <v>0</v>
      </c>
      <c r="Q338" s="162">
        <v>0</v>
      </c>
      <c r="R338" s="162">
        <f t="shared" si="52"/>
        <v>0</v>
      </c>
      <c r="S338" s="162">
        <v>0</v>
      </c>
      <c r="T338" s="163">
        <f t="shared" si="53"/>
        <v>0</v>
      </c>
      <c r="AR338" s="164" t="s">
        <v>226</v>
      </c>
      <c r="AT338" s="164" t="s">
        <v>115</v>
      </c>
      <c r="AU338" s="164" t="s">
        <v>73</v>
      </c>
      <c r="AY338" s="13" t="s">
        <v>121</v>
      </c>
      <c r="BE338" s="165">
        <f t="shared" si="54"/>
        <v>0</v>
      </c>
      <c r="BF338" s="165">
        <f t="shared" si="55"/>
        <v>0</v>
      </c>
      <c r="BG338" s="165">
        <f t="shared" si="56"/>
        <v>0</v>
      </c>
      <c r="BH338" s="165">
        <f t="shared" si="57"/>
        <v>0</v>
      </c>
      <c r="BI338" s="165">
        <f t="shared" si="58"/>
        <v>0</v>
      </c>
      <c r="BJ338" s="13" t="s">
        <v>81</v>
      </c>
      <c r="BK338" s="165">
        <f t="shared" si="59"/>
        <v>0</v>
      </c>
      <c r="BL338" s="13" t="s">
        <v>226</v>
      </c>
      <c r="BM338" s="164" t="s">
        <v>1133</v>
      </c>
    </row>
    <row r="339" spans="2:65" s="1" customFormat="1" ht="36" customHeight="1">
      <c r="B339" s="30"/>
      <c r="C339" s="153" t="s">
        <v>1134</v>
      </c>
      <c r="D339" s="153" t="s">
        <v>115</v>
      </c>
      <c r="E339" s="154" t="s">
        <v>1135</v>
      </c>
      <c r="F339" s="155" t="s">
        <v>1136</v>
      </c>
      <c r="G339" s="156" t="s">
        <v>231</v>
      </c>
      <c r="H339" s="157">
        <v>1</v>
      </c>
      <c r="I339" s="158"/>
      <c r="J339" s="159">
        <f t="shared" si="50"/>
        <v>0</v>
      </c>
      <c r="K339" s="155" t="s">
        <v>119</v>
      </c>
      <c r="L339" s="34"/>
      <c r="M339" s="160" t="s">
        <v>19</v>
      </c>
      <c r="N339" s="161" t="s">
        <v>44</v>
      </c>
      <c r="O339" s="59"/>
      <c r="P339" s="162">
        <f t="shared" si="51"/>
        <v>0</v>
      </c>
      <c r="Q339" s="162">
        <v>0</v>
      </c>
      <c r="R339" s="162">
        <f t="shared" si="52"/>
        <v>0</v>
      </c>
      <c r="S339" s="162">
        <v>0</v>
      </c>
      <c r="T339" s="163">
        <f t="shared" si="53"/>
        <v>0</v>
      </c>
      <c r="AR339" s="164" t="s">
        <v>226</v>
      </c>
      <c r="AT339" s="164" t="s">
        <v>115</v>
      </c>
      <c r="AU339" s="164" t="s">
        <v>73</v>
      </c>
      <c r="AY339" s="13" t="s">
        <v>121</v>
      </c>
      <c r="BE339" s="165">
        <f t="shared" si="54"/>
        <v>0</v>
      </c>
      <c r="BF339" s="165">
        <f t="shared" si="55"/>
        <v>0</v>
      </c>
      <c r="BG339" s="165">
        <f t="shared" si="56"/>
        <v>0</v>
      </c>
      <c r="BH339" s="165">
        <f t="shared" si="57"/>
        <v>0</v>
      </c>
      <c r="BI339" s="165">
        <f t="shared" si="58"/>
        <v>0</v>
      </c>
      <c r="BJ339" s="13" t="s">
        <v>81</v>
      </c>
      <c r="BK339" s="165">
        <f t="shared" si="59"/>
        <v>0</v>
      </c>
      <c r="BL339" s="13" t="s">
        <v>226</v>
      </c>
      <c r="BM339" s="164" t="s">
        <v>1137</v>
      </c>
    </row>
    <row r="340" spans="2:65" s="1" customFormat="1" ht="24" customHeight="1">
      <c r="B340" s="30"/>
      <c r="C340" s="153" t="s">
        <v>1138</v>
      </c>
      <c r="D340" s="153" t="s">
        <v>115</v>
      </c>
      <c r="E340" s="154" t="s">
        <v>1139</v>
      </c>
      <c r="F340" s="155" t="s">
        <v>1140</v>
      </c>
      <c r="G340" s="156" t="s">
        <v>231</v>
      </c>
      <c r="H340" s="157">
        <v>10</v>
      </c>
      <c r="I340" s="158"/>
      <c r="J340" s="159">
        <f t="shared" si="50"/>
        <v>0</v>
      </c>
      <c r="K340" s="155" t="s">
        <v>119</v>
      </c>
      <c r="L340" s="34"/>
      <c r="M340" s="160" t="s">
        <v>19</v>
      </c>
      <c r="N340" s="161" t="s">
        <v>44</v>
      </c>
      <c r="O340" s="59"/>
      <c r="P340" s="162">
        <f t="shared" si="51"/>
        <v>0</v>
      </c>
      <c r="Q340" s="162">
        <v>0</v>
      </c>
      <c r="R340" s="162">
        <f t="shared" si="52"/>
        <v>0</v>
      </c>
      <c r="S340" s="162">
        <v>0</v>
      </c>
      <c r="T340" s="163">
        <f t="shared" si="53"/>
        <v>0</v>
      </c>
      <c r="AR340" s="164" t="s">
        <v>226</v>
      </c>
      <c r="AT340" s="164" t="s">
        <v>115</v>
      </c>
      <c r="AU340" s="164" t="s">
        <v>73</v>
      </c>
      <c r="AY340" s="13" t="s">
        <v>121</v>
      </c>
      <c r="BE340" s="165">
        <f t="shared" si="54"/>
        <v>0</v>
      </c>
      <c r="BF340" s="165">
        <f t="shared" si="55"/>
        <v>0</v>
      </c>
      <c r="BG340" s="165">
        <f t="shared" si="56"/>
        <v>0</v>
      </c>
      <c r="BH340" s="165">
        <f t="shared" si="57"/>
        <v>0</v>
      </c>
      <c r="BI340" s="165">
        <f t="shared" si="58"/>
        <v>0</v>
      </c>
      <c r="BJ340" s="13" t="s">
        <v>81</v>
      </c>
      <c r="BK340" s="165">
        <f t="shared" si="59"/>
        <v>0</v>
      </c>
      <c r="BL340" s="13" t="s">
        <v>226</v>
      </c>
      <c r="BM340" s="164" t="s">
        <v>1141</v>
      </c>
    </row>
    <row r="341" spans="2:65" s="1" customFormat="1" ht="24" customHeight="1">
      <c r="B341" s="30"/>
      <c r="C341" s="153" t="s">
        <v>1142</v>
      </c>
      <c r="D341" s="153" t="s">
        <v>115</v>
      </c>
      <c r="E341" s="154" t="s">
        <v>1143</v>
      </c>
      <c r="F341" s="155" t="s">
        <v>1144</v>
      </c>
      <c r="G341" s="156" t="s">
        <v>231</v>
      </c>
      <c r="H341" s="157">
        <v>1</v>
      </c>
      <c r="I341" s="158"/>
      <c r="J341" s="159">
        <f t="shared" si="50"/>
        <v>0</v>
      </c>
      <c r="K341" s="155" t="s">
        <v>119</v>
      </c>
      <c r="L341" s="34"/>
      <c r="M341" s="160" t="s">
        <v>19</v>
      </c>
      <c r="N341" s="161" t="s">
        <v>44</v>
      </c>
      <c r="O341" s="59"/>
      <c r="P341" s="162">
        <f t="shared" si="51"/>
        <v>0</v>
      </c>
      <c r="Q341" s="162">
        <v>0</v>
      </c>
      <c r="R341" s="162">
        <f t="shared" si="52"/>
        <v>0</v>
      </c>
      <c r="S341" s="162">
        <v>0</v>
      </c>
      <c r="T341" s="163">
        <f t="shared" si="53"/>
        <v>0</v>
      </c>
      <c r="AR341" s="164" t="s">
        <v>226</v>
      </c>
      <c r="AT341" s="164" t="s">
        <v>115</v>
      </c>
      <c r="AU341" s="164" t="s">
        <v>73</v>
      </c>
      <c r="AY341" s="13" t="s">
        <v>121</v>
      </c>
      <c r="BE341" s="165">
        <f t="shared" si="54"/>
        <v>0</v>
      </c>
      <c r="BF341" s="165">
        <f t="shared" si="55"/>
        <v>0</v>
      </c>
      <c r="BG341" s="165">
        <f t="shared" si="56"/>
        <v>0</v>
      </c>
      <c r="BH341" s="165">
        <f t="shared" si="57"/>
        <v>0</v>
      </c>
      <c r="BI341" s="165">
        <f t="shared" si="58"/>
        <v>0</v>
      </c>
      <c r="BJ341" s="13" t="s">
        <v>81</v>
      </c>
      <c r="BK341" s="165">
        <f t="shared" si="59"/>
        <v>0</v>
      </c>
      <c r="BL341" s="13" t="s">
        <v>226</v>
      </c>
      <c r="BM341" s="164" t="s">
        <v>1145</v>
      </c>
    </row>
    <row r="342" spans="2:65" s="1" customFormat="1" ht="24" customHeight="1">
      <c r="B342" s="30"/>
      <c r="C342" s="153" t="s">
        <v>1146</v>
      </c>
      <c r="D342" s="153" t="s">
        <v>115</v>
      </c>
      <c r="E342" s="154" t="s">
        <v>1147</v>
      </c>
      <c r="F342" s="155" t="s">
        <v>1148</v>
      </c>
      <c r="G342" s="156" t="s">
        <v>231</v>
      </c>
      <c r="H342" s="157">
        <v>1</v>
      </c>
      <c r="I342" s="158"/>
      <c r="J342" s="159">
        <f t="shared" si="50"/>
        <v>0</v>
      </c>
      <c r="K342" s="155" t="s">
        <v>119</v>
      </c>
      <c r="L342" s="34"/>
      <c r="M342" s="160" t="s">
        <v>19</v>
      </c>
      <c r="N342" s="161" t="s">
        <v>44</v>
      </c>
      <c r="O342" s="59"/>
      <c r="P342" s="162">
        <f t="shared" si="51"/>
        <v>0</v>
      </c>
      <c r="Q342" s="162">
        <v>0</v>
      </c>
      <c r="R342" s="162">
        <f t="shared" si="52"/>
        <v>0</v>
      </c>
      <c r="S342" s="162">
        <v>0</v>
      </c>
      <c r="T342" s="163">
        <f t="shared" si="53"/>
        <v>0</v>
      </c>
      <c r="AR342" s="164" t="s">
        <v>226</v>
      </c>
      <c r="AT342" s="164" t="s">
        <v>115</v>
      </c>
      <c r="AU342" s="164" t="s">
        <v>73</v>
      </c>
      <c r="AY342" s="13" t="s">
        <v>121</v>
      </c>
      <c r="BE342" s="165">
        <f t="shared" si="54"/>
        <v>0</v>
      </c>
      <c r="BF342" s="165">
        <f t="shared" si="55"/>
        <v>0</v>
      </c>
      <c r="BG342" s="165">
        <f t="shared" si="56"/>
        <v>0</v>
      </c>
      <c r="BH342" s="165">
        <f t="shared" si="57"/>
        <v>0</v>
      </c>
      <c r="BI342" s="165">
        <f t="shared" si="58"/>
        <v>0</v>
      </c>
      <c r="BJ342" s="13" t="s">
        <v>81</v>
      </c>
      <c r="BK342" s="165">
        <f t="shared" si="59"/>
        <v>0</v>
      </c>
      <c r="BL342" s="13" t="s">
        <v>226</v>
      </c>
      <c r="BM342" s="164" t="s">
        <v>1149</v>
      </c>
    </row>
    <row r="343" spans="2:65" s="1" customFormat="1" ht="24" customHeight="1">
      <c r="B343" s="30"/>
      <c r="C343" s="153" t="s">
        <v>1150</v>
      </c>
      <c r="D343" s="153" t="s">
        <v>115</v>
      </c>
      <c r="E343" s="154" t="s">
        <v>1151</v>
      </c>
      <c r="F343" s="155" t="s">
        <v>1152</v>
      </c>
      <c r="G343" s="156" t="s">
        <v>231</v>
      </c>
      <c r="H343" s="157">
        <v>1</v>
      </c>
      <c r="I343" s="158"/>
      <c r="J343" s="159">
        <f t="shared" si="50"/>
        <v>0</v>
      </c>
      <c r="K343" s="155" t="s">
        <v>119</v>
      </c>
      <c r="L343" s="34"/>
      <c r="M343" s="160" t="s">
        <v>19</v>
      </c>
      <c r="N343" s="161" t="s">
        <v>44</v>
      </c>
      <c r="O343" s="59"/>
      <c r="P343" s="162">
        <f t="shared" si="51"/>
        <v>0</v>
      </c>
      <c r="Q343" s="162">
        <v>0</v>
      </c>
      <c r="R343" s="162">
        <f t="shared" si="52"/>
        <v>0</v>
      </c>
      <c r="S343" s="162">
        <v>0</v>
      </c>
      <c r="T343" s="163">
        <f t="shared" si="53"/>
        <v>0</v>
      </c>
      <c r="AR343" s="164" t="s">
        <v>226</v>
      </c>
      <c r="AT343" s="164" t="s">
        <v>115</v>
      </c>
      <c r="AU343" s="164" t="s">
        <v>73</v>
      </c>
      <c r="AY343" s="13" t="s">
        <v>121</v>
      </c>
      <c r="BE343" s="165">
        <f t="shared" si="54"/>
        <v>0</v>
      </c>
      <c r="BF343" s="165">
        <f t="shared" si="55"/>
        <v>0</v>
      </c>
      <c r="BG343" s="165">
        <f t="shared" si="56"/>
        <v>0</v>
      </c>
      <c r="BH343" s="165">
        <f t="shared" si="57"/>
        <v>0</v>
      </c>
      <c r="BI343" s="165">
        <f t="shared" si="58"/>
        <v>0</v>
      </c>
      <c r="BJ343" s="13" t="s">
        <v>81</v>
      </c>
      <c r="BK343" s="165">
        <f t="shared" si="59"/>
        <v>0</v>
      </c>
      <c r="BL343" s="13" t="s">
        <v>226</v>
      </c>
      <c r="BM343" s="164" t="s">
        <v>1153</v>
      </c>
    </row>
    <row r="344" spans="2:65" s="1" customFormat="1" ht="36" customHeight="1">
      <c r="B344" s="30"/>
      <c r="C344" s="153" t="s">
        <v>1154</v>
      </c>
      <c r="D344" s="153" t="s">
        <v>115</v>
      </c>
      <c r="E344" s="154" t="s">
        <v>1155</v>
      </c>
      <c r="F344" s="155" t="s">
        <v>1156</v>
      </c>
      <c r="G344" s="156" t="s">
        <v>231</v>
      </c>
      <c r="H344" s="157">
        <v>1</v>
      </c>
      <c r="I344" s="158"/>
      <c r="J344" s="159">
        <f t="shared" si="50"/>
        <v>0</v>
      </c>
      <c r="K344" s="155" t="s">
        <v>119</v>
      </c>
      <c r="L344" s="34"/>
      <c r="M344" s="160" t="s">
        <v>19</v>
      </c>
      <c r="N344" s="161" t="s">
        <v>44</v>
      </c>
      <c r="O344" s="59"/>
      <c r="P344" s="162">
        <f t="shared" si="51"/>
        <v>0</v>
      </c>
      <c r="Q344" s="162">
        <v>0</v>
      </c>
      <c r="R344" s="162">
        <f t="shared" si="52"/>
        <v>0</v>
      </c>
      <c r="S344" s="162">
        <v>0</v>
      </c>
      <c r="T344" s="163">
        <f t="shared" si="53"/>
        <v>0</v>
      </c>
      <c r="AR344" s="164" t="s">
        <v>226</v>
      </c>
      <c r="AT344" s="164" t="s">
        <v>115</v>
      </c>
      <c r="AU344" s="164" t="s">
        <v>73</v>
      </c>
      <c r="AY344" s="13" t="s">
        <v>121</v>
      </c>
      <c r="BE344" s="165">
        <f t="shared" si="54"/>
        <v>0</v>
      </c>
      <c r="BF344" s="165">
        <f t="shared" si="55"/>
        <v>0</v>
      </c>
      <c r="BG344" s="165">
        <f t="shared" si="56"/>
        <v>0</v>
      </c>
      <c r="BH344" s="165">
        <f t="shared" si="57"/>
        <v>0</v>
      </c>
      <c r="BI344" s="165">
        <f t="shared" si="58"/>
        <v>0</v>
      </c>
      <c r="BJ344" s="13" t="s">
        <v>81</v>
      </c>
      <c r="BK344" s="165">
        <f t="shared" si="59"/>
        <v>0</v>
      </c>
      <c r="BL344" s="13" t="s">
        <v>226</v>
      </c>
      <c r="BM344" s="164" t="s">
        <v>1157</v>
      </c>
    </row>
    <row r="345" spans="2:65" s="1" customFormat="1" ht="36" customHeight="1">
      <c r="B345" s="30"/>
      <c r="C345" s="153" t="s">
        <v>1158</v>
      </c>
      <c r="D345" s="153" t="s">
        <v>115</v>
      </c>
      <c r="E345" s="154" t="s">
        <v>1159</v>
      </c>
      <c r="F345" s="155" t="s">
        <v>1160</v>
      </c>
      <c r="G345" s="156" t="s">
        <v>231</v>
      </c>
      <c r="H345" s="157">
        <v>1</v>
      </c>
      <c r="I345" s="158"/>
      <c r="J345" s="159">
        <f t="shared" si="50"/>
        <v>0</v>
      </c>
      <c r="K345" s="155" t="s">
        <v>119</v>
      </c>
      <c r="L345" s="34"/>
      <c r="M345" s="160" t="s">
        <v>19</v>
      </c>
      <c r="N345" s="161" t="s">
        <v>44</v>
      </c>
      <c r="O345" s="59"/>
      <c r="P345" s="162">
        <f t="shared" si="51"/>
        <v>0</v>
      </c>
      <c r="Q345" s="162">
        <v>0</v>
      </c>
      <c r="R345" s="162">
        <f t="shared" si="52"/>
        <v>0</v>
      </c>
      <c r="S345" s="162">
        <v>0</v>
      </c>
      <c r="T345" s="163">
        <f t="shared" si="53"/>
        <v>0</v>
      </c>
      <c r="AR345" s="164" t="s">
        <v>226</v>
      </c>
      <c r="AT345" s="164" t="s">
        <v>115</v>
      </c>
      <c r="AU345" s="164" t="s">
        <v>73</v>
      </c>
      <c r="AY345" s="13" t="s">
        <v>121</v>
      </c>
      <c r="BE345" s="165">
        <f t="shared" si="54"/>
        <v>0</v>
      </c>
      <c r="BF345" s="165">
        <f t="shared" si="55"/>
        <v>0</v>
      </c>
      <c r="BG345" s="165">
        <f t="shared" si="56"/>
        <v>0</v>
      </c>
      <c r="BH345" s="165">
        <f t="shared" si="57"/>
        <v>0</v>
      </c>
      <c r="BI345" s="165">
        <f t="shared" si="58"/>
        <v>0</v>
      </c>
      <c r="BJ345" s="13" t="s">
        <v>81</v>
      </c>
      <c r="BK345" s="165">
        <f t="shared" si="59"/>
        <v>0</v>
      </c>
      <c r="BL345" s="13" t="s">
        <v>226</v>
      </c>
      <c r="BM345" s="164" t="s">
        <v>1161</v>
      </c>
    </row>
    <row r="346" spans="2:65" s="1" customFormat="1" ht="36" customHeight="1">
      <c r="B346" s="30"/>
      <c r="C346" s="153" t="s">
        <v>1162</v>
      </c>
      <c r="D346" s="153" t="s">
        <v>115</v>
      </c>
      <c r="E346" s="154" t="s">
        <v>1163</v>
      </c>
      <c r="F346" s="155" t="s">
        <v>1164</v>
      </c>
      <c r="G346" s="156" t="s">
        <v>231</v>
      </c>
      <c r="H346" s="157">
        <v>1</v>
      </c>
      <c r="I346" s="158"/>
      <c r="J346" s="159">
        <f t="shared" si="50"/>
        <v>0</v>
      </c>
      <c r="K346" s="155" t="s">
        <v>119</v>
      </c>
      <c r="L346" s="34"/>
      <c r="M346" s="160" t="s">
        <v>19</v>
      </c>
      <c r="N346" s="161" t="s">
        <v>44</v>
      </c>
      <c r="O346" s="59"/>
      <c r="P346" s="162">
        <f t="shared" si="51"/>
        <v>0</v>
      </c>
      <c r="Q346" s="162">
        <v>0</v>
      </c>
      <c r="R346" s="162">
        <f t="shared" si="52"/>
        <v>0</v>
      </c>
      <c r="S346" s="162">
        <v>0</v>
      </c>
      <c r="T346" s="163">
        <f t="shared" si="53"/>
        <v>0</v>
      </c>
      <c r="AR346" s="164" t="s">
        <v>226</v>
      </c>
      <c r="AT346" s="164" t="s">
        <v>115</v>
      </c>
      <c r="AU346" s="164" t="s">
        <v>73</v>
      </c>
      <c r="AY346" s="13" t="s">
        <v>121</v>
      </c>
      <c r="BE346" s="165">
        <f t="shared" si="54"/>
        <v>0</v>
      </c>
      <c r="BF346" s="165">
        <f t="shared" si="55"/>
        <v>0</v>
      </c>
      <c r="BG346" s="165">
        <f t="shared" si="56"/>
        <v>0</v>
      </c>
      <c r="BH346" s="165">
        <f t="shared" si="57"/>
        <v>0</v>
      </c>
      <c r="BI346" s="165">
        <f t="shared" si="58"/>
        <v>0</v>
      </c>
      <c r="BJ346" s="13" t="s">
        <v>81</v>
      </c>
      <c r="BK346" s="165">
        <f t="shared" si="59"/>
        <v>0</v>
      </c>
      <c r="BL346" s="13" t="s">
        <v>226</v>
      </c>
      <c r="BM346" s="164" t="s">
        <v>1165</v>
      </c>
    </row>
    <row r="347" spans="2:65" s="1" customFormat="1" ht="36" customHeight="1">
      <c r="B347" s="30"/>
      <c r="C347" s="153" t="s">
        <v>1166</v>
      </c>
      <c r="D347" s="153" t="s">
        <v>115</v>
      </c>
      <c r="E347" s="154" t="s">
        <v>1167</v>
      </c>
      <c r="F347" s="155" t="s">
        <v>1168</v>
      </c>
      <c r="G347" s="156" t="s">
        <v>231</v>
      </c>
      <c r="H347" s="157">
        <v>1</v>
      </c>
      <c r="I347" s="158"/>
      <c r="J347" s="159">
        <f t="shared" si="50"/>
        <v>0</v>
      </c>
      <c r="K347" s="155" t="s">
        <v>119</v>
      </c>
      <c r="L347" s="34"/>
      <c r="M347" s="160" t="s">
        <v>19</v>
      </c>
      <c r="N347" s="161" t="s">
        <v>44</v>
      </c>
      <c r="O347" s="59"/>
      <c r="P347" s="162">
        <f t="shared" si="51"/>
        <v>0</v>
      </c>
      <c r="Q347" s="162">
        <v>0</v>
      </c>
      <c r="R347" s="162">
        <f t="shared" si="52"/>
        <v>0</v>
      </c>
      <c r="S347" s="162">
        <v>0</v>
      </c>
      <c r="T347" s="163">
        <f t="shared" si="53"/>
        <v>0</v>
      </c>
      <c r="AR347" s="164" t="s">
        <v>226</v>
      </c>
      <c r="AT347" s="164" t="s">
        <v>115</v>
      </c>
      <c r="AU347" s="164" t="s">
        <v>73</v>
      </c>
      <c r="AY347" s="13" t="s">
        <v>121</v>
      </c>
      <c r="BE347" s="165">
        <f t="shared" si="54"/>
        <v>0</v>
      </c>
      <c r="BF347" s="165">
        <f t="shared" si="55"/>
        <v>0</v>
      </c>
      <c r="BG347" s="165">
        <f t="shared" si="56"/>
        <v>0</v>
      </c>
      <c r="BH347" s="165">
        <f t="shared" si="57"/>
        <v>0</v>
      </c>
      <c r="BI347" s="165">
        <f t="shared" si="58"/>
        <v>0</v>
      </c>
      <c r="BJ347" s="13" t="s">
        <v>81</v>
      </c>
      <c r="BK347" s="165">
        <f t="shared" si="59"/>
        <v>0</v>
      </c>
      <c r="BL347" s="13" t="s">
        <v>226</v>
      </c>
      <c r="BM347" s="164" t="s">
        <v>1169</v>
      </c>
    </row>
    <row r="348" spans="2:65" s="1" customFormat="1" ht="24" customHeight="1">
      <c r="B348" s="30"/>
      <c r="C348" s="153" t="s">
        <v>1170</v>
      </c>
      <c r="D348" s="153" t="s">
        <v>115</v>
      </c>
      <c r="E348" s="154" t="s">
        <v>1171</v>
      </c>
      <c r="F348" s="155" t="s">
        <v>1172</v>
      </c>
      <c r="G348" s="156" t="s">
        <v>231</v>
      </c>
      <c r="H348" s="157">
        <v>1</v>
      </c>
      <c r="I348" s="158"/>
      <c r="J348" s="159">
        <f t="shared" si="50"/>
        <v>0</v>
      </c>
      <c r="K348" s="155" t="s">
        <v>119</v>
      </c>
      <c r="L348" s="34"/>
      <c r="M348" s="160" t="s">
        <v>19</v>
      </c>
      <c r="N348" s="161" t="s">
        <v>44</v>
      </c>
      <c r="O348" s="59"/>
      <c r="P348" s="162">
        <f t="shared" si="51"/>
        <v>0</v>
      </c>
      <c r="Q348" s="162">
        <v>0</v>
      </c>
      <c r="R348" s="162">
        <f t="shared" si="52"/>
        <v>0</v>
      </c>
      <c r="S348" s="162">
        <v>0</v>
      </c>
      <c r="T348" s="163">
        <f t="shared" si="53"/>
        <v>0</v>
      </c>
      <c r="AR348" s="164" t="s">
        <v>226</v>
      </c>
      <c r="AT348" s="164" t="s">
        <v>115</v>
      </c>
      <c r="AU348" s="164" t="s">
        <v>73</v>
      </c>
      <c r="AY348" s="13" t="s">
        <v>121</v>
      </c>
      <c r="BE348" s="165">
        <f t="shared" si="54"/>
        <v>0</v>
      </c>
      <c r="BF348" s="165">
        <f t="shared" si="55"/>
        <v>0</v>
      </c>
      <c r="BG348" s="165">
        <f t="shared" si="56"/>
        <v>0</v>
      </c>
      <c r="BH348" s="165">
        <f t="shared" si="57"/>
        <v>0</v>
      </c>
      <c r="BI348" s="165">
        <f t="shared" si="58"/>
        <v>0</v>
      </c>
      <c r="BJ348" s="13" t="s">
        <v>81</v>
      </c>
      <c r="BK348" s="165">
        <f t="shared" si="59"/>
        <v>0</v>
      </c>
      <c r="BL348" s="13" t="s">
        <v>226</v>
      </c>
      <c r="BM348" s="164" t="s">
        <v>1173</v>
      </c>
    </row>
    <row r="349" spans="2:65" s="1" customFormat="1" ht="24" customHeight="1">
      <c r="B349" s="30"/>
      <c r="C349" s="153" t="s">
        <v>1174</v>
      </c>
      <c r="D349" s="153" t="s">
        <v>115</v>
      </c>
      <c r="E349" s="154" t="s">
        <v>1175</v>
      </c>
      <c r="F349" s="155" t="s">
        <v>1176</v>
      </c>
      <c r="G349" s="156" t="s">
        <v>231</v>
      </c>
      <c r="H349" s="157">
        <v>1</v>
      </c>
      <c r="I349" s="158"/>
      <c r="J349" s="159">
        <f t="shared" si="50"/>
        <v>0</v>
      </c>
      <c r="K349" s="155" t="s">
        <v>119</v>
      </c>
      <c r="L349" s="34"/>
      <c r="M349" s="160" t="s">
        <v>19</v>
      </c>
      <c r="N349" s="161" t="s">
        <v>44</v>
      </c>
      <c r="O349" s="59"/>
      <c r="P349" s="162">
        <f t="shared" si="51"/>
        <v>0</v>
      </c>
      <c r="Q349" s="162">
        <v>0</v>
      </c>
      <c r="R349" s="162">
        <f t="shared" si="52"/>
        <v>0</v>
      </c>
      <c r="S349" s="162">
        <v>0</v>
      </c>
      <c r="T349" s="163">
        <f t="shared" si="53"/>
        <v>0</v>
      </c>
      <c r="AR349" s="164" t="s">
        <v>226</v>
      </c>
      <c r="AT349" s="164" t="s">
        <v>115</v>
      </c>
      <c r="AU349" s="164" t="s">
        <v>73</v>
      </c>
      <c r="AY349" s="13" t="s">
        <v>121</v>
      </c>
      <c r="BE349" s="165">
        <f t="shared" si="54"/>
        <v>0</v>
      </c>
      <c r="BF349" s="165">
        <f t="shared" si="55"/>
        <v>0</v>
      </c>
      <c r="BG349" s="165">
        <f t="shared" si="56"/>
        <v>0</v>
      </c>
      <c r="BH349" s="165">
        <f t="shared" si="57"/>
        <v>0</v>
      </c>
      <c r="BI349" s="165">
        <f t="shared" si="58"/>
        <v>0</v>
      </c>
      <c r="BJ349" s="13" t="s">
        <v>81</v>
      </c>
      <c r="BK349" s="165">
        <f t="shared" si="59"/>
        <v>0</v>
      </c>
      <c r="BL349" s="13" t="s">
        <v>226</v>
      </c>
      <c r="BM349" s="164" t="s">
        <v>1177</v>
      </c>
    </row>
    <row r="350" spans="2:65" s="1" customFormat="1" ht="24" customHeight="1">
      <c r="B350" s="30"/>
      <c r="C350" s="153" t="s">
        <v>1178</v>
      </c>
      <c r="D350" s="153" t="s">
        <v>115</v>
      </c>
      <c r="E350" s="154" t="s">
        <v>1179</v>
      </c>
      <c r="F350" s="155" t="s">
        <v>1180</v>
      </c>
      <c r="G350" s="156" t="s">
        <v>231</v>
      </c>
      <c r="H350" s="157">
        <v>10</v>
      </c>
      <c r="I350" s="158"/>
      <c r="J350" s="159">
        <f t="shared" si="50"/>
        <v>0</v>
      </c>
      <c r="K350" s="155" t="s">
        <v>119</v>
      </c>
      <c r="L350" s="34"/>
      <c r="M350" s="160" t="s">
        <v>19</v>
      </c>
      <c r="N350" s="161" t="s">
        <v>44</v>
      </c>
      <c r="O350" s="59"/>
      <c r="P350" s="162">
        <f t="shared" si="51"/>
        <v>0</v>
      </c>
      <c r="Q350" s="162">
        <v>0</v>
      </c>
      <c r="R350" s="162">
        <f t="shared" si="52"/>
        <v>0</v>
      </c>
      <c r="S350" s="162">
        <v>0</v>
      </c>
      <c r="T350" s="163">
        <f t="shared" si="53"/>
        <v>0</v>
      </c>
      <c r="AR350" s="164" t="s">
        <v>226</v>
      </c>
      <c r="AT350" s="164" t="s">
        <v>115</v>
      </c>
      <c r="AU350" s="164" t="s">
        <v>73</v>
      </c>
      <c r="AY350" s="13" t="s">
        <v>121</v>
      </c>
      <c r="BE350" s="165">
        <f t="shared" si="54"/>
        <v>0</v>
      </c>
      <c r="BF350" s="165">
        <f t="shared" si="55"/>
        <v>0</v>
      </c>
      <c r="BG350" s="165">
        <f t="shared" si="56"/>
        <v>0</v>
      </c>
      <c r="BH350" s="165">
        <f t="shared" si="57"/>
        <v>0</v>
      </c>
      <c r="BI350" s="165">
        <f t="shared" si="58"/>
        <v>0</v>
      </c>
      <c r="BJ350" s="13" t="s">
        <v>81</v>
      </c>
      <c r="BK350" s="165">
        <f t="shared" si="59"/>
        <v>0</v>
      </c>
      <c r="BL350" s="13" t="s">
        <v>226</v>
      </c>
      <c r="BM350" s="164" t="s">
        <v>1181</v>
      </c>
    </row>
    <row r="351" spans="2:65" s="1" customFormat="1" ht="36" customHeight="1">
      <c r="B351" s="30"/>
      <c r="C351" s="153" t="s">
        <v>1182</v>
      </c>
      <c r="D351" s="153" t="s">
        <v>115</v>
      </c>
      <c r="E351" s="154" t="s">
        <v>1183</v>
      </c>
      <c r="F351" s="155" t="s">
        <v>1184</v>
      </c>
      <c r="G351" s="156" t="s">
        <v>231</v>
      </c>
      <c r="H351" s="157">
        <v>1</v>
      </c>
      <c r="I351" s="158"/>
      <c r="J351" s="159">
        <f t="shared" si="50"/>
        <v>0</v>
      </c>
      <c r="K351" s="155" t="s">
        <v>119</v>
      </c>
      <c r="L351" s="34"/>
      <c r="M351" s="160" t="s">
        <v>19</v>
      </c>
      <c r="N351" s="161" t="s">
        <v>44</v>
      </c>
      <c r="O351" s="59"/>
      <c r="P351" s="162">
        <f t="shared" si="51"/>
        <v>0</v>
      </c>
      <c r="Q351" s="162">
        <v>0</v>
      </c>
      <c r="R351" s="162">
        <f t="shared" si="52"/>
        <v>0</v>
      </c>
      <c r="S351" s="162">
        <v>0</v>
      </c>
      <c r="T351" s="163">
        <f t="shared" si="53"/>
        <v>0</v>
      </c>
      <c r="AR351" s="164" t="s">
        <v>226</v>
      </c>
      <c r="AT351" s="164" t="s">
        <v>115</v>
      </c>
      <c r="AU351" s="164" t="s">
        <v>73</v>
      </c>
      <c r="AY351" s="13" t="s">
        <v>121</v>
      </c>
      <c r="BE351" s="165">
        <f t="shared" si="54"/>
        <v>0</v>
      </c>
      <c r="BF351" s="165">
        <f t="shared" si="55"/>
        <v>0</v>
      </c>
      <c r="BG351" s="165">
        <f t="shared" si="56"/>
        <v>0</v>
      </c>
      <c r="BH351" s="165">
        <f t="shared" si="57"/>
        <v>0</v>
      </c>
      <c r="BI351" s="165">
        <f t="shared" si="58"/>
        <v>0</v>
      </c>
      <c r="BJ351" s="13" t="s">
        <v>81</v>
      </c>
      <c r="BK351" s="165">
        <f t="shared" si="59"/>
        <v>0</v>
      </c>
      <c r="BL351" s="13" t="s">
        <v>226</v>
      </c>
      <c r="BM351" s="164" t="s">
        <v>1185</v>
      </c>
    </row>
    <row r="352" spans="2:65" s="1" customFormat="1" ht="36" customHeight="1">
      <c r="B352" s="30"/>
      <c r="C352" s="153" t="s">
        <v>1186</v>
      </c>
      <c r="D352" s="153" t="s">
        <v>115</v>
      </c>
      <c r="E352" s="154" t="s">
        <v>1187</v>
      </c>
      <c r="F352" s="155" t="s">
        <v>1188</v>
      </c>
      <c r="G352" s="156" t="s">
        <v>231</v>
      </c>
      <c r="H352" s="157">
        <v>1</v>
      </c>
      <c r="I352" s="158"/>
      <c r="J352" s="159">
        <f t="shared" si="50"/>
        <v>0</v>
      </c>
      <c r="K352" s="155" t="s">
        <v>119</v>
      </c>
      <c r="L352" s="34"/>
      <c r="M352" s="160" t="s">
        <v>19</v>
      </c>
      <c r="N352" s="161" t="s">
        <v>44</v>
      </c>
      <c r="O352" s="59"/>
      <c r="P352" s="162">
        <f t="shared" si="51"/>
        <v>0</v>
      </c>
      <c r="Q352" s="162">
        <v>0</v>
      </c>
      <c r="R352" s="162">
        <f t="shared" si="52"/>
        <v>0</v>
      </c>
      <c r="S352" s="162">
        <v>0</v>
      </c>
      <c r="T352" s="163">
        <f t="shared" si="53"/>
        <v>0</v>
      </c>
      <c r="AR352" s="164" t="s">
        <v>226</v>
      </c>
      <c r="AT352" s="164" t="s">
        <v>115</v>
      </c>
      <c r="AU352" s="164" t="s">
        <v>73</v>
      </c>
      <c r="AY352" s="13" t="s">
        <v>121</v>
      </c>
      <c r="BE352" s="165">
        <f t="shared" si="54"/>
        <v>0</v>
      </c>
      <c r="BF352" s="165">
        <f t="shared" si="55"/>
        <v>0</v>
      </c>
      <c r="BG352" s="165">
        <f t="shared" si="56"/>
        <v>0</v>
      </c>
      <c r="BH352" s="165">
        <f t="shared" si="57"/>
        <v>0</v>
      </c>
      <c r="BI352" s="165">
        <f t="shared" si="58"/>
        <v>0</v>
      </c>
      <c r="BJ352" s="13" t="s">
        <v>81</v>
      </c>
      <c r="BK352" s="165">
        <f t="shared" si="59"/>
        <v>0</v>
      </c>
      <c r="BL352" s="13" t="s">
        <v>226</v>
      </c>
      <c r="BM352" s="164" t="s">
        <v>1189</v>
      </c>
    </row>
    <row r="353" spans="2:65" s="1" customFormat="1" ht="36" customHeight="1">
      <c r="B353" s="30"/>
      <c r="C353" s="153" t="s">
        <v>1190</v>
      </c>
      <c r="D353" s="153" t="s">
        <v>115</v>
      </c>
      <c r="E353" s="154" t="s">
        <v>1191</v>
      </c>
      <c r="F353" s="155" t="s">
        <v>1192</v>
      </c>
      <c r="G353" s="156" t="s">
        <v>231</v>
      </c>
      <c r="H353" s="157">
        <v>1</v>
      </c>
      <c r="I353" s="158"/>
      <c r="J353" s="159">
        <f t="shared" si="50"/>
        <v>0</v>
      </c>
      <c r="K353" s="155" t="s">
        <v>119</v>
      </c>
      <c r="L353" s="34"/>
      <c r="M353" s="160" t="s">
        <v>19</v>
      </c>
      <c r="N353" s="161" t="s">
        <v>44</v>
      </c>
      <c r="O353" s="59"/>
      <c r="P353" s="162">
        <f t="shared" si="51"/>
        <v>0</v>
      </c>
      <c r="Q353" s="162">
        <v>0</v>
      </c>
      <c r="R353" s="162">
        <f t="shared" si="52"/>
        <v>0</v>
      </c>
      <c r="S353" s="162">
        <v>0</v>
      </c>
      <c r="T353" s="163">
        <f t="shared" si="53"/>
        <v>0</v>
      </c>
      <c r="AR353" s="164" t="s">
        <v>226</v>
      </c>
      <c r="AT353" s="164" t="s">
        <v>115</v>
      </c>
      <c r="AU353" s="164" t="s">
        <v>73</v>
      </c>
      <c r="AY353" s="13" t="s">
        <v>121</v>
      </c>
      <c r="BE353" s="165">
        <f t="shared" si="54"/>
        <v>0</v>
      </c>
      <c r="BF353" s="165">
        <f t="shared" si="55"/>
        <v>0</v>
      </c>
      <c r="BG353" s="165">
        <f t="shared" si="56"/>
        <v>0</v>
      </c>
      <c r="BH353" s="165">
        <f t="shared" si="57"/>
        <v>0</v>
      </c>
      <c r="BI353" s="165">
        <f t="shared" si="58"/>
        <v>0</v>
      </c>
      <c r="BJ353" s="13" t="s">
        <v>81</v>
      </c>
      <c r="BK353" s="165">
        <f t="shared" si="59"/>
        <v>0</v>
      </c>
      <c r="BL353" s="13" t="s">
        <v>226</v>
      </c>
      <c r="BM353" s="164" t="s">
        <v>1193</v>
      </c>
    </row>
    <row r="354" spans="2:65" s="1" customFormat="1" ht="36" customHeight="1">
      <c r="B354" s="30"/>
      <c r="C354" s="153" t="s">
        <v>1194</v>
      </c>
      <c r="D354" s="153" t="s">
        <v>115</v>
      </c>
      <c r="E354" s="154" t="s">
        <v>1195</v>
      </c>
      <c r="F354" s="155" t="s">
        <v>1196</v>
      </c>
      <c r="G354" s="156" t="s">
        <v>231</v>
      </c>
      <c r="H354" s="157">
        <v>1</v>
      </c>
      <c r="I354" s="158"/>
      <c r="J354" s="159">
        <f t="shared" si="50"/>
        <v>0</v>
      </c>
      <c r="K354" s="155" t="s">
        <v>119</v>
      </c>
      <c r="L354" s="34"/>
      <c r="M354" s="160" t="s">
        <v>19</v>
      </c>
      <c r="N354" s="161" t="s">
        <v>44</v>
      </c>
      <c r="O354" s="59"/>
      <c r="P354" s="162">
        <f t="shared" si="51"/>
        <v>0</v>
      </c>
      <c r="Q354" s="162">
        <v>0</v>
      </c>
      <c r="R354" s="162">
        <f t="shared" si="52"/>
        <v>0</v>
      </c>
      <c r="S354" s="162">
        <v>0</v>
      </c>
      <c r="T354" s="163">
        <f t="shared" si="53"/>
        <v>0</v>
      </c>
      <c r="AR354" s="164" t="s">
        <v>226</v>
      </c>
      <c r="AT354" s="164" t="s">
        <v>115</v>
      </c>
      <c r="AU354" s="164" t="s">
        <v>73</v>
      </c>
      <c r="AY354" s="13" t="s">
        <v>121</v>
      </c>
      <c r="BE354" s="165">
        <f t="shared" si="54"/>
        <v>0</v>
      </c>
      <c r="BF354" s="165">
        <f t="shared" si="55"/>
        <v>0</v>
      </c>
      <c r="BG354" s="165">
        <f t="shared" si="56"/>
        <v>0</v>
      </c>
      <c r="BH354" s="165">
        <f t="shared" si="57"/>
        <v>0</v>
      </c>
      <c r="BI354" s="165">
        <f t="shared" si="58"/>
        <v>0</v>
      </c>
      <c r="BJ354" s="13" t="s">
        <v>81</v>
      </c>
      <c r="BK354" s="165">
        <f t="shared" si="59"/>
        <v>0</v>
      </c>
      <c r="BL354" s="13" t="s">
        <v>226</v>
      </c>
      <c r="BM354" s="164" t="s">
        <v>1197</v>
      </c>
    </row>
    <row r="355" spans="2:65" s="1" customFormat="1" ht="36" customHeight="1">
      <c r="B355" s="30"/>
      <c r="C355" s="153" t="s">
        <v>1198</v>
      </c>
      <c r="D355" s="153" t="s">
        <v>115</v>
      </c>
      <c r="E355" s="154" t="s">
        <v>1199</v>
      </c>
      <c r="F355" s="155" t="s">
        <v>1200</v>
      </c>
      <c r="G355" s="156" t="s">
        <v>231</v>
      </c>
      <c r="H355" s="157">
        <v>1</v>
      </c>
      <c r="I355" s="158"/>
      <c r="J355" s="159">
        <f t="shared" si="50"/>
        <v>0</v>
      </c>
      <c r="K355" s="155" t="s">
        <v>119</v>
      </c>
      <c r="L355" s="34"/>
      <c r="M355" s="160" t="s">
        <v>19</v>
      </c>
      <c r="N355" s="161" t="s">
        <v>44</v>
      </c>
      <c r="O355" s="59"/>
      <c r="P355" s="162">
        <f t="shared" si="51"/>
        <v>0</v>
      </c>
      <c r="Q355" s="162">
        <v>0</v>
      </c>
      <c r="R355" s="162">
        <f t="shared" si="52"/>
        <v>0</v>
      </c>
      <c r="S355" s="162">
        <v>0</v>
      </c>
      <c r="T355" s="163">
        <f t="shared" si="53"/>
        <v>0</v>
      </c>
      <c r="AR355" s="164" t="s">
        <v>226</v>
      </c>
      <c r="AT355" s="164" t="s">
        <v>115</v>
      </c>
      <c r="AU355" s="164" t="s">
        <v>73</v>
      </c>
      <c r="AY355" s="13" t="s">
        <v>121</v>
      </c>
      <c r="BE355" s="165">
        <f t="shared" si="54"/>
        <v>0</v>
      </c>
      <c r="BF355" s="165">
        <f t="shared" si="55"/>
        <v>0</v>
      </c>
      <c r="BG355" s="165">
        <f t="shared" si="56"/>
        <v>0</v>
      </c>
      <c r="BH355" s="165">
        <f t="shared" si="57"/>
        <v>0</v>
      </c>
      <c r="BI355" s="165">
        <f t="shared" si="58"/>
        <v>0</v>
      </c>
      <c r="BJ355" s="13" t="s">
        <v>81</v>
      </c>
      <c r="BK355" s="165">
        <f t="shared" si="59"/>
        <v>0</v>
      </c>
      <c r="BL355" s="13" t="s">
        <v>226</v>
      </c>
      <c r="BM355" s="164" t="s">
        <v>1201</v>
      </c>
    </row>
    <row r="356" spans="2:65" s="1" customFormat="1" ht="36" customHeight="1">
      <c r="B356" s="30"/>
      <c r="C356" s="153" t="s">
        <v>1202</v>
      </c>
      <c r="D356" s="153" t="s">
        <v>115</v>
      </c>
      <c r="E356" s="154" t="s">
        <v>1203</v>
      </c>
      <c r="F356" s="155" t="s">
        <v>1204</v>
      </c>
      <c r="G356" s="156" t="s">
        <v>231</v>
      </c>
      <c r="H356" s="157">
        <v>1</v>
      </c>
      <c r="I356" s="158"/>
      <c r="J356" s="159">
        <f t="shared" si="50"/>
        <v>0</v>
      </c>
      <c r="K356" s="155" t="s">
        <v>119</v>
      </c>
      <c r="L356" s="34"/>
      <c r="M356" s="160" t="s">
        <v>19</v>
      </c>
      <c r="N356" s="161" t="s">
        <v>44</v>
      </c>
      <c r="O356" s="59"/>
      <c r="P356" s="162">
        <f t="shared" si="51"/>
        <v>0</v>
      </c>
      <c r="Q356" s="162">
        <v>0</v>
      </c>
      <c r="R356" s="162">
        <f t="shared" si="52"/>
        <v>0</v>
      </c>
      <c r="S356" s="162">
        <v>0</v>
      </c>
      <c r="T356" s="163">
        <f t="shared" si="53"/>
        <v>0</v>
      </c>
      <c r="AR356" s="164" t="s">
        <v>226</v>
      </c>
      <c r="AT356" s="164" t="s">
        <v>115</v>
      </c>
      <c r="AU356" s="164" t="s">
        <v>73</v>
      </c>
      <c r="AY356" s="13" t="s">
        <v>121</v>
      </c>
      <c r="BE356" s="165">
        <f t="shared" si="54"/>
        <v>0</v>
      </c>
      <c r="BF356" s="165">
        <f t="shared" si="55"/>
        <v>0</v>
      </c>
      <c r="BG356" s="165">
        <f t="shared" si="56"/>
        <v>0</v>
      </c>
      <c r="BH356" s="165">
        <f t="shared" si="57"/>
        <v>0</v>
      </c>
      <c r="BI356" s="165">
        <f t="shared" si="58"/>
        <v>0</v>
      </c>
      <c r="BJ356" s="13" t="s">
        <v>81</v>
      </c>
      <c r="BK356" s="165">
        <f t="shared" si="59"/>
        <v>0</v>
      </c>
      <c r="BL356" s="13" t="s">
        <v>226</v>
      </c>
      <c r="BM356" s="164" t="s">
        <v>1205</v>
      </c>
    </row>
    <row r="357" spans="2:65" s="1" customFormat="1" ht="36" customHeight="1">
      <c r="B357" s="30"/>
      <c r="C357" s="153" t="s">
        <v>1206</v>
      </c>
      <c r="D357" s="153" t="s">
        <v>115</v>
      </c>
      <c r="E357" s="154" t="s">
        <v>1207</v>
      </c>
      <c r="F357" s="155" t="s">
        <v>1208</v>
      </c>
      <c r="G357" s="156" t="s">
        <v>231</v>
      </c>
      <c r="H357" s="157">
        <v>1</v>
      </c>
      <c r="I357" s="158"/>
      <c r="J357" s="159">
        <f t="shared" si="50"/>
        <v>0</v>
      </c>
      <c r="K357" s="155" t="s">
        <v>119</v>
      </c>
      <c r="L357" s="34"/>
      <c r="M357" s="160" t="s">
        <v>19</v>
      </c>
      <c r="N357" s="161" t="s">
        <v>44</v>
      </c>
      <c r="O357" s="59"/>
      <c r="P357" s="162">
        <f t="shared" si="51"/>
        <v>0</v>
      </c>
      <c r="Q357" s="162">
        <v>0</v>
      </c>
      <c r="R357" s="162">
        <f t="shared" si="52"/>
        <v>0</v>
      </c>
      <c r="S357" s="162">
        <v>0</v>
      </c>
      <c r="T357" s="163">
        <f t="shared" si="53"/>
        <v>0</v>
      </c>
      <c r="AR357" s="164" t="s">
        <v>226</v>
      </c>
      <c r="AT357" s="164" t="s">
        <v>115</v>
      </c>
      <c r="AU357" s="164" t="s">
        <v>73</v>
      </c>
      <c r="AY357" s="13" t="s">
        <v>121</v>
      </c>
      <c r="BE357" s="165">
        <f t="shared" si="54"/>
        <v>0</v>
      </c>
      <c r="BF357" s="165">
        <f t="shared" si="55"/>
        <v>0</v>
      </c>
      <c r="BG357" s="165">
        <f t="shared" si="56"/>
        <v>0</v>
      </c>
      <c r="BH357" s="165">
        <f t="shared" si="57"/>
        <v>0</v>
      </c>
      <c r="BI357" s="165">
        <f t="shared" si="58"/>
        <v>0</v>
      </c>
      <c r="BJ357" s="13" t="s">
        <v>81</v>
      </c>
      <c r="BK357" s="165">
        <f t="shared" si="59"/>
        <v>0</v>
      </c>
      <c r="BL357" s="13" t="s">
        <v>226</v>
      </c>
      <c r="BM357" s="164" t="s">
        <v>1209</v>
      </c>
    </row>
    <row r="358" spans="2:65" s="1" customFormat="1" ht="36" customHeight="1">
      <c r="B358" s="30"/>
      <c r="C358" s="153" t="s">
        <v>1210</v>
      </c>
      <c r="D358" s="153" t="s">
        <v>115</v>
      </c>
      <c r="E358" s="154" t="s">
        <v>1211</v>
      </c>
      <c r="F358" s="155" t="s">
        <v>1212</v>
      </c>
      <c r="G358" s="156" t="s">
        <v>231</v>
      </c>
      <c r="H358" s="157">
        <v>1</v>
      </c>
      <c r="I358" s="158"/>
      <c r="J358" s="159">
        <f t="shared" si="50"/>
        <v>0</v>
      </c>
      <c r="K358" s="155" t="s">
        <v>119</v>
      </c>
      <c r="L358" s="34"/>
      <c r="M358" s="160" t="s">
        <v>19</v>
      </c>
      <c r="N358" s="161" t="s">
        <v>44</v>
      </c>
      <c r="O358" s="59"/>
      <c r="P358" s="162">
        <f t="shared" si="51"/>
        <v>0</v>
      </c>
      <c r="Q358" s="162">
        <v>0</v>
      </c>
      <c r="R358" s="162">
        <f t="shared" si="52"/>
        <v>0</v>
      </c>
      <c r="S358" s="162">
        <v>0</v>
      </c>
      <c r="T358" s="163">
        <f t="shared" si="53"/>
        <v>0</v>
      </c>
      <c r="AR358" s="164" t="s">
        <v>226</v>
      </c>
      <c r="AT358" s="164" t="s">
        <v>115</v>
      </c>
      <c r="AU358" s="164" t="s">
        <v>73</v>
      </c>
      <c r="AY358" s="13" t="s">
        <v>121</v>
      </c>
      <c r="BE358" s="165">
        <f t="shared" si="54"/>
        <v>0</v>
      </c>
      <c r="BF358" s="165">
        <f t="shared" si="55"/>
        <v>0</v>
      </c>
      <c r="BG358" s="165">
        <f t="shared" si="56"/>
        <v>0</v>
      </c>
      <c r="BH358" s="165">
        <f t="shared" si="57"/>
        <v>0</v>
      </c>
      <c r="BI358" s="165">
        <f t="shared" si="58"/>
        <v>0</v>
      </c>
      <c r="BJ358" s="13" t="s">
        <v>81</v>
      </c>
      <c r="BK358" s="165">
        <f t="shared" si="59"/>
        <v>0</v>
      </c>
      <c r="BL358" s="13" t="s">
        <v>226</v>
      </c>
      <c r="BM358" s="164" t="s">
        <v>1213</v>
      </c>
    </row>
    <row r="359" spans="2:65" s="1" customFormat="1" ht="36" customHeight="1">
      <c r="B359" s="30"/>
      <c r="C359" s="153" t="s">
        <v>1214</v>
      </c>
      <c r="D359" s="153" t="s">
        <v>115</v>
      </c>
      <c r="E359" s="154" t="s">
        <v>1215</v>
      </c>
      <c r="F359" s="155" t="s">
        <v>1216</v>
      </c>
      <c r="G359" s="156" t="s">
        <v>231</v>
      </c>
      <c r="H359" s="157">
        <v>1</v>
      </c>
      <c r="I359" s="158"/>
      <c r="J359" s="159">
        <f t="shared" si="50"/>
        <v>0</v>
      </c>
      <c r="K359" s="155" t="s">
        <v>119</v>
      </c>
      <c r="L359" s="34"/>
      <c r="M359" s="160" t="s">
        <v>19</v>
      </c>
      <c r="N359" s="161" t="s">
        <v>44</v>
      </c>
      <c r="O359" s="59"/>
      <c r="P359" s="162">
        <f t="shared" si="51"/>
        <v>0</v>
      </c>
      <c r="Q359" s="162">
        <v>0</v>
      </c>
      <c r="R359" s="162">
        <f t="shared" si="52"/>
        <v>0</v>
      </c>
      <c r="S359" s="162">
        <v>0</v>
      </c>
      <c r="T359" s="163">
        <f t="shared" si="53"/>
        <v>0</v>
      </c>
      <c r="AR359" s="164" t="s">
        <v>226</v>
      </c>
      <c r="AT359" s="164" t="s">
        <v>115</v>
      </c>
      <c r="AU359" s="164" t="s">
        <v>73</v>
      </c>
      <c r="AY359" s="13" t="s">
        <v>121</v>
      </c>
      <c r="BE359" s="165">
        <f t="shared" si="54"/>
        <v>0</v>
      </c>
      <c r="BF359" s="165">
        <f t="shared" si="55"/>
        <v>0</v>
      </c>
      <c r="BG359" s="165">
        <f t="shared" si="56"/>
        <v>0</v>
      </c>
      <c r="BH359" s="165">
        <f t="shared" si="57"/>
        <v>0</v>
      </c>
      <c r="BI359" s="165">
        <f t="shared" si="58"/>
        <v>0</v>
      </c>
      <c r="BJ359" s="13" t="s">
        <v>81</v>
      </c>
      <c r="BK359" s="165">
        <f t="shared" si="59"/>
        <v>0</v>
      </c>
      <c r="BL359" s="13" t="s">
        <v>226</v>
      </c>
      <c r="BM359" s="164" t="s">
        <v>1217</v>
      </c>
    </row>
    <row r="360" spans="2:65" s="1" customFormat="1" ht="36" customHeight="1">
      <c r="B360" s="30"/>
      <c r="C360" s="153" t="s">
        <v>1218</v>
      </c>
      <c r="D360" s="153" t="s">
        <v>115</v>
      </c>
      <c r="E360" s="154" t="s">
        <v>1219</v>
      </c>
      <c r="F360" s="155" t="s">
        <v>1220</v>
      </c>
      <c r="G360" s="156" t="s">
        <v>231</v>
      </c>
      <c r="H360" s="157">
        <v>1</v>
      </c>
      <c r="I360" s="158"/>
      <c r="J360" s="159">
        <f t="shared" si="50"/>
        <v>0</v>
      </c>
      <c r="K360" s="155" t="s">
        <v>119</v>
      </c>
      <c r="L360" s="34"/>
      <c r="M360" s="160" t="s">
        <v>19</v>
      </c>
      <c r="N360" s="161" t="s">
        <v>44</v>
      </c>
      <c r="O360" s="59"/>
      <c r="P360" s="162">
        <f t="shared" si="51"/>
        <v>0</v>
      </c>
      <c r="Q360" s="162">
        <v>0</v>
      </c>
      <c r="R360" s="162">
        <f t="shared" si="52"/>
        <v>0</v>
      </c>
      <c r="S360" s="162">
        <v>0</v>
      </c>
      <c r="T360" s="163">
        <f t="shared" si="53"/>
        <v>0</v>
      </c>
      <c r="AR360" s="164" t="s">
        <v>226</v>
      </c>
      <c r="AT360" s="164" t="s">
        <v>115</v>
      </c>
      <c r="AU360" s="164" t="s">
        <v>73</v>
      </c>
      <c r="AY360" s="13" t="s">
        <v>121</v>
      </c>
      <c r="BE360" s="165">
        <f t="shared" si="54"/>
        <v>0</v>
      </c>
      <c r="BF360" s="165">
        <f t="shared" si="55"/>
        <v>0</v>
      </c>
      <c r="BG360" s="165">
        <f t="shared" si="56"/>
        <v>0</v>
      </c>
      <c r="BH360" s="165">
        <f t="shared" si="57"/>
        <v>0</v>
      </c>
      <c r="BI360" s="165">
        <f t="shared" si="58"/>
        <v>0</v>
      </c>
      <c r="BJ360" s="13" t="s">
        <v>81</v>
      </c>
      <c r="BK360" s="165">
        <f t="shared" si="59"/>
        <v>0</v>
      </c>
      <c r="BL360" s="13" t="s">
        <v>226</v>
      </c>
      <c r="BM360" s="164" t="s">
        <v>1221</v>
      </c>
    </row>
    <row r="361" spans="2:65" s="1" customFormat="1" ht="36" customHeight="1">
      <c r="B361" s="30"/>
      <c r="C361" s="153" t="s">
        <v>1222</v>
      </c>
      <c r="D361" s="153" t="s">
        <v>115</v>
      </c>
      <c r="E361" s="154" t="s">
        <v>1223</v>
      </c>
      <c r="F361" s="155" t="s">
        <v>1224</v>
      </c>
      <c r="G361" s="156" t="s">
        <v>231</v>
      </c>
      <c r="H361" s="157">
        <v>1</v>
      </c>
      <c r="I361" s="158"/>
      <c r="J361" s="159">
        <f t="shared" si="50"/>
        <v>0</v>
      </c>
      <c r="K361" s="155" t="s">
        <v>119</v>
      </c>
      <c r="L361" s="34"/>
      <c r="M361" s="160" t="s">
        <v>19</v>
      </c>
      <c r="N361" s="161" t="s">
        <v>44</v>
      </c>
      <c r="O361" s="59"/>
      <c r="P361" s="162">
        <f t="shared" si="51"/>
        <v>0</v>
      </c>
      <c r="Q361" s="162">
        <v>0</v>
      </c>
      <c r="R361" s="162">
        <f t="shared" si="52"/>
        <v>0</v>
      </c>
      <c r="S361" s="162">
        <v>0</v>
      </c>
      <c r="T361" s="163">
        <f t="shared" si="53"/>
        <v>0</v>
      </c>
      <c r="AR361" s="164" t="s">
        <v>226</v>
      </c>
      <c r="AT361" s="164" t="s">
        <v>115</v>
      </c>
      <c r="AU361" s="164" t="s">
        <v>73</v>
      </c>
      <c r="AY361" s="13" t="s">
        <v>121</v>
      </c>
      <c r="BE361" s="165">
        <f t="shared" si="54"/>
        <v>0</v>
      </c>
      <c r="BF361" s="165">
        <f t="shared" si="55"/>
        <v>0</v>
      </c>
      <c r="BG361" s="165">
        <f t="shared" si="56"/>
        <v>0</v>
      </c>
      <c r="BH361" s="165">
        <f t="shared" si="57"/>
        <v>0</v>
      </c>
      <c r="BI361" s="165">
        <f t="shared" si="58"/>
        <v>0</v>
      </c>
      <c r="BJ361" s="13" t="s">
        <v>81</v>
      </c>
      <c r="BK361" s="165">
        <f t="shared" si="59"/>
        <v>0</v>
      </c>
      <c r="BL361" s="13" t="s">
        <v>226</v>
      </c>
      <c r="BM361" s="164" t="s">
        <v>1225</v>
      </c>
    </row>
    <row r="362" spans="2:65" s="1" customFormat="1" ht="36" customHeight="1">
      <c r="B362" s="30"/>
      <c r="C362" s="153" t="s">
        <v>1226</v>
      </c>
      <c r="D362" s="153" t="s">
        <v>115</v>
      </c>
      <c r="E362" s="154" t="s">
        <v>1227</v>
      </c>
      <c r="F362" s="155" t="s">
        <v>1228</v>
      </c>
      <c r="G362" s="156" t="s">
        <v>231</v>
      </c>
      <c r="H362" s="157">
        <v>1</v>
      </c>
      <c r="I362" s="158"/>
      <c r="J362" s="159">
        <f t="shared" si="50"/>
        <v>0</v>
      </c>
      <c r="K362" s="155" t="s">
        <v>119</v>
      </c>
      <c r="L362" s="34"/>
      <c r="M362" s="160" t="s">
        <v>19</v>
      </c>
      <c r="N362" s="161" t="s">
        <v>44</v>
      </c>
      <c r="O362" s="59"/>
      <c r="P362" s="162">
        <f t="shared" si="51"/>
        <v>0</v>
      </c>
      <c r="Q362" s="162">
        <v>0</v>
      </c>
      <c r="R362" s="162">
        <f t="shared" si="52"/>
        <v>0</v>
      </c>
      <c r="S362" s="162">
        <v>0</v>
      </c>
      <c r="T362" s="163">
        <f t="shared" si="53"/>
        <v>0</v>
      </c>
      <c r="AR362" s="164" t="s">
        <v>226</v>
      </c>
      <c r="AT362" s="164" t="s">
        <v>115</v>
      </c>
      <c r="AU362" s="164" t="s">
        <v>73</v>
      </c>
      <c r="AY362" s="13" t="s">
        <v>121</v>
      </c>
      <c r="BE362" s="165">
        <f t="shared" si="54"/>
        <v>0</v>
      </c>
      <c r="BF362" s="165">
        <f t="shared" si="55"/>
        <v>0</v>
      </c>
      <c r="BG362" s="165">
        <f t="shared" si="56"/>
        <v>0</v>
      </c>
      <c r="BH362" s="165">
        <f t="shared" si="57"/>
        <v>0</v>
      </c>
      <c r="BI362" s="165">
        <f t="shared" si="58"/>
        <v>0</v>
      </c>
      <c r="BJ362" s="13" t="s">
        <v>81</v>
      </c>
      <c r="BK362" s="165">
        <f t="shared" si="59"/>
        <v>0</v>
      </c>
      <c r="BL362" s="13" t="s">
        <v>226</v>
      </c>
      <c r="BM362" s="164" t="s">
        <v>1229</v>
      </c>
    </row>
    <row r="363" spans="2:65" s="1" customFormat="1" ht="36" customHeight="1">
      <c r="B363" s="30"/>
      <c r="C363" s="153" t="s">
        <v>1230</v>
      </c>
      <c r="D363" s="153" t="s">
        <v>115</v>
      </c>
      <c r="E363" s="154" t="s">
        <v>1231</v>
      </c>
      <c r="F363" s="155" t="s">
        <v>1232</v>
      </c>
      <c r="G363" s="156" t="s">
        <v>231</v>
      </c>
      <c r="H363" s="157">
        <v>1</v>
      </c>
      <c r="I363" s="158"/>
      <c r="J363" s="159">
        <f t="shared" si="50"/>
        <v>0</v>
      </c>
      <c r="K363" s="155" t="s">
        <v>119</v>
      </c>
      <c r="L363" s="34"/>
      <c r="M363" s="160" t="s">
        <v>19</v>
      </c>
      <c r="N363" s="161" t="s">
        <v>44</v>
      </c>
      <c r="O363" s="59"/>
      <c r="P363" s="162">
        <f t="shared" si="51"/>
        <v>0</v>
      </c>
      <c r="Q363" s="162">
        <v>0</v>
      </c>
      <c r="R363" s="162">
        <f t="shared" si="52"/>
        <v>0</v>
      </c>
      <c r="S363" s="162">
        <v>0</v>
      </c>
      <c r="T363" s="163">
        <f t="shared" si="53"/>
        <v>0</v>
      </c>
      <c r="AR363" s="164" t="s">
        <v>226</v>
      </c>
      <c r="AT363" s="164" t="s">
        <v>115</v>
      </c>
      <c r="AU363" s="164" t="s">
        <v>73</v>
      </c>
      <c r="AY363" s="13" t="s">
        <v>121</v>
      </c>
      <c r="BE363" s="165">
        <f t="shared" si="54"/>
        <v>0</v>
      </c>
      <c r="BF363" s="165">
        <f t="shared" si="55"/>
        <v>0</v>
      </c>
      <c r="BG363" s="165">
        <f t="shared" si="56"/>
        <v>0</v>
      </c>
      <c r="BH363" s="165">
        <f t="shared" si="57"/>
        <v>0</v>
      </c>
      <c r="BI363" s="165">
        <f t="shared" si="58"/>
        <v>0</v>
      </c>
      <c r="BJ363" s="13" t="s">
        <v>81</v>
      </c>
      <c r="BK363" s="165">
        <f t="shared" si="59"/>
        <v>0</v>
      </c>
      <c r="BL363" s="13" t="s">
        <v>226</v>
      </c>
      <c r="BM363" s="164" t="s">
        <v>1233</v>
      </c>
    </row>
    <row r="364" spans="2:65" s="1" customFormat="1" ht="24" customHeight="1">
      <c r="B364" s="30"/>
      <c r="C364" s="153" t="s">
        <v>1234</v>
      </c>
      <c r="D364" s="153" t="s">
        <v>115</v>
      </c>
      <c r="E364" s="154" t="s">
        <v>1235</v>
      </c>
      <c r="F364" s="155" t="s">
        <v>1236</v>
      </c>
      <c r="G364" s="156" t="s">
        <v>231</v>
      </c>
      <c r="H364" s="157">
        <v>1</v>
      </c>
      <c r="I364" s="158"/>
      <c r="J364" s="159">
        <f t="shared" si="50"/>
        <v>0</v>
      </c>
      <c r="K364" s="155" t="s">
        <v>119</v>
      </c>
      <c r="L364" s="34"/>
      <c r="M364" s="160" t="s">
        <v>19</v>
      </c>
      <c r="N364" s="161" t="s">
        <v>44</v>
      </c>
      <c r="O364" s="59"/>
      <c r="P364" s="162">
        <f t="shared" si="51"/>
        <v>0</v>
      </c>
      <c r="Q364" s="162">
        <v>0</v>
      </c>
      <c r="R364" s="162">
        <f t="shared" si="52"/>
        <v>0</v>
      </c>
      <c r="S364" s="162">
        <v>0</v>
      </c>
      <c r="T364" s="163">
        <f t="shared" si="53"/>
        <v>0</v>
      </c>
      <c r="AR364" s="164" t="s">
        <v>226</v>
      </c>
      <c r="AT364" s="164" t="s">
        <v>115</v>
      </c>
      <c r="AU364" s="164" t="s">
        <v>73</v>
      </c>
      <c r="AY364" s="13" t="s">
        <v>121</v>
      </c>
      <c r="BE364" s="165">
        <f t="shared" si="54"/>
        <v>0</v>
      </c>
      <c r="BF364" s="165">
        <f t="shared" si="55"/>
        <v>0</v>
      </c>
      <c r="BG364" s="165">
        <f t="shared" si="56"/>
        <v>0</v>
      </c>
      <c r="BH364" s="165">
        <f t="shared" si="57"/>
        <v>0</v>
      </c>
      <c r="BI364" s="165">
        <f t="shared" si="58"/>
        <v>0</v>
      </c>
      <c r="BJ364" s="13" t="s">
        <v>81</v>
      </c>
      <c r="BK364" s="165">
        <f t="shared" si="59"/>
        <v>0</v>
      </c>
      <c r="BL364" s="13" t="s">
        <v>226</v>
      </c>
      <c r="BM364" s="164" t="s">
        <v>1237</v>
      </c>
    </row>
    <row r="365" spans="2:65" s="1" customFormat="1" ht="24" customHeight="1">
      <c r="B365" s="30"/>
      <c r="C365" s="153" t="s">
        <v>1238</v>
      </c>
      <c r="D365" s="153" t="s">
        <v>115</v>
      </c>
      <c r="E365" s="154" t="s">
        <v>1239</v>
      </c>
      <c r="F365" s="155" t="s">
        <v>1240</v>
      </c>
      <c r="G365" s="156" t="s">
        <v>231</v>
      </c>
      <c r="H365" s="157">
        <v>1</v>
      </c>
      <c r="I365" s="158"/>
      <c r="J365" s="159">
        <f t="shared" si="50"/>
        <v>0</v>
      </c>
      <c r="K365" s="155" t="s">
        <v>119</v>
      </c>
      <c r="L365" s="34"/>
      <c r="M365" s="160" t="s">
        <v>19</v>
      </c>
      <c r="N365" s="161" t="s">
        <v>44</v>
      </c>
      <c r="O365" s="59"/>
      <c r="P365" s="162">
        <f t="shared" si="51"/>
        <v>0</v>
      </c>
      <c r="Q365" s="162">
        <v>0</v>
      </c>
      <c r="R365" s="162">
        <f t="shared" si="52"/>
        <v>0</v>
      </c>
      <c r="S365" s="162">
        <v>0</v>
      </c>
      <c r="T365" s="163">
        <f t="shared" si="53"/>
        <v>0</v>
      </c>
      <c r="AR365" s="164" t="s">
        <v>226</v>
      </c>
      <c r="AT365" s="164" t="s">
        <v>115</v>
      </c>
      <c r="AU365" s="164" t="s">
        <v>73</v>
      </c>
      <c r="AY365" s="13" t="s">
        <v>121</v>
      </c>
      <c r="BE365" s="165">
        <f t="shared" si="54"/>
        <v>0</v>
      </c>
      <c r="BF365" s="165">
        <f t="shared" si="55"/>
        <v>0</v>
      </c>
      <c r="BG365" s="165">
        <f t="shared" si="56"/>
        <v>0</v>
      </c>
      <c r="BH365" s="165">
        <f t="shared" si="57"/>
        <v>0</v>
      </c>
      <c r="BI365" s="165">
        <f t="shared" si="58"/>
        <v>0</v>
      </c>
      <c r="BJ365" s="13" t="s">
        <v>81</v>
      </c>
      <c r="BK365" s="165">
        <f t="shared" si="59"/>
        <v>0</v>
      </c>
      <c r="BL365" s="13" t="s">
        <v>226</v>
      </c>
      <c r="BM365" s="164" t="s">
        <v>1241</v>
      </c>
    </row>
    <row r="366" spans="2:65" s="1" customFormat="1" ht="24" customHeight="1">
      <c r="B366" s="30"/>
      <c r="C366" s="153" t="s">
        <v>1242</v>
      </c>
      <c r="D366" s="153" t="s">
        <v>115</v>
      </c>
      <c r="E366" s="154" t="s">
        <v>1243</v>
      </c>
      <c r="F366" s="155" t="s">
        <v>1244</v>
      </c>
      <c r="G366" s="156" t="s">
        <v>231</v>
      </c>
      <c r="H366" s="157">
        <v>1</v>
      </c>
      <c r="I366" s="158"/>
      <c r="J366" s="159">
        <f t="shared" si="50"/>
        <v>0</v>
      </c>
      <c r="K366" s="155" t="s">
        <v>119</v>
      </c>
      <c r="L366" s="34"/>
      <c r="M366" s="160" t="s">
        <v>19</v>
      </c>
      <c r="N366" s="161" t="s">
        <v>44</v>
      </c>
      <c r="O366" s="59"/>
      <c r="P366" s="162">
        <f t="shared" si="51"/>
        <v>0</v>
      </c>
      <c r="Q366" s="162">
        <v>0</v>
      </c>
      <c r="R366" s="162">
        <f t="shared" si="52"/>
        <v>0</v>
      </c>
      <c r="S366" s="162">
        <v>0</v>
      </c>
      <c r="T366" s="163">
        <f t="shared" si="53"/>
        <v>0</v>
      </c>
      <c r="AR366" s="164" t="s">
        <v>226</v>
      </c>
      <c r="AT366" s="164" t="s">
        <v>115</v>
      </c>
      <c r="AU366" s="164" t="s">
        <v>73</v>
      </c>
      <c r="AY366" s="13" t="s">
        <v>121</v>
      </c>
      <c r="BE366" s="165">
        <f t="shared" si="54"/>
        <v>0</v>
      </c>
      <c r="BF366" s="165">
        <f t="shared" si="55"/>
        <v>0</v>
      </c>
      <c r="BG366" s="165">
        <f t="shared" si="56"/>
        <v>0</v>
      </c>
      <c r="BH366" s="165">
        <f t="shared" si="57"/>
        <v>0</v>
      </c>
      <c r="BI366" s="165">
        <f t="shared" si="58"/>
        <v>0</v>
      </c>
      <c r="BJ366" s="13" t="s">
        <v>81</v>
      </c>
      <c r="BK366" s="165">
        <f t="shared" si="59"/>
        <v>0</v>
      </c>
      <c r="BL366" s="13" t="s">
        <v>226</v>
      </c>
      <c r="BM366" s="164" t="s">
        <v>1245</v>
      </c>
    </row>
    <row r="367" spans="2:65" s="1" customFormat="1" ht="24" customHeight="1">
      <c r="B367" s="30"/>
      <c r="C367" s="153" t="s">
        <v>1246</v>
      </c>
      <c r="D367" s="153" t="s">
        <v>115</v>
      </c>
      <c r="E367" s="154" t="s">
        <v>1247</v>
      </c>
      <c r="F367" s="155" t="s">
        <v>1248</v>
      </c>
      <c r="G367" s="156" t="s">
        <v>231</v>
      </c>
      <c r="H367" s="157">
        <v>1</v>
      </c>
      <c r="I367" s="158"/>
      <c r="J367" s="159">
        <f t="shared" si="50"/>
        <v>0</v>
      </c>
      <c r="K367" s="155" t="s">
        <v>119</v>
      </c>
      <c r="L367" s="34"/>
      <c r="M367" s="160" t="s">
        <v>19</v>
      </c>
      <c r="N367" s="161" t="s">
        <v>44</v>
      </c>
      <c r="O367" s="59"/>
      <c r="P367" s="162">
        <f t="shared" si="51"/>
        <v>0</v>
      </c>
      <c r="Q367" s="162">
        <v>0</v>
      </c>
      <c r="R367" s="162">
        <f t="shared" si="52"/>
        <v>0</v>
      </c>
      <c r="S367" s="162">
        <v>0</v>
      </c>
      <c r="T367" s="163">
        <f t="shared" si="53"/>
        <v>0</v>
      </c>
      <c r="AR367" s="164" t="s">
        <v>226</v>
      </c>
      <c r="AT367" s="164" t="s">
        <v>115</v>
      </c>
      <c r="AU367" s="164" t="s">
        <v>73</v>
      </c>
      <c r="AY367" s="13" t="s">
        <v>121</v>
      </c>
      <c r="BE367" s="165">
        <f t="shared" si="54"/>
        <v>0</v>
      </c>
      <c r="BF367" s="165">
        <f t="shared" si="55"/>
        <v>0</v>
      </c>
      <c r="BG367" s="165">
        <f t="shared" si="56"/>
        <v>0</v>
      </c>
      <c r="BH367" s="165">
        <f t="shared" si="57"/>
        <v>0</v>
      </c>
      <c r="BI367" s="165">
        <f t="shared" si="58"/>
        <v>0</v>
      </c>
      <c r="BJ367" s="13" t="s">
        <v>81</v>
      </c>
      <c r="BK367" s="165">
        <f t="shared" si="59"/>
        <v>0</v>
      </c>
      <c r="BL367" s="13" t="s">
        <v>226</v>
      </c>
      <c r="BM367" s="164" t="s">
        <v>1249</v>
      </c>
    </row>
    <row r="368" spans="2:65" s="1" customFormat="1" ht="24" customHeight="1">
      <c r="B368" s="30"/>
      <c r="C368" s="153" t="s">
        <v>1250</v>
      </c>
      <c r="D368" s="153" t="s">
        <v>115</v>
      </c>
      <c r="E368" s="154" t="s">
        <v>1251</v>
      </c>
      <c r="F368" s="155" t="s">
        <v>1252</v>
      </c>
      <c r="G368" s="156" t="s">
        <v>231</v>
      </c>
      <c r="H368" s="157">
        <v>1</v>
      </c>
      <c r="I368" s="158"/>
      <c r="J368" s="159">
        <f t="shared" si="50"/>
        <v>0</v>
      </c>
      <c r="K368" s="155" t="s">
        <v>119</v>
      </c>
      <c r="L368" s="34"/>
      <c r="M368" s="160" t="s">
        <v>19</v>
      </c>
      <c r="N368" s="161" t="s">
        <v>44</v>
      </c>
      <c r="O368" s="59"/>
      <c r="P368" s="162">
        <f t="shared" si="51"/>
        <v>0</v>
      </c>
      <c r="Q368" s="162">
        <v>0</v>
      </c>
      <c r="R368" s="162">
        <f t="shared" si="52"/>
        <v>0</v>
      </c>
      <c r="S368" s="162">
        <v>0</v>
      </c>
      <c r="T368" s="163">
        <f t="shared" si="53"/>
        <v>0</v>
      </c>
      <c r="AR368" s="164" t="s">
        <v>226</v>
      </c>
      <c r="AT368" s="164" t="s">
        <v>115</v>
      </c>
      <c r="AU368" s="164" t="s">
        <v>73</v>
      </c>
      <c r="AY368" s="13" t="s">
        <v>121</v>
      </c>
      <c r="BE368" s="165">
        <f t="shared" si="54"/>
        <v>0</v>
      </c>
      <c r="BF368" s="165">
        <f t="shared" si="55"/>
        <v>0</v>
      </c>
      <c r="BG368" s="165">
        <f t="shared" si="56"/>
        <v>0</v>
      </c>
      <c r="BH368" s="165">
        <f t="shared" si="57"/>
        <v>0</v>
      </c>
      <c r="BI368" s="165">
        <f t="shared" si="58"/>
        <v>0</v>
      </c>
      <c r="BJ368" s="13" t="s">
        <v>81</v>
      </c>
      <c r="BK368" s="165">
        <f t="shared" si="59"/>
        <v>0</v>
      </c>
      <c r="BL368" s="13" t="s">
        <v>226</v>
      </c>
      <c r="BM368" s="164" t="s">
        <v>1253</v>
      </c>
    </row>
    <row r="369" spans="2:65" s="1" customFormat="1" ht="24" customHeight="1">
      <c r="B369" s="30"/>
      <c r="C369" s="153" t="s">
        <v>1254</v>
      </c>
      <c r="D369" s="153" t="s">
        <v>115</v>
      </c>
      <c r="E369" s="154" t="s">
        <v>1255</v>
      </c>
      <c r="F369" s="155" t="s">
        <v>1256</v>
      </c>
      <c r="G369" s="156" t="s">
        <v>231</v>
      </c>
      <c r="H369" s="157">
        <v>1</v>
      </c>
      <c r="I369" s="158"/>
      <c r="J369" s="159">
        <f t="shared" si="50"/>
        <v>0</v>
      </c>
      <c r="K369" s="155" t="s">
        <v>119</v>
      </c>
      <c r="L369" s="34"/>
      <c r="M369" s="160" t="s">
        <v>19</v>
      </c>
      <c r="N369" s="161" t="s">
        <v>44</v>
      </c>
      <c r="O369" s="59"/>
      <c r="P369" s="162">
        <f t="shared" si="51"/>
        <v>0</v>
      </c>
      <c r="Q369" s="162">
        <v>0</v>
      </c>
      <c r="R369" s="162">
        <f t="shared" si="52"/>
        <v>0</v>
      </c>
      <c r="S369" s="162">
        <v>0</v>
      </c>
      <c r="T369" s="163">
        <f t="shared" si="53"/>
        <v>0</v>
      </c>
      <c r="AR369" s="164" t="s">
        <v>226</v>
      </c>
      <c r="AT369" s="164" t="s">
        <v>115</v>
      </c>
      <c r="AU369" s="164" t="s">
        <v>73</v>
      </c>
      <c r="AY369" s="13" t="s">
        <v>121</v>
      </c>
      <c r="BE369" s="165">
        <f t="shared" si="54"/>
        <v>0</v>
      </c>
      <c r="BF369" s="165">
        <f t="shared" si="55"/>
        <v>0</v>
      </c>
      <c r="BG369" s="165">
        <f t="shared" si="56"/>
        <v>0</v>
      </c>
      <c r="BH369" s="165">
        <f t="shared" si="57"/>
        <v>0</v>
      </c>
      <c r="BI369" s="165">
        <f t="shared" si="58"/>
        <v>0</v>
      </c>
      <c r="BJ369" s="13" t="s">
        <v>81</v>
      </c>
      <c r="BK369" s="165">
        <f t="shared" si="59"/>
        <v>0</v>
      </c>
      <c r="BL369" s="13" t="s">
        <v>226</v>
      </c>
      <c r="BM369" s="164" t="s">
        <v>1257</v>
      </c>
    </row>
    <row r="370" spans="2:65" s="1" customFormat="1" ht="24" customHeight="1">
      <c r="B370" s="30"/>
      <c r="C370" s="166" t="s">
        <v>1258</v>
      </c>
      <c r="D370" s="166" t="s">
        <v>124</v>
      </c>
      <c r="E370" s="167" t="s">
        <v>1259</v>
      </c>
      <c r="F370" s="168" t="s">
        <v>1260</v>
      </c>
      <c r="G370" s="169" t="s">
        <v>386</v>
      </c>
      <c r="H370" s="170">
        <v>8</v>
      </c>
      <c r="I370" s="171"/>
      <c r="J370" s="172">
        <f t="shared" si="50"/>
        <v>0</v>
      </c>
      <c r="K370" s="168" t="s">
        <v>119</v>
      </c>
      <c r="L370" s="173"/>
      <c r="M370" s="174" t="s">
        <v>19</v>
      </c>
      <c r="N370" s="175" t="s">
        <v>44</v>
      </c>
      <c r="O370" s="59"/>
      <c r="P370" s="162">
        <f t="shared" si="51"/>
        <v>0</v>
      </c>
      <c r="Q370" s="162">
        <v>0</v>
      </c>
      <c r="R370" s="162">
        <f t="shared" si="52"/>
        <v>0</v>
      </c>
      <c r="S370" s="162">
        <v>0</v>
      </c>
      <c r="T370" s="163">
        <f t="shared" si="53"/>
        <v>0</v>
      </c>
      <c r="AR370" s="164" t="s">
        <v>225</v>
      </c>
      <c r="AT370" s="164" t="s">
        <v>124</v>
      </c>
      <c r="AU370" s="164" t="s">
        <v>73</v>
      </c>
      <c r="AY370" s="13" t="s">
        <v>121</v>
      </c>
      <c r="BE370" s="165">
        <f t="shared" si="54"/>
        <v>0</v>
      </c>
      <c r="BF370" s="165">
        <f t="shared" si="55"/>
        <v>0</v>
      </c>
      <c r="BG370" s="165">
        <f t="shared" si="56"/>
        <v>0</v>
      </c>
      <c r="BH370" s="165">
        <f t="shared" si="57"/>
        <v>0</v>
      </c>
      <c r="BI370" s="165">
        <f t="shared" si="58"/>
        <v>0</v>
      </c>
      <c r="BJ370" s="13" t="s">
        <v>81</v>
      </c>
      <c r="BK370" s="165">
        <f t="shared" si="59"/>
        <v>0</v>
      </c>
      <c r="BL370" s="13" t="s">
        <v>226</v>
      </c>
      <c r="BM370" s="164" t="s">
        <v>1261</v>
      </c>
    </row>
    <row r="371" spans="2:65" s="1" customFormat="1" ht="48" customHeight="1">
      <c r="B371" s="30"/>
      <c r="C371" s="166" t="s">
        <v>1262</v>
      </c>
      <c r="D371" s="166" t="s">
        <v>124</v>
      </c>
      <c r="E371" s="167" t="s">
        <v>1263</v>
      </c>
      <c r="F371" s="168" t="s">
        <v>1264</v>
      </c>
      <c r="G371" s="169" t="s">
        <v>386</v>
      </c>
      <c r="H371" s="170">
        <v>2</v>
      </c>
      <c r="I371" s="171"/>
      <c r="J371" s="172">
        <f t="shared" si="50"/>
        <v>0</v>
      </c>
      <c r="K371" s="168" t="s">
        <v>119</v>
      </c>
      <c r="L371" s="173"/>
      <c r="M371" s="174" t="s">
        <v>19</v>
      </c>
      <c r="N371" s="175" t="s">
        <v>44</v>
      </c>
      <c r="O371" s="59"/>
      <c r="P371" s="162">
        <f t="shared" si="51"/>
        <v>0</v>
      </c>
      <c r="Q371" s="162">
        <v>0</v>
      </c>
      <c r="R371" s="162">
        <f t="shared" si="52"/>
        <v>0</v>
      </c>
      <c r="S371" s="162">
        <v>0</v>
      </c>
      <c r="T371" s="163">
        <f t="shared" si="53"/>
        <v>0</v>
      </c>
      <c r="AR371" s="164" t="s">
        <v>225</v>
      </c>
      <c r="AT371" s="164" t="s">
        <v>124</v>
      </c>
      <c r="AU371" s="164" t="s">
        <v>73</v>
      </c>
      <c r="AY371" s="13" t="s">
        <v>121</v>
      </c>
      <c r="BE371" s="165">
        <f t="shared" si="54"/>
        <v>0</v>
      </c>
      <c r="BF371" s="165">
        <f t="shared" si="55"/>
        <v>0</v>
      </c>
      <c r="BG371" s="165">
        <f t="shared" si="56"/>
        <v>0</v>
      </c>
      <c r="BH371" s="165">
        <f t="shared" si="57"/>
        <v>0</v>
      </c>
      <c r="BI371" s="165">
        <f t="shared" si="58"/>
        <v>0</v>
      </c>
      <c r="BJ371" s="13" t="s">
        <v>81</v>
      </c>
      <c r="BK371" s="165">
        <f t="shared" si="59"/>
        <v>0</v>
      </c>
      <c r="BL371" s="13" t="s">
        <v>226</v>
      </c>
      <c r="BM371" s="164" t="s">
        <v>1265</v>
      </c>
    </row>
    <row r="372" spans="2:65" s="1" customFormat="1" ht="36" customHeight="1">
      <c r="B372" s="30"/>
      <c r="C372" s="153" t="s">
        <v>1266</v>
      </c>
      <c r="D372" s="153" t="s">
        <v>115</v>
      </c>
      <c r="E372" s="154" t="s">
        <v>1267</v>
      </c>
      <c r="F372" s="155" t="s">
        <v>1268</v>
      </c>
      <c r="G372" s="156" t="s">
        <v>386</v>
      </c>
      <c r="H372" s="157">
        <v>2</v>
      </c>
      <c r="I372" s="158"/>
      <c r="J372" s="159">
        <f t="shared" si="50"/>
        <v>0</v>
      </c>
      <c r="K372" s="155" t="s">
        <v>119</v>
      </c>
      <c r="L372" s="34"/>
      <c r="M372" s="160" t="s">
        <v>19</v>
      </c>
      <c r="N372" s="161" t="s">
        <v>44</v>
      </c>
      <c r="O372" s="59"/>
      <c r="P372" s="162">
        <f t="shared" si="51"/>
        <v>0</v>
      </c>
      <c r="Q372" s="162">
        <v>0</v>
      </c>
      <c r="R372" s="162">
        <f t="shared" si="52"/>
        <v>0</v>
      </c>
      <c r="S372" s="162">
        <v>0</v>
      </c>
      <c r="T372" s="163">
        <f t="shared" si="53"/>
        <v>0</v>
      </c>
      <c r="AR372" s="164" t="s">
        <v>226</v>
      </c>
      <c r="AT372" s="164" t="s">
        <v>115</v>
      </c>
      <c r="AU372" s="164" t="s">
        <v>73</v>
      </c>
      <c r="AY372" s="13" t="s">
        <v>121</v>
      </c>
      <c r="BE372" s="165">
        <f t="shared" si="54"/>
        <v>0</v>
      </c>
      <c r="BF372" s="165">
        <f t="shared" si="55"/>
        <v>0</v>
      </c>
      <c r="BG372" s="165">
        <f t="shared" si="56"/>
        <v>0</v>
      </c>
      <c r="BH372" s="165">
        <f t="shared" si="57"/>
        <v>0</v>
      </c>
      <c r="BI372" s="165">
        <f t="shared" si="58"/>
        <v>0</v>
      </c>
      <c r="BJ372" s="13" t="s">
        <v>81</v>
      </c>
      <c r="BK372" s="165">
        <f t="shared" si="59"/>
        <v>0</v>
      </c>
      <c r="BL372" s="13" t="s">
        <v>226</v>
      </c>
      <c r="BM372" s="164" t="s">
        <v>1269</v>
      </c>
    </row>
    <row r="373" spans="2:65" s="1" customFormat="1" ht="36" customHeight="1">
      <c r="B373" s="30"/>
      <c r="C373" s="166" t="s">
        <v>1270</v>
      </c>
      <c r="D373" s="166" t="s">
        <v>124</v>
      </c>
      <c r="E373" s="167" t="s">
        <v>1271</v>
      </c>
      <c r="F373" s="168" t="s">
        <v>1272</v>
      </c>
      <c r="G373" s="169" t="s">
        <v>231</v>
      </c>
      <c r="H373" s="170">
        <v>1</v>
      </c>
      <c r="I373" s="171"/>
      <c r="J373" s="172">
        <f t="shared" si="50"/>
        <v>0</v>
      </c>
      <c r="K373" s="168" t="s">
        <v>119</v>
      </c>
      <c r="L373" s="173"/>
      <c r="M373" s="174" t="s">
        <v>19</v>
      </c>
      <c r="N373" s="175" t="s">
        <v>44</v>
      </c>
      <c r="O373" s="59"/>
      <c r="P373" s="162">
        <f t="shared" si="51"/>
        <v>0</v>
      </c>
      <c r="Q373" s="162">
        <v>0</v>
      </c>
      <c r="R373" s="162">
        <f t="shared" si="52"/>
        <v>0</v>
      </c>
      <c r="S373" s="162">
        <v>0</v>
      </c>
      <c r="T373" s="163">
        <f t="shared" si="53"/>
        <v>0</v>
      </c>
      <c r="AR373" s="164" t="s">
        <v>225</v>
      </c>
      <c r="AT373" s="164" t="s">
        <v>124</v>
      </c>
      <c r="AU373" s="164" t="s">
        <v>73</v>
      </c>
      <c r="AY373" s="13" t="s">
        <v>121</v>
      </c>
      <c r="BE373" s="165">
        <f t="shared" si="54"/>
        <v>0</v>
      </c>
      <c r="BF373" s="165">
        <f t="shared" si="55"/>
        <v>0</v>
      </c>
      <c r="BG373" s="165">
        <f t="shared" si="56"/>
        <v>0</v>
      </c>
      <c r="BH373" s="165">
        <f t="shared" si="57"/>
        <v>0</v>
      </c>
      <c r="BI373" s="165">
        <f t="shared" si="58"/>
        <v>0</v>
      </c>
      <c r="BJ373" s="13" t="s">
        <v>81</v>
      </c>
      <c r="BK373" s="165">
        <f t="shared" si="59"/>
        <v>0</v>
      </c>
      <c r="BL373" s="13" t="s">
        <v>226</v>
      </c>
      <c r="BM373" s="164" t="s">
        <v>1273</v>
      </c>
    </row>
    <row r="374" spans="2:65" s="1" customFormat="1" ht="24" customHeight="1">
      <c r="B374" s="30"/>
      <c r="C374" s="166" t="s">
        <v>1274</v>
      </c>
      <c r="D374" s="166" t="s">
        <v>124</v>
      </c>
      <c r="E374" s="167" t="s">
        <v>1275</v>
      </c>
      <c r="F374" s="168" t="s">
        <v>1276</v>
      </c>
      <c r="G374" s="169" t="s">
        <v>386</v>
      </c>
      <c r="H374" s="170">
        <v>1</v>
      </c>
      <c r="I374" s="171"/>
      <c r="J374" s="172">
        <f t="shared" si="50"/>
        <v>0</v>
      </c>
      <c r="K374" s="168" t="s">
        <v>119</v>
      </c>
      <c r="L374" s="173"/>
      <c r="M374" s="174" t="s">
        <v>19</v>
      </c>
      <c r="N374" s="175" t="s">
        <v>44</v>
      </c>
      <c r="O374" s="59"/>
      <c r="P374" s="162">
        <f t="shared" si="51"/>
        <v>0</v>
      </c>
      <c r="Q374" s="162">
        <v>0</v>
      </c>
      <c r="R374" s="162">
        <f t="shared" si="52"/>
        <v>0</v>
      </c>
      <c r="S374" s="162">
        <v>0</v>
      </c>
      <c r="T374" s="163">
        <f t="shared" si="53"/>
        <v>0</v>
      </c>
      <c r="AR374" s="164" t="s">
        <v>225</v>
      </c>
      <c r="AT374" s="164" t="s">
        <v>124</v>
      </c>
      <c r="AU374" s="164" t="s">
        <v>73</v>
      </c>
      <c r="AY374" s="13" t="s">
        <v>121</v>
      </c>
      <c r="BE374" s="165">
        <f t="shared" si="54"/>
        <v>0</v>
      </c>
      <c r="BF374" s="165">
        <f t="shared" si="55"/>
        <v>0</v>
      </c>
      <c r="BG374" s="165">
        <f t="shared" si="56"/>
        <v>0</v>
      </c>
      <c r="BH374" s="165">
        <f t="shared" si="57"/>
        <v>0</v>
      </c>
      <c r="BI374" s="165">
        <f t="shared" si="58"/>
        <v>0</v>
      </c>
      <c r="BJ374" s="13" t="s">
        <v>81</v>
      </c>
      <c r="BK374" s="165">
        <f t="shared" si="59"/>
        <v>0</v>
      </c>
      <c r="BL374" s="13" t="s">
        <v>226</v>
      </c>
      <c r="BM374" s="164" t="s">
        <v>1277</v>
      </c>
    </row>
    <row r="375" spans="2:65" s="1" customFormat="1" ht="24" customHeight="1">
      <c r="B375" s="30"/>
      <c r="C375" s="166" t="s">
        <v>1278</v>
      </c>
      <c r="D375" s="166" t="s">
        <v>124</v>
      </c>
      <c r="E375" s="167" t="s">
        <v>1279</v>
      </c>
      <c r="F375" s="168" t="s">
        <v>1280</v>
      </c>
      <c r="G375" s="169" t="s">
        <v>386</v>
      </c>
      <c r="H375" s="170">
        <v>2</v>
      </c>
      <c r="I375" s="171"/>
      <c r="J375" s="172">
        <f t="shared" si="50"/>
        <v>0</v>
      </c>
      <c r="K375" s="168" t="s">
        <v>119</v>
      </c>
      <c r="L375" s="173"/>
      <c r="M375" s="174" t="s">
        <v>19</v>
      </c>
      <c r="N375" s="175" t="s">
        <v>44</v>
      </c>
      <c r="O375" s="59"/>
      <c r="P375" s="162">
        <f t="shared" si="51"/>
        <v>0</v>
      </c>
      <c r="Q375" s="162">
        <v>0</v>
      </c>
      <c r="R375" s="162">
        <f t="shared" si="52"/>
        <v>0</v>
      </c>
      <c r="S375" s="162">
        <v>0</v>
      </c>
      <c r="T375" s="163">
        <f t="shared" si="53"/>
        <v>0</v>
      </c>
      <c r="AR375" s="164" t="s">
        <v>225</v>
      </c>
      <c r="AT375" s="164" t="s">
        <v>124</v>
      </c>
      <c r="AU375" s="164" t="s">
        <v>73</v>
      </c>
      <c r="AY375" s="13" t="s">
        <v>121</v>
      </c>
      <c r="BE375" s="165">
        <f t="shared" si="54"/>
        <v>0</v>
      </c>
      <c r="BF375" s="165">
        <f t="shared" si="55"/>
        <v>0</v>
      </c>
      <c r="BG375" s="165">
        <f t="shared" si="56"/>
        <v>0</v>
      </c>
      <c r="BH375" s="165">
        <f t="shared" si="57"/>
        <v>0</v>
      </c>
      <c r="BI375" s="165">
        <f t="shared" si="58"/>
        <v>0</v>
      </c>
      <c r="BJ375" s="13" t="s">
        <v>81</v>
      </c>
      <c r="BK375" s="165">
        <f t="shared" si="59"/>
        <v>0</v>
      </c>
      <c r="BL375" s="13" t="s">
        <v>226</v>
      </c>
      <c r="BM375" s="164" t="s">
        <v>1281</v>
      </c>
    </row>
    <row r="376" spans="2:65" s="1" customFormat="1" ht="24" customHeight="1">
      <c r="B376" s="30"/>
      <c r="C376" s="153" t="s">
        <v>1282</v>
      </c>
      <c r="D376" s="153" t="s">
        <v>115</v>
      </c>
      <c r="E376" s="154" t="s">
        <v>1283</v>
      </c>
      <c r="F376" s="155" t="s">
        <v>1284</v>
      </c>
      <c r="G376" s="156" t="s">
        <v>386</v>
      </c>
      <c r="H376" s="157">
        <v>3</v>
      </c>
      <c r="I376" s="158"/>
      <c r="J376" s="159">
        <f t="shared" si="50"/>
        <v>0</v>
      </c>
      <c r="K376" s="155" t="s">
        <v>119</v>
      </c>
      <c r="L376" s="34"/>
      <c r="M376" s="160" t="s">
        <v>19</v>
      </c>
      <c r="N376" s="161" t="s">
        <v>44</v>
      </c>
      <c r="O376" s="59"/>
      <c r="P376" s="162">
        <f t="shared" si="51"/>
        <v>0</v>
      </c>
      <c r="Q376" s="162">
        <v>0</v>
      </c>
      <c r="R376" s="162">
        <f t="shared" si="52"/>
        <v>0</v>
      </c>
      <c r="S376" s="162">
        <v>0</v>
      </c>
      <c r="T376" s="163">
        <f t="shared" si="53"/>
        <v>0</v>
      </c>
      <c r="AR376" s="164" t="s">
        <v>226</v>
      </c>
      <c r="AT376" s="164" t="s">
        <v>115</v>
      </c>
      <c r="AU376" s="164" t="s">
        <v>73</v>
      </c>
      <c r="AY376" s="13" t="s">
        <v>121</v>
      </c>
      <c r="BE376" s="165">
        <f t="shared" si="54"/>
        <v>0</v>
      </c>
      <c r="BF376" s="165">
        <f t="shared" si="55"/>
        <v>0</v>
      </c>
      <c r="BG376" s="165">
        <f t="shared" si="56"/>
        <v>0</v>
      </c>
      <c r="BH376" s="165">
        <f t="shared" si="57"/>
        <v>0</v>
      </c>
      <c r="BI376" s="165">
        <f t="shared" si="58"/>
        <v>0</v>
      </c>
      <c r="BJ376" s="13" t="s">
        <v>81</v>
      </c>
      <c r="BK376" s="165">
        <f t="shared" si="59"/>
        <v>0</v>
      </c>
      <c r="BL376" s="13" t="s">
        <v>226</v>
      </c>
      <c r="BM376" s="164" t="s">
        <v>1285</v>
      </c>
    </row>
    <row r="377" spans="2:65" s="1" customFormat="1" ht="24" customHeight="1">
      <c r="B377" s="30"/>
      <c r="C377" s="166" t="s">
        <v>399</v>
      </c>
      <c r="D377" s="166" t="s">
        <v>124</v>
      </c>
      <c r="E377" s="167" t="s">
        <v>1286</v>
      </c>
      <c r="F377" s="168" t="s">
        <v>1287</v>
      </c>
      <c r="G377" s="169" t="s">
        <v>118</v>
      </c>
      <c r="H377" s="170">
        <v>3</v>
      </c>
      <c r="I377" s="171"/>
      <c r="J377" s="172">
        <f t="shared" si="50"/>
        <v>0</v>
      </c>
      <c r="K377" s="168" t="s">
        <v>119</v>
      </c>
      <c r="L377" s="173"/>
      <c r="M377" s="174" t="s">
        <v>19</v>
      </c>
      <c r="N377" s="175" t="s">
        <v>44</v>
      </c>
      <c r="O377" s="59"/>
      <c r="P377" s="162">
        <f t="shared" si="51"/>
        <v>0</v>
      </c>
      <c r="Q377" s="162">
        <v>0</v>
      </c>
      <c r="R377" s="162">
        <f t="shared" si="52"/>
        <v>0</v>
      </c>
      <c r="S377" s="162">
        <v>0</v>
      </c>
      <c r="T377" s="163">
        <f t="shared" si="53"/>
        <v>0</v>
      </c>
      <c r="AR377" s="164" t="s">
        <v>225</v>
      </c>
      <c r="AT377" s="164" t="s">
        <v>124</v>
      </c>
      <c r="AU377" s="164" t="s">
        <v>73</v>
      </c>
      <c r="AY377" s="13" t="s">
        <v>121</v>
      </c>
      <c r="BE377" s="165">
        <f t="shared" si="54"/>
        <v>0</v>
      </c>
      <c r="BF377" s="165">
        <f t="shared" si="55"/>
        <v>0</v>
      </c>
      <c r="BG377" s="165">
        <f t="shared" si="56"/>
        <v>0</v>
      </c>
      <c r="BH377" s="165">
        <f t="shared" si="57"/>
        <v>0</v>
      </c>
      <c r="BI377" s="165">
        <f t="shared" si="58"/>
        <v>0</v>
      </c>
      <c r="BJ377" s="13" t="s">
        <v>81</v>
      </c>
      <c r="BK377" s="165">
        <f t="shared" si="59"/>
        <v>0</v>
      </c>
      <c r="BL377" s="13" t="s">
        <v>226</v>
      </c>
      <c r="BM377" s="164" t="s">
        <v>1288</v>
      </c>
    </row>
    <row r="378" spans="2:65" s="1" customFormat="1" ht="24" customHeight="1">
      <c r="B378" s="30"/>
      <c r="C378" s="153" t="s">
        <v>1289</v>
      </c>
      <c r="D378" s="153" t="s">
        <v>115</v>
      </c>
      <c r="E378" s="154" t="s">
        <v>1290</v>
      </c>
      <c r="F378" s="155" t="s">
        <v>1291</v>
      </c>
      <c r="G378" s="156" t="s">
        <v>320</v>
      </c>
      <c r="H378" s="157">
        <v>9.5</v>
      </c>
      <c r="I378" s="158"/>
      <c r="J378" s="159">
        <f t="shared" si="50"/>
        <v>0</v>
      </c>
      <c r="K378" s="155" t="s">
        <v>119</v>
      </c>
      <c r="L378" s="34"/>
      <c r="M378" s="160" t="s">
        <v>19</v>
      </c>
      <c r="N378" s="161" t="s">
        <v>44</v>
      </c>
      <c r="O378" s="59"/>
      <c r="P378" s="162">
        <f t="shared" si="51"/>
        <v>0</v>
      </c>
      <c r="Q378" s="162">
        <v>0</v>
      </c>
      <c r="R378" s="162">
        <f t="shared" si="52"/>
        <v>0</v>
      </c>
      <c r="S378" s="162">
        <v>2.4</v>
      </c>
      <c r="T378" s="163">
        <f t="shared" si="53"/>
        <v>22.8</v>
      </c>
      <c r="AR378" s="164" t="s">
        <v>226</v>
      </c>
      <c r="AT378" s="164" t="s">
        <v>115</v>
      </c>
      <c r="AU378" s="164" t="s">
        <v>73</v>
      </c>
      <c r="AY378" s="13" t="s">
        <v>121</v>
      </c>
      <c r="BE378" s="165">
        <f t="shared" si="54"/>
        <v>0</v>
      </c>
      <c r="BF378" s="165">
        <f t="shared" si="55"/>
        <v>0</v>
      </c>
      <c r="BG378" s="165">
        <f t="shared" si="56"/>
        <v>0</v>
      </c>
      <c r="BH378" s="165">
        <f t="shared" si="57"/>
        <v>0</v>
      </c>
      <c r="BI378" s="165">
        <f t="shared" si="58"/>
        <v>0</v>
      </c>
      <c r="BJ378" s="13" t="s">
        <v>81</v>
      </c>
      <c r="BK378" s="165">
        <f t="shared" si="59"/>
        <v>0</v>
      </c>
      <c r="BL378" s="13" t="s">
        <v>226</v>
      </c>
      <c r="BM378" s="164" t="s">
        <v>1292</v>
      </c>
    </row>
    <row r="379" spans="2:65" s="1" customFormat="1" ht="24" customHeight="1">
      <c r="B379" s="30"/>
      <c r="C379" s="153" t="s">
        <v>1293</v>
      </c>
      <c r="D379" s="153" t="s">
        <v>115</v>
      </c>
      <c r="E379" s="154" t="s">
        <v>1294</v>
      </c>
      <c r="F379" s="155" t="s">
        <v>1295</v>
      </c>
      <c r="G379" s="156" t="s">
        <v>118</v>
      </c>
      <c r="H379" s="157">
        <v>6</v>
      </c>
      <c r="I379" s="158"/>
      <c r="J379" s="159">
        <f t="shared" si="50"/>
        <v>0</v>
      </c>
      <c r="K379" s="155" t="s">
        <v>119</v>
      </c>
      <c r="L379" s="34"/>
      <c r="M379" s="160" t="s">
        <v>19</v>
      </c>
      <c r="N379" s="161" t="s">
        <v>44</v>
      </c>
      <c r="O379" s="59"/>
      <c r="P379" s="162">
        <f t="shared" si="51"/>
        <v>0</v>
      </c>
      <c r="Q379" s="162">
        <v>8.1999999999999998E-4</v>
      </c>
      <c r="R379" s="162">
        <f t="shared" si="52"/>
        <v>4.9199999999999999E-3</v>
      </c>
      <c r="S379" s="162">
        <v>1.0999999999999999E-2</v>
      </c>
      <c r="T379" s="163">
        <f t="shared" si="53"/>
        <v>6.6000000000000003E-2</v>
      </c>
      <c r="AR379" s="164" t="s">
        <v>226</v>
      </c>
      <c r="AT379" s="164" t="s">
        <v>115</v>
      </c>
      <c r="AU379" s="164" t="s">
        <v>73</v>
      </c>
      <c r="AY379" s="13" t="s">
        <v>121</v>
      </c>
      <c r="BE379" s="165">
        <f t="shared" si="54"/>
        <v>0</v>
      </c>
      <c r="BF379" s="165">
        <f t="shared" si="55"/>
        <v>0</v>
      </c>
      <c r="BG379" s="165">
        <f t="shared" si="56"/>
        <v>0</v>
      </c>
      <c r="BH379" s="165">
        <f t="shared" si="57"/>
        <v>0</v>
      </c>
      <c r="BI379" s="165">
        <f t="shared" si="58"/>
        <v>0</v>
      </c>
      <c r="BJ379" s="13" t="s">
        <v>81</v>
      </c>
      <c r="BK379" s="165">
        <f t="shared" si="59"/>
        <v>0</v>
      </c>
      <c r="BL379" s="13" t="s">
        <v>226</v>
      </c>
      <c r="BM379" s="164" t="s">
        <v>1296</v>
      </c>
    </row>
    <row r="380" spans="2:65" s="1" customFormat="1" ht="24" customHeight="1">
      <c r="B380" s="30"/>
      <c r="C380" s="153" t="s">
        <v>1297</v>
      </c>
      <c r="D380" s="153" t="s">
        <v>115</v>
      </c>
      <c r="E380" s="154" t="s">
        <v>1298</v>
      </c>
      <c r="F380" s="155" t="s">
        <v>1299</v>
      </c>
      <c r="G380" s="156" t="s">
        <v>1300</v>
      </c>
      <c r="H380" s="157">
        <v>23.75</v>
      </c>
      <c r="I380" s="158"/>
      <c r="J380" s="159">
        <f t="shared" si="50"/>
        <v>0</v>
      </c>
      <c r="K380" s="155" t="s">
        <v>119</v>
      </c>
      <c r="L380" s="34"/>
      <c r="M380" s="160" t="s">
        <v>19</v>
      </c>
      <c r="N380" s="161" t="s">
        <v>44</v>
      </c>
      <c r="O380" s="59"/>
      <c r="P380" s="162">
        <f t="shared" si="51"/>
        <v>0</v>
      </c>
      <c r="Q380" s="162">
        <v>0</v>
      </c>
      <c r="R380" s="162">
        <f t="shared" si="52"/>
        <v>0</v>
      </c>
      <c r="S380" s="162">
        <v>0</v>
      </c>
      <c r="T380" s="163">
        <f t="shared" si="53"/>
        <v>0</v>
      </c>
      <c r="AR380" s="164" t="s">
        <v>226</v>
      </c>
      <c r="AT380" s="164" t="s">
        <v>115</v>
      </c>
      <c r="AU380" s="164" t="s">
        <v>73</v>
      </c>
      <c r="AY380" s="13" t="s">
        <v>121</v>
      </c>
      <c r="BE380" s="165">
        <f t="shared" si="54"/>
        <v>0</v>
      </c>
      <c r="BF380" s="165">
        <f t="shared" si="55"/>
        <v>0</v>
      </c>
      <c r="BG380" s="165">
        <f t="shared" si="56"/>
        <v>0</v>
      </c>
      <c r="BH380" s="165">
        <f t="shared" si="57"/>
        <v>0</v>
      </c>
      <c r="BI380" s="165">
        <f t="shared" si="58"/>
        <v>0</v>
      </c>
      <c r="BJ380" s="13" t="s">
        <v>81</v>
      </c>
      <c r="BK380" s="165">
        <f t="shared" si="59"/>
        <v>0</v>
      </c>
      <c r="BL380" s="13" t="s">
        <v>226</v>
      </c>
      <c r="BM380" s="164" t="s">
        <v>1301</v>
      </c>
    </row>
    <row r="381" spans="2:65" s="1" customFormat="1" ht="24" customHeight="1">
      <c r="B381" s="30"/>
      <c r="C381" s="153" t="s">
        <v>1302</v>
      </c>
      <c r="D381" s="153" t="s">
        <v>115</v>
      </c>
      <c r="E381" s="154" t="s">
        <v>1303</v>
      </c>
      <c r="F381" s="155" t="s">
        <v>1304</v>
      </c>
      <c r="G381" s="156" t="s">
        <v>1300</v>
      </c>
      <c r="H381" s="157">
        <v>237.5</v>
      </c>
      <c r="I381" s="158"/>
      <c r="J381" s="159">
        <f t="shared" si="50"/>
        <v>0</v>
      </c>
      <c r="K381" s="155" t="s">
        <v>119</v>
      </c>
      <c r="L381" s="34"/>
      <c r="M381" s="160" t="s">
        <v>19</v>
      </c>
      <c r="N381" s="161" t="s">
        <v>44</v>
      </c>
      <c r="O381" s="59"/>
      <c r="P381" s="162">
        <f t="shared" si="51"/>
        <v>0</v>
      </c>
      <c r="Q381" s="162">
        <v>0</v>
      </c>
      <c r="R381" s="162">
        <f t="shared" si="52"/>
        <v>0</v>
      </c>
      <c r="S381" s="162">
        <v>0</v>
      </c>
      <c r="T381" s="163">
        <f t="shared" si="53"/>
        <v>0</v>
      </c>
      <c r="AR381" s="164" t="s">
        <v>226</v>
      </c>
      <c r="AT381" s="164" t="s">
        <v>115</v>
      </c>
      <c r="AU381" s="164" t="s">
        <v>73</v>
      </c>
      <c r="AY381" s="13" t="s">
        <v>121</v>
      </c>
      <c r="BE381" s="165">
        <f t="shared" si="54"/>
        <v>0</v>
      </c>
      <c r="BF381" s="165">
        <f t="shared" si="55"/>
        <v>0</v>
      </c>
      <c r="BG381" s="165">
        <f t="shared" si="56"/>
        <v>0</v>
      </c>
      <c r="BH381" s="165">
        <f t="shared" si="57"/>
        <v>0</v>
      </c>
      <c r="BI381" s="165">
        <f t="shared" si="58"/>
        <v>0</v>
      </c>
      <c r="BJ381" s="13" t="s">
        <v>81</v>
      </c>
      <c r="BK381" s="165">
        <f t="shared" si="59"/>
        <v>0</v>
      </c>
      <c r="BL381" s="13" t="s">
        <v>226</v>
      </c>
      <c r="BM381" s="164" t="s">
        <v>1305</v>
      </c>
    </row>
    <row r="382" spans="2:65" s="1" customFormat="1" ht="24" customHeight="1">
      <c r="B382" s="30"/>
      <c r="C382" s="153" t="s">
        <v>1306</v>
      </c>
      <c r="D382" s="153" t="s">
        <v>115</v>
      </c>
      <c r="E382" s="154" t="s">
        <v>1307</v>
      </c>
      <c r="F382" s="155" t="s">
        <v>1308</v>
      </c>
      <c r="G382" s="156" t="s">
        <v>118</v>
      </c>
      <c r="H382" s="157">
        <v>5</v>
      </c>
      <c r="I382" s="158"/>
      <c r="J382" s="159">
        <f t="shared" si="50"/>
        <v>0</v>
      </c>
      <c r="K382" s="155" t="s">
        <v>119</v>
      </c>
      <c r="L382" s="34"/>
      <c r="M382" s="160" t="s">
        <v>19</v>
      </c>
      <c r="N382" s="161" t="s">
        <v>44</v>
      </c>
      <c r="O382" s="59"/>
      <c r="P382" s="162">
        <f t="shared" si="51"/>
        <v>0</v>
      </c>
      <c r="Q382" s="162">
        <v>0</v>
      </c>
      <c r="R382" s="162">
        <f t="shared" si="52"/>
        <v>0</v>
      </c>
      <c r="S382" s="162">
        <v>0</v>
      </c>
      <c r="T382" s="163">
        <f t="shared" si="53"/>
        <v>0</v>
      </c>
      <c r="AR382" s="164" t="s">
        <v>120</v>
      </c>
      <c r="AT382" s="164" t="s">
        <v>115</v>
      </c>
      <c r="AU382" s="164" t="s">
        <v>73</v>
      </c>
      <c r="AY382" s="13" t="s">
        <v>121</v>
      </c>
      <c r="BE382" s="165">
        <f t="shared" si="54"/>
        <v>0</v>
      </c>
      <c r="BF382" s="165">
        <f t="shared" si="55"/>
        <v>0</v>
      </c>
      <c r="BG382" s="165">
        <f t="shared" si="56"/>
        <v>0</v>
      </c>
      <c r="BH382" s="165">
        <f t="shared" si="57"/>
        <v>0</v>
      </c>
      <c r="BI382" s="165">
        <f t="shared" si="58"/>
        <v>0</v>
      </c>
      <c r="BJ382" s="13" t="s">
        <v>81</v>
      </c>
      <c r="BK382" s="165">
        <f t="shared" si="59"/>
        <v>0</v>
      </c>
      <c r="BL382" s="13" t="s">
        <v>120</v>
      </c>
      <c r="BM382" s="164" t="s">
        <v>1309</v>
      </c>
    </row>
    <row r="383" spans="2:65" s="1" customFormat="1" ht="72" customHeight="1">
      <c r="B383" s="30"/>
      <c r="C383" s="153" t="s">
        <v>1310</v>
      </c>
      <c r="D383" s="153" t="s">
        <v>115</v>
      </c>
      <c r="E383" s="154" t="s">
        <v>1311</v>
      </c>
      <c r="F383" s="155" t="s">
        <v>1312</v>
      </c>
      <c r="G383" s="156" t="s">
        <v>231</v>
      </c>
      <c r="H383" s="157">
        <v>3</v>
      </c>
      <c r="I383" s="158"/>
      <c r="J383" s="159">
        <f t="shared" si="50"/>
        <v>0</v>
      </c>
      <c r="K383" s="155" t="s">
        <v>119</v>
      </c>
      <c r="L383" s="34"/>
      <c r="M383" s="160" t="s">
        <v>19</v>
      </c>
      <c r="N383" s="161" t="s">
        <v>44</v>
      </c>
      <c r="O383" s="59"/>
      <c r="P383" s="162">
        <f t="shared" si="51"/>
        <v>0</v>
      </c>
      <c r="Q383" s="162">
        <v>0</v>
      </c>
      <c r="R383" s="162">
        <f t="shared" si="52"/>
        <v>0</v>
      </c>
      <c r="S383" s="162">
        <v>0</v>
      </c>
      <c r="T383" s="163">
        <f t="shared" si="53"/>
        <v>0</v>
      </c>
      <c r="AR383" s="164" t="s">
        <v>120</v>
      </c>
      <c r="AT383" s="164" t="s">
        <v>115</v>
      </c>
      <c r="AU383" s="164" t="s">
        <v>73</v>
      </c>
      <c r="AY383" s="13" t="s">
        <v>121</v>
      </c>
      <c r="BE383" s="165">
        <f t="shared" si="54"/>
        <v>0</v>
      </c>
      <c r="BF383" s="165">
        <f t="shared" si="55"/>
        <v>0</v>
      </c>
      <c r="BG383" s="165">
        <f t="shared" si="56"/>
        <v>0</v>
      </c>
      <c r="BH383" s="165">
        <f t="shared" si="57"/>
        <v>0</v>
      </c>
      <c r="BI383" s="165">
        <f t="shared" si="58"/>
        <v>0</v>
      </c>
      <c r="BJ383" s="13" t="s">
        <v>81</v>
      </c>
      <c r="BK383" s="165">
        <f t="shared" si="59"/>
        <v>0</v>
      </c>
      <c r="BL383" s="13" t="s">
        <v>120</v>
      </c>
      <c r="BM383" s="164" t="s">
        <v>1313</v>
      </c>
    </row>
    <row r="384" spans="2:65" s="1" customFormat="1" ht="60" customHeight="1">
      <c r="B384" s="30"/>
      <c r="C384" s="153" t="s">
        <v>1314</v>
      </c>
      <c r="D384" s="153" t="s">
        <v>115</v>
      </c>
      <c r="E384" s="154" t="s">
        <v>1315</v>
      </c>
      <c r="F384" s="155" t="s">
        <v>1316</v>
      </c>
      <c r="G384" s="156" t="s">
        <v>231</v>
      </c>
      <c r="H384" s="157">
        <v>6</v>
      </c>
      <c r="I384" s="158"/>
      <c r="J384" s="159">
        <f t="shared" si="50"/>
        <v>0</v>
      </c>
      <c r="K384" s="155" t="s">
        <v>119</v>
      </c>
      <c r="L384" s="34"/>
      <c r="M384" s="160" t="s">
        <v>19</v>
      </c>
      <c r="N384" s="161" t="s">
        <v>44</v>
      </c>
      <c r="O384" s="59"/>
      <c r="P384" s="162">
        <f t="shared" si="51"/>
        <v>0</v>
      </c>
      <c r="Q384" s="162">
        <v>0</v>
      </c>
      <c r="R384" s="162">
        <f t="shared" si="52"/>
        <v>0</v>
      </c>
      <c r="S384" s="162">
        <v>0</v>
      </c>
      <c r="T384" s="163">
        <f t="shared" si="53"/>
        <v>0</v>
      </c>
      <c r="AR384" s="164" t="s">
        <v>120</v>
      </c>
      <c r="AT384" s="164" t="s">
        <v>115</v>
      </c>
      <c r="AU384" s="164" t="s">
        <v>73</v>
      </c>
      <c r="AY384" s="13" t="s">
        <v>121</v>
      </c>
      <c r="BE384" s="165">
        <f t="shared" si="54"/>
        <v>0</v>
      </c>
      <c r="BF384" s="165">
        <f t="shared" si="55"/>
        <v>0</v>
      </c>
      <c r="BG384" s="165">
        <f t="shared" si="56"/>
        <v>0</v>
      </c>
      <c r="BH384" s="165">
        <f t="shared" si="57"/>
        <v>0</v>
      </c>
      <c r="BI384" s="165">
        <f t="shared" si="58"/>
        <v>0</v>
      </c>
      <c r="BJ384" s="13" t="s">
        <v>81</v>
      </c>
      <c r="BK384" s="165">
        <f t="shared" si="59"/>
        <v>0</v>
      </c>
      <c r="BL384" s="13" t="s">
        <v>120</v>
      </c>
      <c r="BM384" s="164" t="s">
        <v>1317</v>
      </c>
    </row>
    <row r="385" spans="2:65" s="1" customFormat="1" ht="84" customHeight="1">
      <c r="B385" s="30"/>
      <c r="C385" s="153" t="s">
        <v>1318</v>
      </c>
      <c r="D385" s="153" t="s">
        <v>115</v>
      </c>
      <c r="E385" s="154" t="s">
        <v>1319</v>
      </c>
      <c r="F385" s="155" t="s">
        <v>1320</v>
      </c>
      <c r="G385" s="156" t="s">
        <v>320</v>
      </c>
      <c r="H385" s="157">
        <v>57</v>
      </c>
      <c r="I385" s="158"/>
      <c r="J385" s="159">
        <f t="shared" si="50"/>
        <v>0</v>
      </c>
      <c r="K385" s="155" t="s">
        <v>119</v>
      </c>
      <c r="L385" s="34"/>
      <c r="M385" s="160" t="s">
        <v>19</v>
      </c>
      <c r="N385" s="161" t="s">
        <v>44</v>
      </c>
      <c r="O385" s="59"/>
      <c r="P385" s="162">
        <f t="shared" si="51"/>
        <v>0</v>
      </c>
      <c r="Q385" s="162">
        <v>0</v>
      </c>
      <c r="R385" s="162">
        <f t="shared" si="52"/>
        <v>0</v>
      </c>
      <c r="S385" s="162">
        <v>0</v>
      </c>
      <c r="T385" s="163">
        <f t="shared" si="53"/>
        <v>0</v>
      </c>
      <c r="AR385" s="164" t="s">
        <v>120</v>
      </c>
      <c r="AT385" s="164" t="s">
        <v>115</v>
      </c>
      <c r="AU385" s="164" t="s">
        <v>73</v>
      </c>
      <c r="AY385" s="13" t="s">
        <v>121</v>
      </c>
      <c r="BE385" s="165">
        <f t="shared" si="54"/>
        <v>0</v>
      </c>
      <c r="BF385" s="165">
        <f t="shared" si="55"/>
        <v>0</v>
      </c>
      <c r="BG385" s="165">
        <f t="shared" si="56"/>
        <v>0</v>
      </c>
      <c r="BH385" s="165">
        <f t="shared" si="57"/>
        <v>0</v>
      </c>
      <c r="BI385" s="165">
        <f t="shared" si="58"/>
        <v>0</v>
      </c>
      <c r="BJ385" s="13" t="s">
        <v>81</v>
      </c>
      <c r="BK385" s="165">
        <f t="shared" si="59"/>
        <v>0</v>
      </c>
      <c r="BL385" s="13" t="s">
        <v>120</v>
      </c>
      <c r="BM385" s="164" t="s">
        <v>1321</v>
      </c>
    </row>
    <row r="386" spans="2:65" s="1" customFormat="1" ht="24" customHeight="1">
      <c r="B386" s="30"/>
      <c r="C386" s="153" t="s">
        <v>1322</v>
      </c>
      <c r="D386" s="153" t="s">
        <v>115</v>
      </c>
      <c r="E386" s="154" t="s">
        <v>1323</v>
      </c>
      <c r="F386" s="155" t="s">
        <v>1324</v>
      </c>
      <c r="G386" s="156" t="s">
        <v>219</v>
      </c>
      <c r="H386" s="157">
        <v>22.5</v>
      </c>
      <c r="I386" s="158"/>
      <c r="J386" s="159">
        <f t="shared" si="50"/>
        <v>0</v>
      </c>
      <c r="K386" s="155" t="s">
        <v>119</v>
      </c>
      <c r="L386" s="34"/>
      <c r="M386" s="160" t="s">
        <v>19</v>
      </c>
      <c r="N386" s="161" t="s">
        <v>44</v>
      </c>
      <c r="O386" s="59"/>
      <c r="P386" s="162">
        <f t="shared" si="51"/>
        <v>0</v>
      </c>
      <c r="Q386" s="162">
        <v>0</v>
      </c>
      <c r="R386" s="162">
        <f t="shared" si="52"/>
        <v>0</v>
      </c>
      <c r="S386" s="162">
        <v>0</v>
      </c>
      <c r="T386" s="163">
        <f t="shared" si="53"/>
        <v>0</v>
      </c>
      <c r="AR386" s="164" t="s">
        <v>120</v>
      </c>
      <c r="AT386" s="164" t="s">
        <v>115</v>
      </c>
      <c r="AU386" s="164" t="s">
        <v>73</v>
      </c>
      <c r="AY386" s="13" t="s">
        <v>121</v>
      </c>
      <c r="BE386" s="165">
        <f t="shared" si="54"/>
        <v>0</v>
      </c>
      <c r="BF386" s="165">
        <f t="shared" si="55"/>
        <v>0</v>
      </c>
      <c r="BG386" s="165">
        <f t="shared" si="56"/>
        <v>0</v>
      </c>
      <c r="BH386" s="165">
        <f t="shared" si="57"/>
        <v>0</v>
      </c>
      <c r="BI386" s="165">
        <f t="shared" si="58"/>
        <v>0</v>
      </c>
      <c r="BJ386" s="13" t="s">
        <v>81</v>
      </c>
      <c r="BK386" s="165">
        <f t="shared" si="59"/>
        <v>0</v>
      </c>
      <c r="BL386" s="13" t="s">
        <v>120</v>
      </c>
      <c r="BM386" s="164" t="s">
        <v>1325</v>
      </c>
    </row>
    <row r="387" spans="2:65" s="1" customFormat="1" ht="60" customHeight="1">
      <c r="B387" s="30"/>
      <c r="C387" s="153" t="s">
        <v>1326</v>
      </c>
      <c r="D387" s="153" t="s">
        <v>115</v>
      </c>
      <c r="E387" s="154" t="s">
        <v>1327</v>
      </c>
      <c r="F387" s="155" t="s">
        <v>1328</v>
      </c>
      <c r="G387" s="156" t="s">
        <v>231</v>
      </c>
      <c r="H387" s="157">
        <v>2</v>
      </c>
      <c r="I387" s="158"/>
      <c r="J387" s="159">
        <f t="shared" si="50"/>
        <v>0</v>
      </c>
      <c r="K387" s="155" t="s">
        <v>119</v>
      </c>
      <c r="L387" s="34"/>
      <c r="M387" s="160" t="s">
        <v>19</v>
      </c>
      <c r="N387" s="161" t="s">
        <v>44</v>
      </c>
      <c r="O387" s="59"/>
      <c r="P387" s="162">
        <f t="shared" si="51"/>
        <v>0</v>
      </c>
      <c r="Q387" s="162">
        <v>0</v>
      </c>
      <c r="R387" s="162">
        <f t="shared" si="52"/>
        <v>0</v>
      </c>
      <c r="S387" s="162">
        <v>0</v>
      </c>
      <c r="T387" s="163">
        <f t="shared" si="53"/>
        <v>0</v>
      </c>
      <c r="AR387" s="164" t="s">
        <v>120</v>
      </c>
      <c r="AT387" s="164" t="s">
        <v>115</v>
      </c>
      <c r="AU387" s="164" t="s">
        <v>73</v>
      </c>
      <c r="AY387" s="13" t="s">
        <v>121</v>
      </c>
      <c r="BE387" s="165">
        <f t="shared" si="54"/>
        <v>0</v>
      </c>
      <c r="BF387" s="165">
        <f t="shared" si="55"/>
        <v>0</v>
      </c>
      <c r="BG387" s="165">
        <f t="shared" si="56"/>
        <v>0</v>
      </c>
      <c r="BH387" s="165">
        <f t="shared" si="57"/>
        <v>0</v>
      </c>
      <c r="BI387" s="165">
        <f t="shared" si="58"/>
        <v>0</v>
      </c>
      <c r="BJ387" s="13" t="s">
        <v>81</v>
      </c>
      <c r="BK387" s="165">
        <f t="shared" si="59"/>
        <v>0</v>
      </c>
      <c r="BL387" s="13" t="s">
        <v>120</v>
      </c>
      <c r="BM387" s="164" t="s">
        <v>1329</v>
      </c>
    </row>
    <row r="388" spans="2:65" s="1" customFormat="1" ht="24" customHeight="1">
      <c r="B388" s="30"/>
      <c r="C388" s="153" t="s">
        <v>1330</v>
      </c>
      <c r="D388" s="153" t="s">
        <v>115</v>
      </c>
      <c r="E388" s="154" t="s">
        <v>1331</v>
      </c>
      <c r="F388" s="155" t="s">
        <v>1332</v>
      </c>
      <c r="G388" s="156" t="s">
        <v>231</v>
      </c>
      <c r="H388" s="157">
        <v>1</v>
      </c>
      <c r="I388" s="158"/>
      <c r="J388" s="159">
        <f t="shared" si="50"/>
        <v>0</v>
      </c>
      <c r="K388" s="155" t="s">
        <v>119</v>
      </c>
      <c r="L388" s="34"/>
      <c r="M388" s="160" t="s">
        <v>19</v>
      </c>
      <c r="N388" s="161" t="s">
        <v>44</v>
      </c>
      <c r="O388" s="59"/>
      <c r="P388" s="162">
        <f t="shared" si="51"/>
        <v>0</v>
      </c>
      <c r="Q388" s="162">
        <v>0</v>
      </c>
      <c r="R388" s="162">
        <f t="shared" si="52"/>
        <v>0</v>
      </c>
      <c r="S388" s="162">
        <v>0</v>
      </c>
      <c r="T388" s="163">
        <f t="shared" si="53"/>
        <v>0</v>
      </c>
      <c r="AR388" s="164" t="s">
        <v>120</v>
      </c>
      <c r="AT388" s="164" t="s">
        <v>115</v>
      </c>
      <c r="AU388" s="164" t="s">
        <v>73</v>
      </c>
      <c r="AY388" s="13" t="s">
        <v>121</v>
      </c>
      <c r="BE388" s="165">
        <f t="shared" si="54"/>
        <v>0</v>
      </c>
      <c r="BF388" s="165">
        <f t="shared" si="55"/>
        <v>0</v>
      </c>
      <c r="BG388" s="165">
        <f t="shared" si="56"/>
        <v>0</v>
      </c>
      <c r="BH388" s="165">
        <f t="shared" si="57"/>
        <v>0</v>
      </c>
      <c r="BI388" s="165">
        <f t="shared" si="58"/>
        <v>0</v>
      </c>
      <c r="BJ388" s="13" t="s">
        <v>81</v>
      </c>
      <c r="BK388" s="165">
        <f t="shared" si="59"/>
        <v>0</v>
      </c>
      <c r="BL388" s="13" t="s">
        <v>120</v>
      </c>
      <c r="BM388" s="164" t="s">
        <v>1333</v>
      </c>
    </row>
    <row r="389" spans="2:65" s="1" customFormat="1" ht="24" customHeight="1">
      <c r="B389" s="30"/>
      <c r="C389" s="153" t="s">
        <v>1334</v>
      </c>
      <c r="D389" s="153" t="s">
        <v>115</v>
      </c>
      <c r="E389" s="154" t="s">
        <v>1335</v>
      </c>
      <c r="F389" s="155" t="s">
        <v>1336</v>
      </c>
      <c r="G389" s="156" t="s">
        <v>320</v>
      </c>
      <c r="H389" s="157">
        <v>1</v>
      </c>
      <c r="I389" s="158"/>
      <c r="J389" s="159">
        <f t="shared" si="50"/>
        <v>0</v>
      </c>
      <c r="K389" s="155" t="s">
        <v>119</v>
      </c>
      <c r="L389" s="34"/>
      <c r="M389" s="160" t="s">
        <v>19</v>
      </c>
      <c r="N389" s="161" t="s">
        <v>44</v>
      </c>
      <c r="O389" s="59"/>
      <c r="P389" s="162">
        <f t="shared" si="51"/>
        <v>0</v>
      </c>
      <c r="Q389" s="162">
        <v>0</v>
      </c>
      <c r="R389" s="162">
        <f t="shared" si="52"/>
        <v>0</v>
      </c>
      <c r="S389" s="162">
        <v>0</v>
      </c>
      <c r="T389" s="163">
        <f t="shared" si="53"/>
        <v>0</v>
      </c>
      <c r="AR389" s="164" t="s">
        <v>120</v>
      </c>
      <c r="AT389" s="164" t="s">
        <v>115</v>
      </c>
      <c r="AU389" s="164" t="s">
        <v>73</v>
      </c>
      <c r="AY389" s="13" t="s">
        <v>121</v>
      </c>
      <c r="BE389" s="165">
        <f t="shared" si="54"/>
        <v>0</v>
      </c>
      <c r="BF389" s="165">
        <f t="shared" si="55"/>
        <v>0</v>
      </c>
      <c r="BG389" s="165">
        <f t="shared" si="56"/>
        <v>0</v>
      </c>
      <c r="BH389" s="165">
        <f t="shared" si="57"/>
        <v>0</v>
      </c>
      <c r="BI389" s="165">
        <f t="shared" si="58"/>
        <v>0</v>
      </c>
      <c r="BJ389" s="13" t="s">
        <v>81</v>
      </c>
      <c r="BK389" s="165">
        <f t="shared" si="59"/>
        <v>0</v>
      </c>
      <c r="BL389" s="13" t="s">
        <v>120</v>
      </c>
      <c r="BM389" s="164" t="s">
        <v>1337</v>
      </c>
    </row>
    <row r="390" spans="2:65" s="1" customFormat="1" ht="24" customHeight="1">
      <c r="B390" s="30"/>
      <c r="C390" s="153" t="s">
        <v>1338</v>
      </c>
      <c r="D390" s="153" t="s">
        <v>115</v>
      </c>
      <c r="E390" s="154" t="s">
        <v>1339</v>
      </c>
      <c r="F390" s="155" t="s">
        <v>1340</v>
      </c>
      <c r="G390" s="156" t="s">
        <v>231</v>
      </c>
      <c r="H390" s="157">
        <v>7</v>
      </c>
      <c r="I390" s="158"/>
      <c r="J390" s="159">
        <f t="shared" si="50"/>
        <v>0</v>
      </c>
      <c r="K390" s="155" t="s">
        <v>119</v>
      </c>
      <c r="L390" s="34"/>
      <c r="M390" s="160" t="s">
        <v>19</v>
      </c>
      <c r="N390" s="161" t="s">
        <v>44</v>
      </c>
      <c r="O390" s="59"/>
      <c r="P390" s="162">
        <f t="shared" si="51"/>
        <v>0</v>
      </c>
      <c r="Q390" s="162">
        <v>0</v>
      </c>
      <c r="R390" s="162">
        <f t="shared" si="52"/>
        <v>0</v>
      </c>
      <c r="S390" s="162">
        <v>0</v>
      </c>
      <c r="T390" s="163">
        <f t="shared" si="53"/>
        <v>0</v>
      </c>
      <c r="AR390" s="164" t="s">
        <v>120</v>
      </c>
      <c r="AT390" s="164" t="s">
        <v>115</v>
      </c>
      <c r="AU390" s="164" t="s">
        <v>73</v>
      </c>
      <c r="AY390" s="13" t="s">
        <v>121</v>
      </c>
      <c r="BE390" s="165">
        <f t="shared" si="54"/>
        <v>0</v>
      </c>
      <c r="BF390" s="165">
        <f t="shared" si="55"/>
        <v>0</v>
      </c>
      <c r="BG390" s="165">
        <f t="shared" si="56"/>
        <v>0</v>
      </c>
      <c r="BH390" s="165">
        <f t="shared" si="57"/>
        <v>0</v>
      </c>
      <c r="BI390" s="165">
        <f t="shared" si="58"/>
        <v>0</v>
      </c>
      <c r="BJ390" s="13" t="s">
        <v>81</v>
      </c>
      <c r="BK390" s="165">
        <f t="shared" si="59"/>
        <v>0</v>
      </c>
      <c r="BL390" s="13" t="s">
        <v>120</v>
      </c>
      <c r="BM390" s="164" t="s">
        <v>1341</v>
      </c>
    </row>
    <row r="391" spans="2:65" s="1" customFormat="1" ht="36" customHeight="1">
      <c r="B391" s="30"/>
      <c r="C391" s="153" t="s">
        <v>1342</v>
      </c>
      <c r="D391" s="153" t="s">
        <v>115</v>
      </c>
      <c r="E391" s="154" t="s">
        <v>1343</v>
      </c>
      <c r="F391" s="155" t="s">
        <v>1344</v>
      </c>
      <c r="G391" s="156" t="s">
        <v>231</v>
      </c>
      <c r="H391" s="157">
        <v>3</v>
      </c>
      <c r="I391" s="158"/>
      <c r="J391" s="159">
        <f t="shared" ref="J391:J454" si="60">ROUND(I391*H391,2)</f>
        <v>0</v>
      </c>
      <c r="K391" s="155" t="s">
        <v>119</v>
      </c>
      <c r="L391" s="34"/>
      <c r="M391" s="160" t="s">
        <v>19</v>
      </c>
      <c r="N391" s="161" t="s">
        <v>44</v>
      </c>
      <c r="O391" s="59"/>
      <c r="P391" s="162">
        <f t="shared" ref="P391:P454" si="61">O391*H391</f>
        <v>0</v>
      </c>
      <c r="Q391" s="162">
        <v>0</v>
      </c>
      <c r="R391" s="162">
        <f t="shared" ref="R391:R454" si="62">Q391*H391</f>
        <v>0</v>
      </c>
      <c r="S391" s="162">
        <v>0</v>
      </c>
      <c r="T391" s="163">
        <f t="shared" ref="T391:T454" si="63">S391*H391</f>
        <v>0</v>
      </c>
      <c r="AR391" s="164" t="s">
        <v>120</v>
      </c>
      <c r="AT391" s="164" t="s">
        <v>115</v>
      </c>
      <c r="AU391" s="164" t="s">
        <v>73</v>
      </c>
      <c r="AY391" s="13" t="s">
        <v>121</v>
      </c>
      <c r="BE391" s="165">
        <f t="shared" ref="BE391:BE454" si="64">IF(N391="základní",J391,0)</f>
        <v>0</v>
      </c>
      <c r="BF391" s="165">
        <f t="shared" ref="BF391:BF454" si="65">IF(N391="snížená",J391,0)</f>
        <v>0</v>
      </c>
      <c r="BG391" s="165">
        <f t="shared" ref="BG391:BG454" si="66">IF(N391="zákl. přenesená",J391,0)</f>
        <v>0</v>
      </c>
      <c r="BH391" s="165">
        <f t="shared" ref="BH391:BH454" si="67">IF(N391="sníž. přenesená",J391,0)</f>
        <v>0</v>
      </c>
      <c r="BI391" s="165">
        <f t="shared" ref="BI391:BI454" si="68">IF(N391="nulová",J391,0)</f>
        <v>0</v>
      </c>
      <c r="BJ391" s="13" t="s">
        <v>81</v>
      </c>
      <c r="BK391" s="165">
        <f t="shared" ref="BK391:BK454" si="69">ROUND(I391*H391,2)</f>
        <v>0</v>
      </c>
      <c r="BL391" s="13" t="s">
        <v>120</v>
      </c>
      <c r="BM391" s="164" t="s">
        <v>1345</v>
      </c>
    </row>
    <row r="392" spans="2:65" s="1" customFormat="1" ht="24" customHeight="1">
      <c r="B392" s="30"/>
      <c r="C392" s="153" t="s">
        <v>1346</v>
      </c>
      <c r="D392" s="153" t="s">
        <v>115</v>
      </c>
      <c r="E392" s="154" t="s">
        <v>1347</v>
      </c>
      <c r="F392" s="155" t="s">
        <v>1348</v>
      </c>
      <c r="G392" s="156" t="s">
        <v>231</v>
      </c>
      <c r="H392" s="157">
        <v>3</v>
      </c>
      <c r="I392" s="158"/>
      <c r="J392" s="159">
        <f t="shared" si="60"/>
        <v>0</v>
      </c>
      <c r="K392" s="155" t="s">
        <v>119</v>
      </c>
      <c r="L392" s="34"/>
      <c r="M392" s="160" t="s">
        <v>19</v>
      </c>
      <c r="N392" s="161" t="s">
        <v>44</v>
      </c>
      <c r="O392" s="59"/>
      <c r="P392" s="162">
        <f t="shared" si="61"/>
        <v>0</v>
      </c>
      <c r="Q392" s="162">
        <v>0</v>
      </c>
      <c r="R392" s="162">
        <f t="shared" si="62"/>
        <v>0</v>
      </c>
      <c r="S392" s="162">
        <v>0</v>
      </c>
      <c r="T392" s="163">
        <f t="shared" si="63"/>
        <v>0</v>
      </c>
      <c r="AR392" s="164" t="s">
        <v>120</v>
      </c>
      <c r="AT392" s="164" t="s">
        <v>115</v>
      </c>
      <c r="AU392" s="164" t="s">
        <v>73</v>
      </c>
      <c r="AY392" s="13" t="s">
        <v>121</v>
      </c>
      <c r="BE392" s="165">
        <f t="shared" si="64"/>
        <v>0</v>
      </c>
      <c r="BF392" s="165">
        <f t="shared" si="65"/>
        <v>0</v>
      </c>
      <c r="BG392" s="165">
        <f t="shared" si="66"/>
        <v>0</v>
      </c>
      <c r="BH392" s="165">
        <f t="shared" si="67"/>
        <v>0</v>
      </c>
      <c r="BI392" s="165">
        <f t="shared" si="68"/>
        <v>0</v>
      </c>
      <c r="BJ392" s="13" t="s">
        <v>81</v>
      </c>
      <c r="BK392" s="165">
        <f t="shared" si="69"/>
        <v>0</v>
      </c>
      <c r="BL392" s="13" t="s">
        <v>120</v>
      </c>
      <c r="BM392" s="164" t="s">
        <v>1349</v>
      </c>
    </row>
    <row r="393" spans="2:65" s="1" customFormat="1" ht="24" customHeight="1">
      <c r="B393" s="30"/>
      <c r="C393" s="153" t="s">
        <v>1350</v>
      </c>
      <c r="D393" s="153" t="s">
        <v>115</v>
      </c>
      <c r="E393" s="154" t="s">
        <v>1351</v>
      </c>
      <c r="F393" s="155" t="s">
        <v>1352</v>
      </c>
      <c r="G393" s="156" t="s">
        <v>231</v>
      </c>
      <c r="H393" s="157">
        <v>12</v>
      </c>
      <c r="I393" s="158"/>
      <c r="J393" s="159">
        <f t="shared" si="60"/>
        <v>0</v>
      </c>
      <c r="K393" s="155" t="s">
        <v>119</v>
      </c>
      <c r="L393" s="34"/>
      <c r="M393" s="160" t="s">
        <v>19</v>
      </c>
      <c r="N393" s="161" t="s">
        <v>44</v>
      </c>
      <c r="O393" s="59"/>
      <c r="P393" s="162">
        <f t="shared" si="61"/>
        <v>0</v>
      </c>
      <c r="Q393" s="162">
        <v>0</v>
      </c>
      <c r="R393" s="162">
        <f t="shared" si="62"/>
        <v>0</v>
      </c>
      <c r="S393" s="162">
        <v>0</v>
      </c>
      <c r="T393" s="163">
        <f t="shared" si="63"/>
        <v>0</v>
      </c>
      <c r="AR393" s="164" t="s">
        <v>120</v>
      </c>
      <c r="AT393" s="164" t="s">
        <v>115</v>
      </c>
      <c r="AU393" s="164" t="s">
        <v>73</v>
      </c>
      <c r="AY393" s="13" t="s">
        <v>121</v>
      </c>
      <c r="BE393" s="165">
        <f t="shared" si="64"/>
        <v>0</v>
      </c>
      <c r="BF393" s="165">
        <f t="shared" si="65"/>
        <v>0</v>
      </c>
      <c r="BG393" s="165">
        <f t="shared" si="66"/>
        <v>0</v>
      </c>
      <c r="BH393" s="165">
        <f t="shared" si="67"/>
        <v>0</v>
      </c>
      <c r="BI393" s="165">
        <f t="shared" si="68"/>
        <v>0</v>
      </c>
      <c r="BJ393" s="13" t="s">
        <v>81</v>
      </c>
      <c r="BK393" s="165">
        <f t="shared" si="69"/>
        <v>0</v>
      </c>
      <c r="BL393" s="13" t="s">
        <v>120</v>
      </c>
      <c r="BM393" s="164" t="s">
        <v>1353</v>
      </c>
    </row>
    <row r="394" spans="2:65" s="1" customFormat="1" ht="24" customHeight="1">
      <c r="B394" s="30"/>
      <c r="C394" s="153" t="s">
        <v>1354</v>
      </c>
      <c r="D394" s="153" t="s">
        <v>115</v>
      </c>
      <c r="E394" s="154" t="s">
        <v>1355</v>
      </c>
      <c r="F394" s="155" t="s">
        <v>1356</v>
      </c>
      <c r="G394" s="156" t="s">
        <v>231</v>
      </c>
      <c r="H394" s="157">
        <v>3</v>
      </c>
      <c r="I394" s="158"/>
      <c r="J394" s="159">
        <f t="shared" si="60"/>
        <v>0</v>
      </c>
      <c r="K394" s="155" t="s">
        <v>119</v>
      </c>
      <c r="L394" s="34"/>
      <c r="M394" s="160" t="s">
        <v>19</v>
      </c>
      <c r="N394" s="161" t="s">
        <v>44</v>
      </c>
      <c r="O394" s="59"/>
      <c r="P394" s="162">
        <f t="shared" si="61"/>
        <v>0</v>
      </c>
      <c r="Q394" s="162">
        <v>0</v>
      </c>
      <c r="R394" s="162">
        <f t="shared" si="62"/>
        <v>0</v>
      </c>
      <c r="S394" s="162">
        <v>0</v>
      </c>
      <c r="T394" s="163">
        <f t="shared" si="63"/>
        <v>0</v>
      </c>
      <c r="AR394" s="164" t="s">
        <v>120</v>
      </c>
      <c r="AT394" s="164" t="s">
        <v>115</v>
      </c>
      <c r="AU394" s="164" t="s">
        <v>73</v>
      </c>
      <c r="AY394" s="13" t="s">
        <v>121</v>
      </c>
      <c r="BE394" s="165">
        <f t="shared" si="64"/>
        <v>0</v>
      </c>
      <c r="BF394" s="165">
        <f t="shared" si="65"/>
        <v>0</v>
      </c>
      <c r="BG394" s="165">
        <f t="shared" si="66"/>
        <v>0</v>
      </c>
      <c r="BH394" s="165">
        <f t="shared" si="67"/>
        <v>0</v>
      </c>
      <c r="BI394" s="165">
        <f t="shared" si="68"/>
        <v>0</v>
      </c>
      <c r="BJ394" s="13" t="s">
        <v>81</v>
      </c>
      <c r="BK394" s="165">
        <f t="shared" si="69"/>
        <v>0</v>
      </c>
      <c r="BL394" s="13" t="s">
        <v>120</v>
      </c>
      <c r="BM394" s="164" t="s">
        <v>1357</v>
      </c>
    </row>
    <row r="395" spans="2:65" s="1" customFormat="1" ht="24" customHeight="1">
      <c r="B395" s="30"/>
      <c r="C395" s="153" t="s">
        <v>1358</v>
      </c>
      <c r="D395" s="153" t="s">
        <v>115</v>
      </c>
      <c r="E395" s="154" t="s">
        <v>1359</v>
      </c>
      <c r="F395" s="155" t="s">
        <v>1360</v>
      </c>
      <c r="G395" s="156" t="s">
        <v>231</v>
      </c>
      <c r="H395" s="157">
        <v>7</v>
      </c>
      <c r="I395" s="158"/>
      <c r="J395" s="159">
        <f t="shared" si="60"/>
        <v>0</v>
      </c>
      <c r="K395" s="155" t="s">
        <v>119</v>
      </c>
      <c r="L395" s="34"/>
      <c r="M395" s="160" t="s">
        <v>19</v>
      </c>
      <c r="N395" s="161" t="s">
        <v>44</v>
      </c>
      <c r="O395" s="59"/>
      <c r="P395" s="162">
        <f t="shared" si="61"/>
        <v>0</v>
      </c>
      <c r="Q395" s="162">
        <v>0</v>
      </c>
      <c r="R395" s="162">
        <f t="shared" si="62"/>
        <v>0</v>
      </c>
      <c r="S395" s="162">
        <v>0</v>
      </c>
      <c r="T395" s="163">
        <f t="shared" si="63"/>
        <v>0</v>
      </c>
      <c r="AR395" s="164" t="s">
        <v>120</v>
      </c>
      <c r="AT395" s="164" t="s">
        <v>115</v>
      </c>
      <c r="AU395" s="164" t="s">
        <v>73</v>
      </c>
      <c r="AY395" s="13" t="s">
        <v>121</v>
      </c>
      <c r="BE395" s="165">
        <f t="shared" si="64"/>
        <v>0</v>
      </c>
      <c r="BF395" s="165">
        <f t="shared" si="65"/>
        <v>0</v>
      </c>
      <c r="BG395" s="165">
        <f t="shared" si="66"/>
        <v>0</v>
      </c>
      <c r="BH395" s="165">
        <f t="shared" si="67"/>
        <v>0</v>
      </c>
      <c r="BI395" s="165">
        <f t="shared" si="68"/>
        <v>0</v>
      </c>
      <c r="BJ395" s="13" t="s">
        <v>81</v>
      </c>
      <c r="BK395" s="165">
        <f t="shared" si="69"/>
        <v>0</v>
      </c>
      <c r="BL395" s="13" t="s">
        <v>120</v>
      </c>
      <c r="BM395" s="164" t="s">
        <v>1361</v>
      </c>
    </row>
    <row r="396" spans="2:65" s="1" customFormat="1" ht="24" customHeight="1">
      <c r="B396" s="30"/>
      <c r="C396" s="153" t="s">
        <v>1362</v>
      </c>
      <c r="D396" s="153" t="s">
        <v>115</v>
      </c>
      <c r="E396" s="154" t="s">
        <v>1363</v>
      </c>
      <c r="F396" s="155" t="s">
        <v>1364</v>
      </c>
      <c r="G396" s="156" t="s">
        <v>231</v>
      </c>
      <c r="H396" s="157">
        <v>8</v>
      </c>
      <c r="I396" s="158"/>
      <c r="J396" s="159">
        <f t="shared" si="60"/>
        <v>0</v>
      </c>
      <c r="K396" s="155" t="s">
        <v>119</v>
      </c>
      <c r="L396" s="34"/>
      <c r="M396" s="160" t="s">
        <v>19</v>
      </c>
      <c r="N396" s="161" t="s">
        <v>44</v>
      </c>
      <c r="O396" s="59"/>
      <c r="P396" s="162">
        <f t="shared" si="61"/>
        <v>0</v>
      </c>
      <c r="Q396" s="162">
        <v>0</v>
      </c>
      <c r="R396" s="162">
        <f t="shared" si="62"/>
        <v>0</v>
      </c>
      <c r="S396" s="162">
        <v>0</v>
      </c>
      <c r="T396" s="163">
        <f t="shared" si="63"/>
        <v>0</v>
      </c>
      <c r="AR396" s="164" t="s">
        <v>120</v>
      </c>
      <c r="AT396" s="164" t="s">
        <v>115</v>
      </c>
      <c r="AU396" s="164" t="s">
        <v>73</v>
      </c>
      <c r="AY396" s="13" t="s">
        <v>121</v>
      </c>
      <c r="BE396" s="165">
        <f t="shared" si="64"/>
        <v>0</v>
      </c>
      <c r="BF396" s="165">
        <f t="shared" si="65"/>
        <v>0</v>
      </c>
      <c r="BG396" s="165">
        <f t="shared" si="66"/>
        <v>0</v>
      </c>
      <c r="BH396" s="165">
        <f t="shared" si="67"/>
        <v>0</v>
      </c>
      <c r="BI396" s="165">
        <f t="shared" si="68"/>
        <v>0</v>
      </c>
      <c r="BJ396" s="13" t="s">
        <v>81</v>
      </c>
      <c r="BK396" s="165">
        <f t="shared" si="69"/>
        <v>0</v>
      </c>
      <c r="BL396" s="13" t="s">
        <v>120</v>
      </c>
      <c r="BM396" s="164" t="s">
        <v>1365</v>
      </c>
    </row>
    <row r="397" spans="2:65" s="1" customFormat="1" ht="24" customHeight="1">
      <c r="B397" s="30"/>
      <c r="C397" s="153" t="s">
        <v>1366</v>
      </c>
      <c r="D397" s="153" t="s">
        <v>115</v>
      </c>
      <c r="E397" s="154" t="s">
        <v>1367</v>
      </c>
      <c r="F397" s="155" t="s">
        <v>1368</v>
      </c>
      <c r="G397" s="156" t="s">
        <v>231</v>
      </c>
      <c r="H397" s="157">
        <v>12</v>
      </c>
      <c r="I397" s="158"/>
      <c r="J397" s="159">
        <f t="shared" si="60"/>
        <v>0</v>
      </c>
      <c r="K397" s="155" t="s">
        <v>119</v>
      </c>
      <c r="L397" s="34"/>
      <c r="M397" s="160" t="s">
        <v>19</v>
      </c>
      <c r="N397" s="161" t="s">
        <v>44</v>
      </c>
      <c r="O397" s="59"/>
      <c r="P397" s="162">
        <f t="shared" si="61"/>
        <v>0</v>
      </c>
      <c r="Q397" s="162">
        <v>0</v>
      </c>
      <c r="R397" s="162">
        <f t="shared" si="62"/>
        <v>0</v>
      </c>
      <c r="S397" s="162">
        <v>0</v>
      </c>
      <c r="T397" s="163">
        <f t="shared" si="63"/>
        <v>0</v>
      </c>
      <c r="AR397" s="164" t="s">
        <v>120</v>
      </c>
      <c r="AT397" s="164" t="s">
        <v>115</v>
      </c>
      <c r="AU397" s="164" t="s">
        <v>73</v>
      </c>
      <c r="AY397" s="13" t="s">
        <v>121</v>
      </c>
      <c r="BE397" s="165">
        <f t="shared" si="64"/>
        <v>0</v>
      </c>
      <c r="BF397" s="165">
        <f t="shared" si="65"/>
        <v>0</v>
      </c>
      <c r="BG397" s="165">
        <f t="shared" si="66"/>
        <v>0</v>
      </c>
      <c r="BH397" s="165">
        <f t="shared" si="67"/>
        <v>0</v>
      </c>
      <c r="BI397" s="165">
        <f t="shared" si="68"/>
        <v>0</v>
      </c>
      <c r="BJ397" s="13" t="s">
        <v>81</v>
      </c>
      <c r="BK397" s="165">
        <f t="shared" si="69"/>
        <v>0</v>
      </c>
      <c r="BL397" s="13" t="s">
        <v>120</v>
      </c>
      <c r="BM397" s="164" t="s">
        <v>1369</v>
      </c>
    </row>
    <row r="398" spans="2:65" s="1" customFormat="1" ht="36" customHeight="1">
      <c r="B398" s="30"/>
      <c r="C398" s="153" t="s">
        <v>1370</v>
      </c>
      <c r="D398" s="153" t="s">
        <v>115</v>
      </c>
      <c r="E398" s="154" t="s">
        <v>1371</v>
      </c>
      <c r="F398" s="155" t="s">
        <v>1372</v>
      </c>
      <c r="G398" s="156" t="s">
        <v>231</v>
      </c>
      <c r="H398" s="157">
        <v>3</v>
      </c>
      <c r="I398" s="158"/>
      <c r="J398" s="159">
        <f t="shared" si="60"/>
        <v>0</v>
      </c>
      <c r="K398" s="155" t="s">
        <v>119</v>
      </c>
      <c r="L398" s="34"/>
      <c r="M398" s="160" t="s">
        <v>19</v>
      </c>
      <c r="N398" s="161" t="s">
        <v>44</v>
      </c>
      <c r="O398" s="59"/>
      <c r="P398" s="162">
        <f t="shared" si="61"/>
        <v>0</v>
      </c>
      <c r="Q398" s="162">
        <v>0</v>
      </c>
      <c r="R398" s="162">
        <f t="shared" si="62"/>
        <v>0</v>
      </c>
      <c r="S398" s="162">
        <v>0</v>
      </c>
      <c r="T398" s="163">
        <f t="shared" si="63"/>
        <v>0</v>
      </c>
      <c r="AR398" s="164" t="s">
        <v>120</v>
      </c>
      <c r="AT398" s="164" t="s">
        <v>115</v>
      </c>
      <c r="AU398" s="164" t="s">
        <v>73</v>
      </c>
      <c r="AY398" s="13" t="s">
        <v>121</v>
      </c>
      <c r="BE398" s="165">
        <f t="shared" si="64"/>
        <v>0</v>
      </c>
      <c r="BF398" s="165">
        <f t="shared" si="65"/>
        <v>0</v>
      </c>
      <c r="BG398" s="165">
        <f t="shared" si="66"/>
        <v>0</v>
      </c>
      <c r="BH398" s="165">
        <f t="shared" si="67"/>
        <v>0</v>
      </c>
      <c r="BI398" s="165">
        <f t="shared" si="68"/>
        <v>0</v>
      </c>
      <c r="BJ398" s="13" t="s">
        <v>81</v>
      </c>
      <c r="BK398" s="165">
        <f t="shared" si="69"/>
        <v>0</v>
      </c>
      <c r="BL398" s="13" t="s">
        <v>120</v>
      </c>
      <c r="BM398" s="164" t="s">
        <v>1373</v>
      </c>
    </row>
    <row r="399" spans="2:65" s="1" customFormat="1" ht="36" customHeight="1">
      <c r="B399" s="30"/>
      <c r="C399" s="153" t="s">
        <v>1374</v>
      </c>
      <c r="D399" s="153" t="s">
        <v>115</v>
      </c>
      <c r="E399" s="154" t="s">
        <v>1375</v>
      </c>
      <c r="F399" s="155" t="s">
        <v>1376</v>
      </c>
      <c r="G399" s="156" t="s">
        <v>231</v>
      </c>
      <c r="H399" s="157">
        <v>2</v>
      </c>
      <c r="I399" s="158"/>
      <c r="J399" s="159">
        <f t="shared" si="60"/>
        <v>0</v>
      </c>
      <c r="K399" s="155" t="s">
        <v>119</v>
      </c>
      <c r="L399" s="34"/>
      <c r="M399" s="160" t="s">
        <v>19</v>
      </c>
      <c r="N399" s="161" t="s">
        <v>44</v>
      </c>
      <c r="O399" s="59"/>
      <c r="P399" s="162">
        <f t="shared" si="61"/>
        <v>0</v>
      </c>
      <c r="Q399" s="162">
        <v>0</v>
      </c>
      <c r="R399" s="162">
        <f t="shared" si="62"/>
        <v>0</v>
      </c>
      <c r="S399" s="162">
        <v>0</v>
      </c>
      <c r="T399" s="163">
        <f t="shared" si="63"/>
        <v>0</v>
      </c>
      <c r="AR399" s="164" t="s">
        <v>120</v>
      </c>
      <c r="AT399" s="164" t="s">
        <v>115</v>
      </c>
      <c r="AU399" s="164" t="s">
        <v>73</v>
      </c>
      <c r="AY399" s="13" t="s">
        <v>121</v>
      </c>
      <c r="BE399" s="165">
        <f t="shared" si="64"/>
        <v>0</v>
      </c>
      <c r="BF399" s="165">
        <f t="shared" si="65"/>
        <v>0</v>
      </c>
      <c r="BG399" s="165">
        <f t="shared" si="66"/>
        <v>0</v>
      </c>
      <c r="BH399" s="165">
        <f t="shared" si="67"/>
        <v>0</v>
      </c>
      <c r="BI399" s="165">
        <f t="shared" si="68"/>
        <v>0</v>
      </c>
      <c r="BJ399" s="13" t="s">
        <v>81</v>
      </c>
      <c r="BK399" s="165">
        <f t="shared" si="69"/>
        <v>0</v>
      </c>
      <c r="BL399" s="13" t="s">
        <v>120</v>
      </c>
      <c r="BM399" s="164" t="s">
        <v>1377</v>
      </c>
    </row>
    <row r="400" spans="2:65" s="1" customFormat="1" ht="48" customHeight="1">
      <c r="B400" s="30"/>
      <c r="C400" s="153" t="s">
        <v>1378</v>
      </c>
      <c r="D400" s="153" t="s">
        <v>115</v>
      </c>
      <c r="E400" s="154" t="s">
        <v>1379</v>
      </c>
      <c r="F400" s="155" t="s">
        <v>1380</v>
      </c>
      <c r="G400" s="156" t="s">
        <v>231</v>
      </c>
      <c r="H400" s="157">
        <v>5</v>
      </c>
      <c r="I400" s="158"/>
      <c r="J400" s="159">
        <f t="shared" si="60"/>
        <v>0</v>
      </c>
      <c r="K400" s="155" t="s">
        <v>119</v>
      </c>
      <c r="L400" s="34"/>
      <c r="M400" s="160" t="s">
        <v>19</v>
      </c>
      <c r="N400" s="161" t="s">
        <v>44</v>
      </c>
      <c r="O400" s="59"/>
      <c r="P400" s="162">
        <f t="shared" si="61"/>
        <v>0</v>
      </c>
      <c r="Q400" s="162">
        <v>0</v>
      </c>
      <c r="R400" s="162">
        <f t="shared" si="62"/>
        <v>0</v>
      </c>
      <c r="S400" s="162">
        <v>0</v>
      </c>
      <c r="T400" s="163">
        <f t="shared" si="63"/>
        <v>0</v>
      </c>
      <c r="AR400" s="164" t="s">
        <v>120</v>
      </c>
      <c r="AT400" s="164" t="s">
        <v>115</v>
      </c>
      <c r="AU400" s="164" t="s">
        <v>73</v>
      </c>
      <c r="AY400" s="13" t="s">
        <v>121</v>
      </c>
      <c r="BE400" s="165">
        <f t="shared" si="64"/>
        <v>0</v>
      </c>
      <c r="BF400" s="165">
        <f t="shared" si="65"/>
        <v>0</v>
      </c>
      <c r="BG400" s="165">
        <f t="shared" si="66"/>
        <v>0</v>
      </c>
      <c r="BH400" s="165">
        <f t="shared" si="67"/>
        <v>0</v>
      </c>
      <c r="BI400" s="165">
        <f t="shared" si="68"/>
        <v>0</v>
      </c>
      <c r="BJ400" s="13" t="s">
        <v>81</v>
      </c>
      <c r="BK400" s="165">
        <f t="shared" si="69"/>
        <v>0</v>
      </c>
      <c r="BL400" s="13" t="s">
        <v>120</v>
      </c>
      <c r="BM400" s="164" t="s">
        <v>1381</v>
      </c>
    </row>
    <row r="401" spans="2:65" s="1" customFormat="1" ht="36" customHeight="1">
      <c r="B401" s="30"/>
      <c r="C401" s="153" t="s">
        <v>1382</v>
      </c>
      <c r="D401" s="153" t="s">
        <v>115</v>
      </c>
      <c r="E401" s="154" t="s">
        <v>1383</v>
      </c>
      <c r="F401" s="155" t="s">
        <v>1384</v>
      </c>
      <c r="G401" s="156" t="s">
        <v>231</v>
      </c>
      <c r="H401" s="157">
        <v>12</v>
      </c>
      <c r="I401" s="158"/>
      <c r="J401" s="159">
        <f t="shared" si="60"/>
        <v>0</v>
      </c>
      <c r="K401" s="155" t="s">
        <v>119</v>
      </c>
      <c r="L401" s="34"/>
      <c r="M401" s="160" t="s">
        <v>19</v>
      </c>
      <c r="N401" s="161" t="s">
        <v>44</v>
      </c>
      <c r="O401" s="59"/>
      <c r="P401" s="162">
        <f t="shared" si="61"/>
        <v>0</v>
      </c>
      <c r="Q401" s="162">
        <v>0</v>
      </c>
      <c r="R401" s="162">
        <f t="shared" si="62"/>
        <v>0</v>
      </c>
      <c r="S401" s="162">
        <v>0</v>
      </c>
      <c r="T401" s="163">
        <f t="shared" si="63"/>
        <v>0</v>
      </c>
      <c r="AR401" s="164" t="s">
        <v>120</v>
      </c>
      <c r="AT401" s="164" t="s">
        <v>115</v>
      </c>
      <c r="AU401" s="164" t="s">
        <v>73</v>
      </c>
      <c r="AY401" s="13" t="s">
        <v>121</v>
      </c>
      <c r="BE401" s="165">
        <f t="shared" si="64"/>
        <v>0</v>
      </c>
      <c r="BF401" s="165">
        <f t="shared" si="65"/>
        <v>0</v>
      </c>
      <c r="BG401" s="165">
        <f t="shared" si="66"/>
        <v>0</v>
      </c>
      <c r="BH401" s="165">
        <f t="shared" si="67"/>
        <v>0</v>
      </c>
      <c r="BI401" s="165">
        <f t="shared" si="68"/>
        <v>0</v>
      </c>
      <c r="BJ401" s="13" t="s">
        <v>81</v>
      </c>
      <c r="BK401" s="165">
        <f t="shared" si="69"/>
        <v>0</v>
      </c>
      <c r="BL401" s="13" t="s">
        <v>120</v>
      </c>
      <c r="BM401" s="164" t="s">
        <v>1385</v>
      </c>
    </row>
    <row r="402" spans="2:65" s="1" customFormat="1" ht="36" customHeight="1">
      <c r="B402" s="30"/>
      <c r="C402" s="153" t="s">
        <v>1386</v>
      </c>
      <c r="D402" s="153" t="s">
        <v>115</v>
      </c>
      <c r="E402" s="154" t="s">
        <v>1387</v>
      </c>
      <c r="F402" s="155" t="s">
        <v>1388</v>
      </c>
      <c r="G402" s="156" t="s">
        <v>231</v>
      </c>
      <c r="H402" s="157">
        <v>10</v>
      </c>
      <c r="I402" s="158"/>
      <c r="J402" s="159">
        <f t="shared" si="60"/>
        <v>0</v>
      </c>
      <c r="K402" s="155" t="s">
        <v>119</v>
      </c>
      <c r="L402" s="34"/>
      <c r="M402" s="160" t="s">
        <v>19</v>
      </c>
      <c r="N402" s="161" t="s">
        <v>44</v>
      </c>
      <c r="O402" s="59"/>
      <c r="P402" s="162">
        <f t="shared" si="61"/>
        <v>0</v>
      </c>
      <c r="Q402" s="162">
        <v>0</v>
      </c>
      <c r="R402" s="162">
        <f t="shared" si="62"/>
        <v>0</v>
      </c>
      <c r="S402" s="162">
        <v>0</v>
      </c>
      <c r="T402" s="163">
        <f t="shared" si="63"/>
        <v>0</v>
      </c>
      <c r="AR402" s="164" t="s">
        <v>120</v>
      </c>
      <c r="AT402" s="164" t="s">
        <v>115</v>
      </c>
      <c r="AU402" s="164" t="s">
        <v>73</v>
      </c>
      <c r="AY402" s="13" t="s">
        <v>121</v>
      </c>
      <c r="BE402" s="165">
        <f t="shared" si="64"/>
        <v>0</v>
      </c>
      <c r="BF402" s="165">
        <f t="shared" si="65"/>
        <v>0</v>
      </c>
      <c r="BG402" s="165">
        <f t="shared" si="66"/>
        <v>0</v>
      </c>
      <c r="BH402" s="165">
        <f t="shared" si="67"/>
        <v>0</v>
      </c>
      <c r="BI402" s="165">
        <f t="shared" si="68"/>
        <v>0</v>
      </c>
      <c r="BJ402" s="13" t="s">
        <v>81</v>
      </c>
      <c r="BK402" s="165">
        <f t="shared" si="69"/>
        <v>0</v>
      </c>
      <c r="BL402" s="13" t="s">
        <v>120</v>
      </c>
      <c r="BM402" s="164" t="s">
        <v>1389</v>
      </c>
    </row>
    <row r="403" spans="2:65" s="1" customFormat="1" ht="24" customHeight="1">
      <c r="B403" s="30"/>
      <c r="C403" s="153" t="s">
        <v>1390</v>
      </c>
      <c r="D403" s="153" t="s">
        <v>115</v>
      </c>
      <c r="E403" s="154" t="s">
        <v>1391</v>
      </c>
      <c r="F403" s="155" t="s">
        <v>1392</v>
      </c>
      <c r="G403" s="156" t="s">
        <v>370</v>
      </c>
      <c r="H403" s="157">
        <v>60</v>
      </c>
      <c r="I403" s="158"/>
      <c r="J403" s="159">
        <f t="shared" si="60"/>
        <v>0</v>
      </c>
      <c r="K403" s="155" t="s">
        <v>119</v>
      </c>
      <c r="L403" s="34"/>
      <c r="M403" s="160" t="s">
        <v>19</v>
      </c>
      <c r="N403" s="161" t="s">
        <v>44</v>
      </c>
      <c r="O403" s="59"/>
      <c r="P403" s="162">
        <f t="shared" si="61"/>
        <v>0</v>
      </c>
      <c r="Q403" s="162">
        <v>0</v>
      </c>
      <c r="R403" s="162">
        <f t="shared" si="62"/>
        <v>0</v>
      </c>
      <c r="S403" s="162">
        <v>0</v>
      </c>
      <c r="T403" s="163">
        <f t="shared" si="63"/>
        <v>0</v>
      </c>
      <c r="AR403" s="164" t="s">
        <v>120</v>
      </c>
      <c r="AT403" s="164" t="s">
        <v>115</v>
      </c>
      <c r="AU403" s="164" t="s">
        <v>73</v>
      </c>
      <c r="AY403" s="13" t="s">
        <v>121</v>
      </c>
      <c r="BE403" s="165">
        <f t="shared" si="64"/>
        <v>0</v>
      </c>
      <c r="BF403" s="165">
        <f t="shared" si="65"/>
        <v>0</v>
      </c>
      <c r="BG403" s="165">
        <f t="shared" si="66"/>
        <v>0</v>
      </c>
      <c r="BH403" s="165">
        <f t="shared" si="67"/>
        <v>0</v>
      </c>
      <c r="BI403" s="165">
        <f t="shared" si="68"/>
        <v>0</v>
      </c>
      <c r="BJ403" s="13" t="s">
        <v>81</v>
      </c>
      <c r="BK403" s="165">
        <f t="shared" si="69"/>
        <v>0</v>
      </c>
      <c r="BL403" s="13" t="s">
        <v>120</v>
      </c>
      <c r="BM403" s="164" t="s">
        <v>1393</v>
      </c>
    </row>
    <row r="404" spans="2:65" s="1" customFormat="1" ht="24" customHeight="1">
      <c r="B404" s="30"/>
      <c r="C404" s="153" t="s">
        <v>1394</v>
      </c>
      <c r="D404" s="153" t="s">
        <v>115</v>
      </c>
      <c r="E404" s="154" t="s">
        <v>1395</v>
      </c>
      <c r="F404" s="155" t="s">
        <v>1396</v>
      </c>
      <c r="G404" s="156" t="s">
        <v>231</v>
      </c>
      <c r="H404" s="157">
        <v>13</v>
      </c>
      <c r="I404" s="158"/>
      <c r="J404" s="159">
        <f t="shared" si="60"/>
        <v>0</v>
      </c>
      <c r="K404" s="155" t="s">
        <v>119</v>
      </c>
      <c r="L404" s="34"/>
      <c r="M404" s="160" t="s">
        <v>19</v>
      </c>
      <c r="N404" s="161" t="s">
        <v>44</v>
      </c>
      <c r="O404" s="59"/>
      <c r="P404" s="162">
        <f t="shared" si="61"/>
        <v>0</v>
      </c>
      <c r="Q404" s="162">
        <v>0</v>
      </c>
      <c r="R404" s="162">
        <f t="shared" si="62"/>
        <v>0</v>
      </c>
      <c r="S404" s="162">
        <v>0</v>
      </c>
      <c r="T404" s="163">
        <f t="shared" si="63"/>
        <v>0</v>
      </c>
      <c r="AR404" s="164" t="s">
        <v>120</v>
      </c>
      <c r="AT404" s="164" t="s">
        <v>115</v>
      </c>
      <c r="AU404" s="164" t="s">
        <v>73</v>
      </c>
      <c r="AY404" s="13" t="s">
        <v>121</v>
      </c>
      <c r="BE404" s="165">
        <f t="shared" si="64"/>
        <v>0</v>
      </c>
      <c r="BF404" s="165">
        <f t="shared" si="65"/>
        <v>0</v>
      </c>
      <c r="BG404" s="165">
        <f t="shared" si="66"/>
        <v>0</v>
      </c>
      <c r="BH404" s="165">
        <f t="shared" si="67"/>
        <v>0</v>
      </c>
      <c r="BI404" s="165">
        <f t="shared" si="68"/>
        <v>0</v>
      </c>
      <c r="BJ404" s="13" t="s">
        <v>81</v>
      </c>
      <c r="BK404" s="165">
        <f t="shared" si="69"/>
        <v>0</v>
      </c>
      <c r="BL404" s="13" t="s">
        <v>120</v>
      </c>
      <c r="BM404" s="164" t="s">
        <v>1397</v>
      </c>
    </row>
    <row r="405" spans="2:65" s="1" customFormat="1" ht="36" customHeight="1">
      <c r="B405" s="30"/>
      <c r="C405" s="153" t="s">
        <v>1398</v>
      </c>
      <c r="D405" s="153" t="s">
        <v>115</v>
      </c>
      <c r="E405" s="154" t="s">
        <v>1399</v>
      </c>
      <c r="F405" s="155" t="s">
        <v>1400</v>
      </c>
      <c r="G405" s="156" t="s">
        <v>231</v>
      </c>
      <c r="H405" s="157">
        <v>4</v>
      </c>
      <c r="I405" s="158"/>
      <c r="J405" s="159">
        <f t="shared" si="60"/>
        <v>0</v>
      </c>
      <c r="K405" s="155" t="s">
        <v>119</v>
      </c>
      <c r="L405" s="34"/>
      <c r="M405" s="160" t="s">
        <v>19</v>
      </c>
      <c r="N405" s="161" t="s">
        <v>44</v>
      </c>
      <c r="O405" s="59"/>
      <c r="P405" s="162">
        <f t="shared" si="61"/>
        <v>0</v>
      </c>
      <c r="Q405" s="162">
        <v>0</v>
      </c>
      <c r="R405" s="162">
        <f t="shared" si="62"/>
        <v>0</v>
      </c>
      <c r="S405" s="162">
        <v>0</v>
      </c>
      <c r="T405" s="163">
        <f t="shared" si="63"/>
        <v>0</v>
      </c>
      <c r="AR405" s="164" t="s">
        <v>120</v>
      </c>
      <c r="AT405" s="164" t="s">
        <v>115</v>
      </c>
      <c r="AU405" s="164" t="s">
        <v>73</v>
      </c>
      <c r="AY405" s="13" t="s">
        <v>121</v>
      </c>
      <c r="BE405" s="165">
        <f t="shared" si="64"/>
        <v>0</v>
      </c>
      <c r="BF405" s="165">
        <f t="shared" si="65"/>
        <v>0</v>
      </c>
      <c r="BG405" s="165">
        <f t="shared" si="66"/>
        <v>0</v>
      </c>
      <c r="BH405" s="165">
        <f t="shared" si="67"/>
        <v>0</v>
      </c>
      <c r="BI405" s="165">
        <f t="shared" si="68"/>
        <v>0</v>
      </c>
      <c r="BJ405" s="13" t="s">
        <v>81</v>
      </c>
      <c r="BK405" s="165">
        <f t="shared" si="69"/>
        <v>0</v>
      </c>
      <c r="BL405" s="13" t="s">
        <v>120</v>
      </c>
      <c r="BM405" s="164" t="s">
        <v>1401</v>
      </c>
    </row>
    <row r="406" spans="2:65" s="1" customFormat="1" ht="24" customHeight="1">
      <c r="B406" s="30"/>
      <c r="C406" s="153" t="s">
        <v>1402</v>
      </c>
      <c r="D406" s="153" t="s">
        <v>115</v>
      </c>
      <c r="E406" s="154" t="s">
        <v>1403</v>
      </c>
      <c r="F406" s="155" t="s">
        <v>1404</v>
      </c>
      <c r="G406" s="156" t="s">
        <v>231</v>
      </c>
      <c r="H406" s="157">
        <v>13</v>
      </c>
      <c r="I406" s="158"/>
      <c r="J406" s="159">
        <f t="shared" si="60"/>
        <v>0</v>
      </c>
      <c r="K406" s="155" t="s">
        <v>119</v>
      </c>
      <c r="L406" s="34"/>
      <c r="M406" s="160" t="s">
        <v>19</v>
      </c>
      <c r="N406" s="161" t="s">
        <v>44</v>
      </c>
      <c r="O406" s="59"/>
      <c r="P406" s="162">
        <f t="shared" si="61"/>
        <v>0</v>
      </c>
      <c r="Q406" s="162">
        <v>0</v>
      </c>
      <c r="R406" s="162">
        <f t="shared" si="62"/>
        <v>0</v>
      </c>
      <c r="S406" s="162">
        <v>0</v>
      </c>
      <c r="T406" s="163">
        <f t="shared" si="63"/>
        <v>0</v>
      </c>
      <c r="AR406" s="164" t="s">
        <v>120</v>
      </c>
      <c r="AT406" s="164" t="s">
        <v>115</v>
      </c>
      <c r="AU406" s="164" t="s">
        <v>73</v>
      </c>
      <c r="AY406" s="13" t="s">
        <v>121</v>
      </c>
      <c r="BE406" s="165">
        <f t="shared" si="64"/>
        <v>0</v>
      </c>
      <c r="BF406" s="165">
        <f t="shared" si="65"/>
        <v>0</v>
      </c>
      <c r="BG406" s="165">
        <f t="shared" si="66"/>
        <v>0</v>
      </c>
      <c r="BH406" s="165">
        <f t="shared" si="67"/>
        <v>0</v>
      </c>
      <c r="BI406" s="165">
        <f t="shared" si="68"/>
        <v>0</v>
      </c>
      <c r="BJ406" s="13" t="s">
        <v>81</v>
      </c>
      <c r="BK406" s="165">
        <f t="shared" si="69"/>
        <v>0</v>
      </c>
      <c r="BL406" s="13" t="s">
        <v>120</v>
      </c>
      <c r="BM406" s="164" t="s">
        <v>1405</v>
      </c>
    </row>
    <row r="407" spans="2:65" s="1" customFormat="1" ht="24" customHeight="1">
      <c r="B407" s="30"/>
      <c r="C407" s="153" t="s">
        <v>1406</v>
      </c>
      <c r="D407" s="153" t="s">
        <v>115</v>
      </c>
      <c r="E407" s="154" t="s">
        <v>1407</v>
      </c>
      <c r="F407" s="155" t="s">
        <v>1408</v>
      </c>
      <c r="G407" s="156" t="s">
        <v>231</v>
      </c>
      <c r="H407" s="157">
        <v>23</v>
      </c>
      <c r="I407" s="158"/>
      <c r="J407" s="159">
        <f t="shared" si="60"/>
        <v>0</v>
      </c>
      <c r="K407" s="155" t="s">
        <v>119</v>
      </c>
      <c r="L407" s="34"/>
      <c r="M407" s="160" t="s">
        <v>19</v>
      </c>
      <c r="N407" s="161" t="s">
        <v>44</v>
      </c>
      <c r="O407" s="59"/>
      <c r="P407" s="162">
        <f t="shared" si="61"/>
        <v>0</v>
      </c>
      <c r="Q407" s="162">
        <v>0</v>
      </c>
      <c r="R407" s="162">
        <f t="shared" si="62"/>
        <v>0</v>
      </c>
      <c r="S407" s="162">
        <v>0</v>
      </c>
      <c r="T407" s="163">
        <f t="shared" si="63"/>
        <v>0</v>
      </c>
      <c r="AR407" s="164" t="s">
        <v>120</v>
      </c>
      <c r="AT407" s="164" t="s">
        <v>115</v>
      </c>
      <c r="AU407" s="164" t="s">
        <v>73</v>
      </c>
      <c r="AY407" s="13" t="s">
        <v>121</v>
      </c>
      <c r="BE407" s="165">
        <f t="shared" si="64"/>
        <v>0</v>
      </c>
      <c r="BF407" s="165">
        <f t="shared" si="65"/>
        <v>0</v>
      </c>
      <c r="BG407" s="165">
        <f t="shared" si="66"/>
        <v>0</v>
      </c>
      <c r="BH407" s="165">
        <f t="shared" si="67"/>
        <v>0</v>
      </c>
      <c r="BI407" s="165">
        <f t="shared" si="68"/>
        <v>0</v>
      </c>
      <c r="BJ407" s="13" t="s">
        <v>81</v>
      </c>
      <c r="BK407" s="165">
        <f t="shared" si="69"/>
        <v>0</v>
      </c>
      <c r="BL407" s="13" t="s">
        <v>120</v>
      </c>
      <c r="BM407" s="164" t="s">
        <v>1409</v>
      </c>
    </row>
    <row r="408" spans="2:65" s="1" customFormat="1" ht="24" customHeight="1">
      <c r="B408" s="30"/>
      <c r="C408" s="153" t="s">
        <v>1410</v>
      </c>
      <c r="D408" s="153" t="s">
        <v>115</v>
      </c>
      <c r="E408" s="154" t="s">
        <v>1411</v>
      </c>
      <c r="F408" s="155" t="s">
        <v>1412</v>
      </c>
      <c r="G408" s="156" t="s">
        <v>231</v>
      </c>
      <c r="H408" s="157">
        <v>7</v>
      </c>
      <c r="I408" s="158"/>
      <c r="J408" s="159">
        <f t="shared" si="60"/>
        <v>0</v>
      </c>
      <c r="K408" s="155" t="s">
        <v>119</v>
      </c>
      <c r="L408" s="34"/>
      <c r="M408" s="160" t="s">
        <v>19</v>
      </c>
      <c r="N408" s="161" t="s">
        <v>44</v>
      </c>
      <c r="O408" s="59"/>
      <c r="P408" s="162">
        <f t="shared" si="61"/>
        <v>0</v>
      </c>
      <c r="Q408" s="162">
        <v>0</v>
      </c>
      <c r="R408" s="162">
        <f t="shared" si="62"/>
        <v>0</v>
      </c>
      <c r="S408" s="162">
        <v>0</v>
      </c>
      <c r="T408" s="163">
        <f t="shared" si="63"/>
        <v>0</v>
      </c>
      <c r="AR408" s="164" t="s">
        <v>120</v>
      </c>
      <c r="AT408" s="164" t="s">
        <v>115</v>
      </c>
      <c r="AU408" s="164" t="s">
        <v>73</v>
      </c>
      <c r="AY408" s="13" t="s">
        <v>121</v>
      </c>
      <c r="BE408" s="165">
        <f t="shared" si="64"/>
        <v>0</v>
      </c>
      <c r="BF408" s="165">
        <f t="shared" si="65"/>
        <v>0</v>
      </c>
      <c r="BG408" s="165">
        <f t="shared" si="66"/>
        <v>0</v>
      </c>
      <c r="BH408" s="165">
        <f t="shared" si="67"/>
        <v>0</v>
      </c>
      <c r="BI408" s="165">
        <f t="shared" si="68"/>
        <v>0</v>
      </c>
      <c r="BJ408" s="13" t="s">
        <v>81</v>
      </c>
      <c r="BK408" s="165">
        <f t="shared" si="69"/>
        <v>0</v>
      </c>
      <c r="BL408" s="13" t="s">
        <v>120</v>
      </c>
      <c r="BM408" s="164" t="s">
        <v>1413</v>
      </c>
    </row>
    <row r="409" spans="2:65" s="1" customFormat="1" ht="24" customHeight="1">
      <c r="B409" s="30"/>
      <c r="C409" s="153" t="s">
        <v>1414</v>
      </c>
      <c r="D409" s="153" t="s">
        <v>115</v>
      </c>
      <c r="E409" s="154" t="s">
        <v>1415</v>
      </c>
      <c r="F409" s="155" t="s">
        <v>1416</v>
      </c>
      <c r="G409" s="156" t="s">
        <v>231</v>
      </c>
      <c r="H409" s="157">
        <v>39</v>
      </c>
      <c r="I409" s="158"/>
      <c r="J409" s="159">
        <f t="shared" si="60"/>
        <v>0</v>
      </c>
      <c r="K409" s="155" t="s">
        <v>119</v>
      </c>
      <c r="L409" s="34"/>
      <c r="M409" s="160" t="s">
        <v>19</v>
      </c>
      <c r="N409" s="161" t="s">
        <v>44</v>
      </c>
      <c r="O409" s="59"/>
      <c r="P409" s="162">
        <f t="shared" si="61"/>
        <v>0</v>
      </c>
      <c r="Q409" s="162">
        <v>0</v>
      </c>
      <c r="R409" s="162">
        <f t="shared" si="62"/>
        <v>0</v>
      </c>
      <c r="S409" s="162">
        <v>0</v>
      </c>
      <c r="T409" s="163">
        <f t="shared" si="63"/>
        <v>0</v>
      </c>
      <c r="AR409" s="164" t="s">
        <v>120</v>
      </c>
      <c r="AT409" s="164" t="s">
        <v>115</v>
      </c>
      <c r="AU409" s="164" t="s">
        <v>73</v>
      </c>
      <c r="AY409" s="13" t="s">
        <v>121</v>
      </c>
      <c r="BE409" s="165">
        <f t="shared" si="64"/>
        <v>0</v>
      </c>
      <c r="BF409" s="165">
        <f t="shared" si="65"/>
        <v>0</v>
      </c>
      <c r="BG409" s="165">
        <f t="shared" si="66"/>
        <v>0</v>
      </c>
      <c r="BH409" s="165">
        <f t="shared" si="67"/>
        <v>0</v>
      </c>
      <c r="BI409" s="165">
        <f t="shared" si="68"/>
        <v>0</v>
      </c>
      <c r="BJ409" s="13" t="s">
        <v>81</v>
      </c>
      <c r="BK409" s="165">
        <f t="shared" si="69"/>
        <v>0</v>
      </c>
      <c r="BL409" s="13" t="s">
        <v>120</v>
      </c>
      <c r="BM409" s="164" t="s">
        <v>1417</v>
      </c>
    </row>
    <row r="410" spans="2:65" s="1" customFormat="1" ht="24" customHeight="1">
      <c r="B410" s="30"/>
      <c r="C410" s="153" t="s">
        <v>1418</v>
      </c>
      <c r="D410" s="153" t="s">
        <v>115</v>
      </c>
      <c r="E410" s="154" t="s">
        <v>1419</v>
      </c>
      <c r="F410" s="155" t="s">
        <v>1420</v>
      </c>
      <c r="G410" s="156" t="s">
        <v>231</v>
      </c>
      <c r="H410" s="157">
        <v>60</v>
      </c>
      <c r="I410" s="158"/>
      <c r="J410" s="159">
        <f t="shared" si="60"/>
        <v>0</v>
      </c>
      <c r="K410" s="155" t="s">
        <v>119</v>
      </c>
      <c r="L410" s="34"/>
      <c r="M410" s="160" t="s">
        <v>19</v>
      </c>
      <c r="N410" s="161" t="s">
        <v>44</v>
      </c>
      <c r="O410" s="59"/>
      <c r="P410" s="162">
        <f t="shared" si="61"/>
        <v>0</v>
      </c>
      <c r="Q410" s="162">
        <v>0</v>
      </c>
      <c r="R410" s="162">
        <f t="shared" si="62"/>
        <v>0</v>
      </c>
      <c r="S410" s="162">
        <v>0</v>
      </c>
      <c r="T410" s="163">
        <f t="shared" si="63"/>
        <v>0</v>
      </c>
      <c r="AR410" s="164" t="s">
        <v>120</v>
      </c>
      <c r="AT410" s="164" t="s">
        <v>115</v>
      </c>
      <c r="AU410" s="164" t="s">
        <v>73</v>
      </c>
      <c r="AY410" s="13" t="s">
        <v>121</v>
      </c>
      <c r="BE410" s="165">
        <f t="shared" si="64"/>
        <v>0</v>
      </c>
      <c r="BF410" s="165">
        <f t="shared" si="65"/>
        <v>0</v>
      </c>
      <c r="BG410" s="165">
        <f t="shared" si="66"/>
        <v>0</v>
      </c>
      <c r="BH410" s="165">
        <f t="shared" si="67"/>
        <v>0</v>
      </c>
      <c r="BI410" s="165">
        <f t="shared" si="68"/>
        <v>0</v>
      </c>
      <c r="BJ410" s="13" t="s">
        <v>81</v>
      </c>
      <c r="BK410" s="165">
        <f t="shared" si="69"/>
        <v>0</v>
      </c>
      <c r="BL410" s="13" t="s">
        <v>120</v>
      </c>
      <c r="BM410" s="164" t="s">
        <v>1421</v>
      </c>
    </row>
    <row r="411" spans="2:65" s="1" customFormat="1" ht="24" customHeight="1">
      <c r="B411" s="30"/>
      <c r="C411" s="153" t="s">
        <v>1422</v>
      </c>
      <c r="D411" s="153" t="s">
        <v>115</v>
      </c>
      <c r="E411" s="154" t="s">
        <v>1423</v>
      </c>
      <c r="F411" s="155" t="s">
        <v>1424</v>
      </c>
      <c r="G411" s="156" t="s">
        <v>231</v>
      </c>
      <c r="H411" s="157">
        <v>1</v>
      </c>
      <c r="I411" s="158"/>
      <c r="J411" s="159">
        <f t="shared" si="60"/>
        <v>0</v>
      </c>
      <c r="K411" s="155" t="s">
        <v>119</v>
      </c>
      <c r="L411" s="34"/>
      <c r="M411" s="160" t="s">
        <v>19</v>
      </c>
      <c r="N411" s="161" t="s">
        <v>44</v>
      </c>
      <c r="O411" s="59"/>
      <c r="P411" s="162">
        <f t="shared" si="61"/>
        <v>0</v>
      </c>
      <c r="Q411" s="162">
        <v>0</v>
      </c>
      <c r="R411" s="162">
        <f t="shared" si="62"/>
        <v>0</v>
      </c>
      <c r="S411" s="162">
        <v>0</v>
      </c>
      <c r="T411" s="163">
        <f t="shared" si="63"/>
        <v>0</v>
      </c>
      <c r="AR411" s="164" t="s">
        <v>120</v>
      </c>
      <c r="AT411" s="164" t="s">
        <v>115</v>
      </c>
      <c r="AU411" s="164" t="s">
        <v>73</v>
      </c>
      <c r="AY411" s="13" t="s">
        <v>121</v>
      </c>
      <c r="BE411" s="165">
        <f t="shared" si="64"/>
        <v>0</v>
      </c>
      <c r="BF411" s="165">
        <f t="shared" si="65"/>
        <v>0</v>
      </c>
      <c r="BG411" s="165">
        <f t="shared" si="66"/>
        <v>0</v>
      </c>
      <c r="BH411" s="165">
        <f t="shared" si="67"/>
        <v>0</v>
      </c>
      <c r="BI411" s="165">
        <f t="shared" si="68"/>
        <v>0</v>
      </c>
      <c r="BJ411" s="13" t="s">
        <v>81</v>
      </c>
      <c r="BK411" s="165">
        <f t="shared" si="69"/>
        <v>0</v>
      </c>
      <c r="BL411" s="13" t="s">
        <v>120</v>
      </c>
      <c r="BM411" s="164" t="s">
        <v>1425</v>
      </c>
    </row>
    <row r="412" spans="2:65" s="1" customFormat="1" ht="24" customHeight="1">
      <c r="B412" s="30"/>
      <c r="C412" s="153" t="s">
        <v>1426</v>
      </c>
      <c r="D412" s="153" t="s">
        <v>115</v>
      </c>
      <c r="E412" s="154" t="s">
        <v>1427</v>
      </c>
      <c r="F412" s="155" t="s">
        <v>1428</v>
      </c>
      <c r="G412" s="156" t="s">
        <v>231</v>
      </c>
      <c r="H412" s="157">
        <v>3</v>
      </c>
      <c r="I412" s="158"/>
      <c r="J412" s="159">
        <f t="shared" si="60"/>
        <v>0</v>
      </c>
      <c r="K412" s="155" t="s">
        <v>119</v>
      </c>
      <c r="L412" s="34"/>
      <c r="M412" s="160" t="s">
        <v>19</v>
      </c>
      <c r="N412" s="161" t="s">
        <v>44</v>
      </c>
      <c r="O412" s="59"/>
      <c r="P412" s="162">
        <f t="shared" si="61"/>
        <v>0</v>
      </c>
      <c r="Q412" s="162">
        <v>0</v>
      </c>
      <c r="R412" s="162">
        <f t="shared" si="62"/>
        <v>0</v>
      </c>
      <c r="S412" s="162">
        <v>0</v>
      </c>
      <c r="T412" s="163">
        <f t="shared" si="63"/>
        <v>0</v>
      </c>
      <c r="AR412" s="164" t="s">
        <v>120</v>
      </c>
      <c r="AT412" s="164" t="s">
        <v>115</v>
      </c>
      <c r="AU412" s="164" t="s">
        <v>73</v>
      </c>
      <c r="AY412" s="13" t="s">
        <v>121</v>
      </c>
      <c r="BE412" s="165">
        <f t="shared" si="64"/>
        <v>0</v>
      </c>
      <c r="BF412" s="165">
        <f t="shared" si="65"/>
        <v>0</v>
      </c>
      <c r="BG412" s="165">
        <f t="shared" si="66"/>
        <v>0</v>
      </c>
      <c r="BH412" s="165">
        <f t="shared" si="67"/>
        <v>0</v>
      </c>
      <c r="BI412" s="165">
        <f t="shared" si="68"/>
        <v>0</v>
      </c>
      <c r="BJ412" s="13" t="s">
        <v>81</v>
      </c>
      <c r="BK412" s="165">
        <f t="shared" si="69"/>
        <v>0</v>
      </c>
      <c r="BL412" s="13" t="s">
        <v>120</v>
      </c>
      <c r="BM412" s="164" t="s">
        <v>1429</v>
      </c>
    </row>
    <row r="413" spans="2:65" s="1" customFormat="1" ht="24" customHeight="1">
      <c r="B413" s="30"/>
      <c r="C413" s="153" t="s">
        <v>1430</v>
      </c>
      <c r="D413" s="153" t="s">
        <v>115</v>
      </c>
      <c r="E413" s="154" t="s">
        <v>1431</v>
      </c>
      <c r="F413" s="155" t="s">
        <v>1432</v>
      </c>
      <c r="G413" s="156" t="s">
        <v>231</v>
      </c>
      <c r="H413" s="157">
        <v>7</v>
      </c>
      <c r="I413" s="158"/>
      <c r="J413" s="159">
        <f t="shared" si="60"/>
        <v>0</v>
      </c>
      <c r="K413" s="155" t="s">
        <v>119</v>
      </c>
      <c r="L413" s="34"/>
      <c r="M413" s="160" t="s">
        <v>19</v>
      </c>
      <c r="N413" s="161" t="s">
        <v>44</v>
      </c>
      <c r="O413" s="59"/>
      <c r="P413" s="162">
        <f t="shared" si="61"/>
        <v>0</v>
      </c>
      <c r="Q413" s="162">
        <v>0</v>
      </c>
      <c r="R413" s="162">
        <f t="shared" si="62"/>
        <v>0</v>
      </c>
      <c r="S413" s="162">
        <v>0</v>
      </c>
      <c r="T413" s="163">
        <f t="shared" si="63"/>
        <v>0</v>
      </c>
      <c r="AR413" s="164" t="s">
        <v>120</v>
      </c>
      <c r="AT413" s="164" t="s">
        <v>115</v>
      </c>
      <c r="AU413" s="164" t="s">
        <v>73</v>
      </c>
      <c r="AY413" s="13" t="s">
        <v>121</v>
      </c>
      <c r="BE413" s="165">
        <f t="shared" si="64"/>
        <v>0</v>
      </c>
      <c r="BF413" s="165">
        <f t="shared" si="65"/>
        <v>0</v>
      </c>
      <c r="BG413" s="165">
        <f t="shared" si="66"/>
        <v>0</v>
      </c>
      <c r="BH413" s="165">
        <f t="shared" si="67"/>
        <v>0</v>
      </c>
      <c r="BI413" s="165">
        <f t="shared" si="68"/>
        <v>0</v>
      </c>
      <c r="BJ413" s="13" t="s">
        <v>81</v>
      </c>
      <c r="BK413" s="165">
        <f t="shared" si="69"/>
        <v>0</v>
      </c>
      <c r="BL413" s="13" t="s">
        <v>120</v>
      </c>
      <c r="BM413" s="164" t="s">
        <v>1433</v>
      </c>
    </row>
    <row r="414" spans="2:65" s="1" customFormat="1" ht="24" customHeight="1">
      <c r="B414" s="30"/>
      <c r="C414" s="153" t="s">
        <v>1434</v>
      </c>
      <c r="D414" s="153" t="s">
        <v>115</v>
      </c>
      <c r="E414" s="154" t="s">
        <v>1435</v>
      </c>
      <c r="F414" s="155" t="s">
        <v>1436</v>
      </c>
      <c r="G414" s="156" t="s">
        <v>231</v>
      </c>
      <c r="H414" s="157">
        <v>4</v>
      </c>
      <c r="I414" s="158"/>
      <c r="J414" s="159">
        <f t="shared" si="60"/>
        <v>0</v>
      </c>
      <c r="K414" s="155" t="s">
        <v>119</v>
      </c>
      <c r="L414" s="34"/>
      <c r="M414" s="160" t="s">
        <v>19</v>
      </c>
      <c r="N414" s="161" t="s">
        <v>44</v>
      </c>
      <c r="O414" s="59"/>
      <c r="P414" s="162">
        <f t="shared" si="61"/>
        <v>0</v>
      </c>
      <c r="Q414" s="162">
        <v>0</v>
      </c>
      <c r="R414" s="162">
        <f t="shared" si="62"/>
        <v>0</v>
      </c>
      <c r="S414" s="162">
        <v>0</v>
      </c>
      <c r="T414" s="163">
        <f t="shared" si="63"/>
        <v>0</v>
      </c>
      <c r="AR414" s="164" t="s">
        <v>120</v>
      </c>
      <c r="AT414" s="164" t="s">
        <v>115</v>
      </c>
      <c r="AU414" s="164" t="s">
        <v>73</v>
      </c>
      <c r="AY414" s="13" t="s">
        <v>121</v>
      </c>
      <c r="BE414" s="165">
        <f t="shared" si="64"/>
        <v>0</v>
      </c>
      <c r="BF414" s="165">
        <f t="shared" si="65"/>
        <v>0</v>
      </c>
      <c r="BG414" s="165">
        <f t="shared" si="66"/>
        <v>0</v>
      </c>
      <c r="BH414" s="165">
        <f t="shared" si="67"/>
        <v>0</v>
      </c>
      <c r="BI414" s="165">
        <f t="shared" si="68"/>
        <v>0</v>
      </c>
      <c r="BJ414" s="13" t="s">
        <v>81</v>
      </c>
      <c r="BK414" s="165">
        <f t="shared" si="69"/>
        <v>0</v>
      </c>
      <c r="BL414" s="13" t="s">
        <v>120</v>
      </c>
      <c r="BM414" s="164" t="s">
        <v>1437</v>
      </c>
    </row>
    <row r="415" spans="2:65" s="1" customFormat="1" ht="24" customHeight="1">
      <c r="B415" s="30"/>
      <c r="C415" s="153" t="s">
        <v>1438</v>
      </c>
      <c r="D415" s="153" t="s">
        <v>115</v>
      </c>
      <c r="E415" s="154" t="s">
        <v>1439</v>
      </c>
      <c r="F415" s="155" t="s">
        <v>1440</v>
      </c>
      <c r="G415" s="156" t="s">
        <v>231</v>
      </c>
      <c r="H415" s="157">
        <v>9</v>
      </c>
      <c r="I415" s="158"/>
      <c r="J415" s="159">
        <f t="shared" si="60"/>
        <v>0</v>
      </c>
      <c r="K415" s="155" t="s">
        <v>119</v>
      </c>
      <c r="L415" s="34"/>
      <c r="M415" s="160" t="s">
        <v>19</v>
      </c>
      <c r="N415" s="161" t="s">
        <v>44</v>
      </c>
      <c r="O415" s="59"/>
      <c r="P415" s="162">
        <f t="shared" si="61"/>
        <v>0</v>
      </c>
      <c r="Q415" s="162">
        <v>0</v>
      </c>
      <c r="R415" s="162">
        <f t="shared" si="62"/>
        <v>0</v>
      </c>
      <c r="S415" s="162">
        <v>0</v>
      </c>
      <c r="T415" s="163">
        <f t="shared" si="63"/>
        <v>0</v>
      </c>
      <c r="AR415" s="164" t="s">
        <v>120</v>
      </c>
      <c r="AT415" s="164" t="s">
        <v>115</v>
      </c>
      <c r="AU415" s="164" t="s">
        <v>73</v>
      </c>
      <c r="AY415" s="13" t="s">
        <v>121</v>
      </c>
      <c r="BE415" s="165">
        <f t="shared" si="64"/>
        <v>0</v>
      </c>
      <c r="BF415" s="165">
        <f t="shared" si="65"/>
        <v>0</v>
      </c>
      <c r="BG415" s="165">
        <f t="shared" si="66"/>
        <v>0</v>
      </c>
      <c r="BH415" s="165">
        <f t="shared" si="67"/>
        <v>0</v>
      </c>
      <c r="BI415" s="165">
        <f t="shared" si="68"/>
        <v>0</v>
      </c>
      <c r="BJ415" s="13" t="s">
        <v>81</v>
      </c>
      <c r="BK415" s="165">
        <f t="shared" si="69"/>
        <v>0</v>
      </c>
      <c r="BL415" s="13" t="s">
        <v>120</v>
      </c>
      <c r="BM415" s="164" t="s">
        <v>1441</v>
      </c>
    </row>
    <row r="416" spans="2:65" s="1" customFormat="1" ht="24" customHeight="1">
      <c r="B416" s="30"/>
      <c r="C416" s="153" t="s">
        <v>1442</v>
      </c>
      <c r="D416" s="153" t="s">
        <v>115</v>
      </c>
      <c r="E416" s="154" t="s">
        <v>1443</v>
      </c>
      <c r="F416" s="155" t="s">
        <v>1444</v>
      </c>
      <c r="G416" s="156" t="s">
        <v>231</v>
      </c>
      <c r="H416" s="157">
        <v>6</v>
      </c>
      <c r="I416" s="158"/>
      <c r="J416" s="159">
        <f t="shared" si="60"/>
        <v>0</v>
      </c>
      <c r="K416" s="155" t="s">
        <v>119</v>
      </c>
      <c r="L416" s="34"/>
      <c r="M416" s="160" t="s">
        <v>19</v>
      </c>
      <c r="N416" s="161" t="s">
        <v>44</v>
      </c>
      <c r="O416" s="59"/>
      <c r="P416" s="162">
        <f t="shared" si="61"/>
        <v>0</v>
      </c>
      <c r="Q416" s="162">
        <v>0</v>
      </c>
      <c r="R416" s="162">
        <f t="shared" si="62"/>
        <v>0</v>
      </c>
      <c r="S416" s="162">
        <v>0</v>
      </c>
      <c r="T416" s="163">
        <f t="shared" si="63"/>
        <v>0</v>
      </c>
      <c r="AR416" s="164" t="s">
        <v>120</v>
      </c>
      <c r="AT416" s="164" t="s">
        <v>115</v>
      </c>
      <c r="AU416" s="164" t="s">
        <v>73</v>
      </c>
      <c r="AY416" s="13" t="s">
        <v>121</v>
      </c>
      <c r="BE416" s="165">
        <f t="shared" si="64"/>
        <v>0</v>
      </c>
      <c r="BF416" s="165">
        <f t="shared" si="65"/>
        <v>0</v>
      </c>
      <c r="BG416" s="165">
        <f t="shared" si="66"/>
        <v>0</v>
      </c>
      <c r="BH416" s="165">
        <f t="shared" si="67"/>
        <v>0</v>
      </c>
      <c r="BI416" s="165">
        <f t="shared" si="68"/>
        <v>0</v>
      </c>
      <c r="BJ416" s="13" t="s">
        <v>81</v>
      </c>
      <c r="BK416" s="165">
        <f t="shared" si="69"/>
        <v>0</v>
      </c>
      <c r="BL416" s="13" t="s">
        <v>120</v>
      </c>
      <c r="BM416" s="164" t="s">
        <v>1445</v>
      </c>
    </row>
    <row r="417" spans="2:65" s="1" customFormat="1" ht="24" customHeight="1">
      <c r="B417" s="30"/>
      <c r="C417" s="153" t="s">
        <v>1446</v>
      </c>
      <c r="D417" s="153" t="s">
        <v>115</v>
      </c>
      <c r="E417" s="154" t="s">
        <v>1447</v>
      </c>
      <c r="F417" s="155" t="s">
        <v>1448</v>
      </c>
      <c r="G417" s="156" t="s">
        <v>231</v>
      </c>
      <c r="H417" s="157">
        <v>6</v>
      </c>
      <c r="I417" s="158"/>
      <c r="J417" s="159">
        <f t="shared" si="60"/>
        <v>0</v>
      </c>
      <c r="K417" s="155" t="s">
        <v>119</v>
      </c>
      <c r="L417" s="34"/>
      <c r="M417" s="160" t="s">
        <v>19</v>
      </c>
      <c r="N417" s="161" t="s">
        <v>44</v>
      </c>
      <c r="O417" s="59"/>
      <c r="P417" s="162">
        <f t="shared" si="61"/>
        <v>0</v>
      </c>
      <c r="Q417" s="162">
        <v>0</v>
      </c>
      <c r="R417" s="162">
        <f t="shared" si="62"/>
        <v>0</v>
      </c>
      <c r="S417" s="162">
        <v>0</v>
      </c>
      <c r="T417" s="163">
        <f t="shared" si="63"/>
        <v>0</v>
      </c>
      <c r="AR417" s="164" t="s">
        <v>120</v>
      </c>
      <c r="AT417" s="164" t="s">
        <v>115</v>
      </c>
      <c r="AU417" s="164" t="s">
        <v>73</v>
      </c>
      <c r="AY417" s="13" t="s">
        <v>121</v>
      </c>
      <c r="BE417" s="165">
        <f t="shared" si="64"/>
        <v>0</v>
      </c>
      <c r="BF417" s="165">
        <f t="shared" si="65"/>
        <v>0</v>
      </c>
      <c r="BG417" s="165">
        <f t="shared" si="66"/>
        <v>0</v>
      </c>
      <c r="BH417" s="165">
        <f t="shared" si="67"/>
        <v>0</v>
      </c>
      <c r="BI417" s="165">
        <f t="shared" si="68"/>
        <v>0</v>
      </c>
      <c r="BJ417" s="13" t="s">
        <v>81</v>
      </c>
      <c r="BK417" s="165">
        <f t="shared" si="69"/>
        <v>0</v>
      </c>
      <c r="BL417" s="13" t="s">
        <v>120</v>
      </c>
      <c r="BM417" s="164" t="s">
        <v>1449</v>
      </c>
    </row>
    <row r="418" spans="2:65" s="1" customFormat="1" ht="24" customHeight="1">
      <c r="B418" s="30"/>
      <c r="C418" s="153" t="s">
        <v>1450</v>
      </c>
      <c r="D418" s="153" t="s">
        <v>115</v>
      </c>
      <c r="E418" s="154" t="s">
        <v>1451</v>
      </c>
      <c r="F418" s="155" t="s">
        <v>1452</v>
      </c>
      <c r="G418" s="156" t="s">
        <v>231</v>
      </c>
      <c r="H418" s="157">
        <v>3</v>
      </c>
      <c r="I418" s="158"/>
      <c r="J418" s="159">
        <f t="shared" si="60"/>
        <v>0</v>
      </c>
      <c r="K418" s="155" t="s">
        <v>119</v>
      </c>
      <c r="L418" s="34"/>
      <c r="M418" s="160" t="s">
        <v>19</v>
      </c>
      <c r="N418" s="161" t="s">
        <v>44</v>
      </c>
      <c r="O418" s="59"/>
      <c r="P418" s="162">
        <f t="shared" si="61"/>
        <v>0</v>
      </c>
      <c r="Q418" s="162">
        <v>0</v>
      </c>
      <c r="R418" s="162">
        <f t="shared" si="62"/>
        <v>0</v>
      </c>
      <c r="S418" s="162">
        <v>0</v>
      </c>
      <c r="T418" s="163">
        <f t="shared" si="63"/>
        <v>0</v>
      </c>
      <c r="AR418" s="164" t="s">
        <v>120</v>
      </c>
      <c r="AT418" s="164" t="s">
        <v>115</v>
      </c>
      <c r="AU418" s="164" t="s">
        <v>73</v>
      </c>
      <c r="AY418" s="13" t="s">
        <v>121</v>
      </c>
      <c r="BE418" s="165">
        <f t="shared" si="64"/>
        <v>0</v>
      </c>
      <c r="BF418" s="165">
        <f t="shared" si="65"/>
        <v>0</v>
      </c>
      <c r="BG418" s="165">
        <f t="shared" si="66"/>
        <v>0</v>
      </c>
      <c r="BH418" s="165">
        <f t="shared" si="67"/>
        <v>0</v>
      </c>
      <c r="BI418" s="165">
        <f t="shared" si="68"/>
        <v>0</v>
      </c>
      <c r="BJ418" s="13" t="s">
        <v>81</v>
      </c>
      <c r="BK418" s="165">
        <f t="shared" si="69"/>
        <v>0</v>
      </c>
      <c r="BL418" s="13" t="s">
        <v>120</v>
      </c>
      <c r="BM418" s="164" t="s">
        <v>1453</v>
      </c>
    </row>
    <row r="419" spans="2:65" s="1" customFormat="1" ht="24" customHeight="1">
      <c r="B419" s="30"/>
      <c r="C419" s="153" t="s">
        <v>1454</v>
      </c>
      <c r="D419" s="153" t="s">
        <v>115</v>
      </c>
      <c r="E419" s="154" t="s">
        <v>1455</v>
      </c>
      <c r="F419" s="155" t="s">
        <v>1456</v>
      </c>
      <c r="G419" s="156" t="s">
        <v>231</v>
      </c>
      <c r="H419" s="157">
        <v>3</v>
      </c>
      <c r="I419" s="158"/>
      <c r="J419" s="159">
        <f t="shared" si="60"/>
        <v>0</v>
      </c>
      <c r="K419" s="155" t="s">
        <v>119</v>
      </c>
      <c r="L419" s="34"/>
      <c r="M419" s="160" t="s">
        <v>19</v>
      </c>
      <c r="N419" s="161" t="s">
        <v>44</v>
      </c>
      <c r="O419" s="59"/>
      <c r="P419" s="162">
        <f t="shared" si="61"/>
        <v>0</v>
      </c>
      <c r="Q419" s="162">
        <v>0</v>
      </c>
      <c r="R419" s="162">
        <f t="shared" si="62"/>
        <v>0</v>
      </c>
      <c r="S419" s="162">
        <v>0</v>
      </c>
      <c r="T419" s="163">
        <f t="shared" si="63"/>
        <v>0</v>
      </c>
      <c r="AR419" s="164" t="s">
        <v>120</v>
      </c>
      <c r="AT419" s="164" t="s">
        <v>115</v>
      </c>
      <c r="AU419" s="164" t="s">
        <v>73</v>
      </c>
      <c r="AY419" s="13" t="s">
        <v>121</v>
      </c>
      <c r="BE419" s="165">
        <f t="shared" si="64"/>
        <v>0</v>
      </c>
      <c r="BF419" s="165">
        <f t="shared" si="65"/>
        <v>0</v>
      </c>
      <c r="BG419" s="165">
        <f t="shared" si="66"/>
        <v>0</v>
      </c>
      <c r="BH419" s="165">
        <f t="shared" si="67"/>
        <v>0</v>
      </c>
      <c r="BI419" s="165">
        <f t="shared" si="68"/>
        <v>0</v>
      </c>
      <c r="BJ419" s="13" t="s">
        <v>81</v>
      </c>
      <c r="BK419" s="165">
        <f t="shared" si="69"/>
        <v>0</v>
      </c>
      <c r="BL419" s="13" t="s">
        <v>120</v>
      </c>
      <c r="BM419" s="164" t="s">
        <v>1457</v>
      </c>
    </row>
    <row r="420" spans="2:65" s="1" customFormat="1" ht="24" customHeight="1">
      <c r="B420" s="30"/>
      <c r="C420" s="153" t="s">
        <v>1458</v>
      </c>
      <c r="D420" s="153" t="s">
        <v>115</v>
      </c>
      <c r="E420" s="154" t="s">
        <v>1459</v>
      </c>
      <c r="F420" s="155" t="s">
        <v>1460</v>
      </c>
      <c r="G420" s="156" t="s">
        <v>231</v>
      </c>
      <c r="H420" s="157">
        <v>3</v>
      </c>
      <c r="I420" s="158"/>
      <c r="J420" s="159">
        <f t="shared" si="60"/>
        <v>0</v>
      </c>
      <c r="K420" s="155" t="s">
        <v>119</v>
      </c>
      <c r="L420" s="34"/>
      <c r="M420" s="160" t="s">
        <v>19</v>
      </c>
      <c r="N420" s="161" t="s">
        <v>44</v>
      </c>
      <c r="O420" s="59"/>
      <c r="P420" s="162">
        <f t="shared" si="61"/>
        <v>0</v>
      </c>
      <c r="Q420" s="162">
        <v>0</v>
      </c>
      <c r="R420" s="162">
        <f t="shared" si="62"/>
        <v>0</v>
      </c>
      <c r="S420" s="162">
        <v>0</v>
      </c>
      <c r="T420" s="163">
        <f t="shared" si="63"/>
        <v>0</v>
      </c>
      <c r="AR420" s="164" t="s">
        <v>120</v>
      </c>
      <c r="AT420" s="164" t="s">
        <v>115</v>
      </c>
      <c r="AU420" s="164" t="s">
        <v>73</v>
      </c>
      <c r="AY420" s="13" t="s">
        <v>121</v>
      </c>
      <c r="BE420" s="165">
        <f t="shared" si="64"/>
        <v>0</v>
      </c>
      <c r="BF420" s="165">
        <f t="shared" si="65"/>
        <v>0</v>
      </c>
      <c r="BG420" s="165">
        <f t="shared" si="66"/>
        <v>0</v>
      </c>
      <c r="BH420" s="165">
        <f t="shared" si="67"/>
        <v>0</v>
      </c>
      <c r="BI420" s="165">
        <f t="shared" si="68"/>
        <v>0</v>
      </c>
      <c r="BJ420" s="13" t="s">
        <v>81</v>
      </c>
      <c r="BK420" s="165">
        <f t="shared" si="69"/>
        <v>0</v>
      </c>
      <c r="BL420" s="13" t="s">
        <v>120</v>
      </c>
      <c r="BM420" s="164" t="s">
        <v>1461</v>
      </c>
    </row>
    <row r="421" spans="2:65" s="1" customFormat="1" ht="24" customHeight="1">
      <c r="B421" s="30"/>
      <c r="C421" s="153" t="s">
        <v>1462</v>
      </c>
      <c r="D421" s="153" t="s">
        <v>115</v>
      </c>
      <c r="E421" s="154" t="s">
        <v>1463</v>
      </c>
      <c r="F421" s="155" t="s">
        <v>1464</v>
      </c>
      <c r="G421" s="156" t="s">
        <v>231</v>
      </c>
      <c r="H421" s="157">
        <v>6</v>
      </c>
      <c r="I421" s="158"/>
      <c r="J421" s="159">
        <f t="shared" si="60"/>
        <v>0</v>
      </c>
      <c r="K421" s="155" t="s">
        <v>119</v>
      </c>
      <c r="L421" s="34"/>
      <c r="M421" s="160" t="s">
        <v>19</v>
      </c>
      <c r="N421" s="161" t="s">
        <v>44</v>
      </c>
      <c r="O421" s="59"/>
      <c r="P421" s="162">
        <f t="shared" si="61"/>
        <v>0</v>
      </c>
      <c r="Q421" s="162">
        <v>0</v>
      </c>
      <c r="R421" s="162">
        <f t="shared" si="62"/>
        <v>0</v>
      </c>
      <c r="S421" s="162">
        <v>0</v>
      </c>
      <c r="T421" s="163">
        <f t="shared" si="63"/>
        <v>0</v>
      </c>
      <c r="AR421" s="164" t="s">
        <v>120</v>
      </c>
      <c r="AT421" s="164" t="s">
        <v>115</v>
      </c>
      <c r="AU421" s="164" t="s">
        <v>73</v>
      </c>
      <c r="AY421" s="13" t="s">
        <v>121</v>
      </c>
      <c r="BE421" s="165">
        <f t="shared" si="64"/>
        <v>0</v>
      </c>
      <c r="BF421" s="165">
        <f t="shared" si="65"/>
        <v>0</v>
      </c>
      <c r="BG421" s="165">
        <f t="shared" si="66"/>
        <v>0</v>
      </c>
      <c r="BH421" s="165">
        <f t="shared" si="67"/>
        <v>0</v>
      </c>
      <c r="BI421" s="165">
        <f t="shared" si="68"/>
        <v>0</v>
      </c>
      <c r="BJ421" s="13" t="s">
        <v>81</v>
      </c>
      <c r="BK421" s="165">
        <f t="shared" si="69"/>
        <v>0</v>
      </c>
      <c r="BL421" s="13" t="s">
        <v>120</v>
      </c>
      <c r="BM421" s="164" t="s">
        <v>1465</v>
      </c>
    </row>
    <row r="422" spans="2:65" s="1" customFormat="1" ht="24" customHeight="1">
      <c r="B422" s="30"/>
      <c r="C422" s="153" t="s">
        <v>1466</v>
      </c>
      <c r="D422" s="153" t="s">
        <v>115</v>
      </c>
      <c r="E422" s="154" t="s">
        <v>1467</v>
      </c>
      <c r="F422" s="155" t="s">
        <v>1468</v>
      </c>
      <c r="G422" s="156" t="s">
        <v>231</v>
      </c>
      <c r="H422" s="157">
        <v>2</v>
      </c>
      <c r="I422" s="158"/>
      <c r="J422" s="159">
        <f t="shared" si="60"/>
        <v>0</v>
      </c>
      <c r="K422" s="155" t="s">
        <v>119</v>
      </c>
      <c r="L422" s="34"/>
      <c r="M422" s="160" t="s">
        <v>19</v>
      </c>
      <c r="N422" s="161" t="s">
        <v>44</v>
      </c>
      <c r="O422" s="59"/>
      <c r="P422" s="162">
        <f t="shared" si="61"/>
        <v>0</v>
      </c>
      <c r="Q422" s="162">
        <v>0</v>
      </c>
      <c r="R422" s="162">
        <f t="shared" si="62"/>
        <v>0</v>
      </c>
      <c r="S422" s="162">
        <v>0</v>
      </c>
      <c r="T422" s="163">
        <f t="shared" si="63"/>
        <v>0</v>
      </c>
      <c r="AR422" s="164" t="s">
        <v>120</v>
      </c>
      <c r="AT422" s="164" t="s">
        <v>115</v>
      </c>
      <c r="AU422" s="164" t="s">
        <v>73</v>
      </c>
      <c r="AY422" s="13" t="s">
        <v>121</v>
      </c>
      <c r="BE422" s="165">
        <f t="shared" si="64"/>
        <v>0</v>
      </c>
      <c r="BF422" s="165">
        <f t="shared" si="65"/>
        <v>0</v>
      </c>
      <c r="BG422" s="165">
        <f t="shared" si="66"/>
        <v>0</v>
      </c>
      <c r="BH422" s="165">
        <f t="shared" si="67"/>
        <v>0</v>
      </c>
      <c r="BI422" s="165">
        <f t="shared" si="68"/>
        <v>0</v>
      </c>
      <c r="BJ422" s="13" t="s">
        <v>81</v>
      </c>
      <c r="BK422" s="165">
        <f t="shared" si="69"/>
        <v>0</v>
      </c>
      <c r="BL422" s="13" t="s">
        <v>120</v>
      </c>
      <c r="BM422" s="164" t="s">
        <v>1469</v>
      </c>
    </row>
    <row r="423" spans="2:65" s="1" customFormat="1" ht="24" customHeight="1">
      <c r="B423" s="30"/>
      <c r="C423" s="153" t="s">
        <v>1470</v>
      </c>
      <c r="D423" s="153" t="s">
        <v>115</v>
      </c>
      <c r="E423" s="154" t="s">
        <v>1471</v>
      </c>
      <c r="F423" s="155" t="s">
        <v>1472</v>
      </c>
      <c r="G423" s="156" t="s">
        <v>118</v>
      </c>
      <c r="H423" s="157">
        <v>100</v>
      </c>
      <c r="I423" s="158"/>
      <c r="J423" s="159">
        <f t="shared" si="60"/>
        <v>0</v>
      </c>
      <c r="K423" s="155" t="s">
        <v>119</v>
      </c>
      <c r="L423" s="34"/>
      <c r="M423" s="160" t="s">
        <v>19</v>
      </c>
      <c r="N423" s="161" t="s">
        <v>44</v>
      </c>
      <c r="O423" s="59"/>
      <c r="P423" s="162">
        <f t="shared" si="61"/>
        <v>0</v>
      </c>
      <c r="Q423" s="162">
        <v>0</v>
      </c>
      <c r="R423" s="162">
        <f t="shared" si="62"/>
        <v>0</v>
      </c>
      <c r="S423" s="162">
        <v>0</v>
      </c>
      <c r="T423" s="163">
        <f t="shared" si="63"/>
        <v>0</v>
      </c>
      <c r="AR423" s="164" t="s">
        <v>120</v>
      </c>
      <c r="AT423" s="164" t="s">
        <v>115</v>
      </c>
      <c r="AU423" s="164" t="s">
        <v>73</v>
      </c>
      <c r="AY423" s="13" t="s">
        <v>121</v>
      </c>
      <c r="BE423" s="165">
        <f t="shared" si="64"/>
        <v>0</v>
      </c>
      <c r="BF423" s="165">
        <f t="shared" si="65"/>
        <v>0</v>
      </c>
      <c r="BG423" s="165">
        <f t="shared" si="66"/>
        <v>0</v>
      </c>
      <c r="BH423" s="165">
        <f t="shared" si="67"/>
        <v>0</v>
      </c>
      <c r="BI423" s="165">
        <f t="shared" si="68"/>
        <v>0</v>
      </c>
      <c r="BJ423" s="13" t="s">
        <v>81</v>
      </c>
      <c r="BK423" s="165">
        <f t="shared" si="69"/>
        <v>0</v>
      </c>
      <c r="BL423" s="13" t="s">
        <v>120</v>
      </c>
      <c r="BM423" s="164" t="s">
        <v>1473</v>
      </c>
    </row>
    <row r="424" spans="2:65" s="1" customFormat="1" ht="24" customHeight="1">
      <c r="B424" s="30"/>
      <c r="C424" s="153" t="s">
        <v>1474</v>
      </c>
      <c r="D424" s="153" t="s">
        <v>115</v>
      </c>
      <c r="E424" s="154" t="s">
        <v>1475</v>
      </c>
      <c r="F424" s="155" t="s">
        <v>1476</v>
      </c>
      <c r="G424" s="156" t="s">
        <v>231</v>
      </c>
      <c r="H424" s="157">
        <v>4</v>
      </c>
      <c r="I424" s="158"/>
      <c r="J424" s="159">
        <f t="shared" si="60"/>
        <v>0</v>
      </c>
      <c r="K424" s="155" t="s">
        <v>119</v>
      </c>
      <c r="L424" s="34"/>
      <c r="M424" s="160" t="s">
        <v>19</v>
      </c>
      <c r="N424" s="161" t="s">
        <v>44</v>
      </c>
      <c r="O424" s="59"/>
      <c r="P424" s="162">
        <f t="shared" si="61"/>
        <v>0</v>
      </c>
      <c r="Q424" s="162">
        <v>0</v>
      </c>
      <c r="R424" s="162">
        <f t="shared" si="62"/>
        <v>0</v>
      </c>
      <c r="S424" s="162">
        <v>0</v>
      </c>
      <c r="T424" s="163">
        <f t="shared" si="63"/>
        <v>0</v>
      </c>
      <c r="AR424" s="164" t="s">
        <v>120</v>
      </c>
      <c r="AT424" s="164" t="s">
        <v>115</v>
      </c>
      <c r="AU424" s="164" t="s">
        <v>73</v>
      </c>
      <c r="AY424" s="13" t="s">
        <v>121</v>
      </c>
      <c r="BE424" s="165">
        <f t="shared" si="64"/>
        <v>0</v>
      </c>
      <c r="BF424" s="165">
        <f t="shared" si="65"/>
        <v>0</v>
      </c>
      <c r="BG424" s="165">
        <f t="shared" si="66"/>
        <v>0</v>
      </c>
      <c r="BH424" s="165">
        <f t="shared" si="67"/>
        <v>0</v>
      </c>
      <c r="BI424" s="165">
        <f t="shared" si="68"/>
        <v>0</v>
      </c>
      <c r="BJ424" s="13" t="s">
        <v>81</v>
      </c>
      <c r="BK424" s="165">
        <f t="shared" si="69"/>
        <v>0</v>
      </c>
      <c r="BL424" s="13" t="s">
        <v>120</v>
      </c>
      <c r="BM424" s="164" t="s">
        <v>1477</v>
      </c>
    </row>
    <row r="425" spans="2:65" s="1" customFormat="1" ht="24" customHeight="1">
      <c r="B425" s="30"/>
      <c r="C425" s="153" t="s">
        <v>1478</v>
      </c>
      <c r="D425" s="153" t="s">
        <v>115</v>
      </c>
      <c r="E425" s="154" t="s">
        <v>1479</v>
      </c>
      <c r="F425" s="155" t="s">
        <v>1480</v>
      </c>
      <c r="G425" s="156" t="s">
        <v>231</v>
      </c>
      <c r="H425" s="157">
        <v>4</v>
      </c>
      <c r="I425" s="158"/>
      <c r="J425" s="159">
        <f t="shared" si="60"/>
        <v>0</v>
      </c>
      <c r="K425" s="155" t="s">
        <v>119</v>
      </c>
      <c r="L425" s="34"/>
      <c r="M425" s="160" t="s">
        <v>19</v>
      </c>
      <c r="N425" s="161" t="s">
        <v>44</v>
      </c>
      <c r="O425" s="59"/>
      <c r="P425" s="162">
        <f t="shared" si="61"/>
        <v>0</v>
      </c>
      <c r="Q425" s="162">
        <v>0</v>
      </c>
      <c r="R425" s="162">
        <f t="shared" si="62"/>
        <v>0</v>
      </c>
      <c r="S425" s="162">
        <v>0</v>
      </c>
      <c r="T425" s="163">
        <f t="shared" si="63"/>
        <v>0</v>
      </c>
      <c r="AR425" s="164" t="s">
        <v>120</v>
      </c>
      <c r="AT425" s="164" t="s">
        <v>115</v>
      </c>
      <c r="AU425" s="164" t="s">
        <v>73</v>
      </c>
      <c r="AY425" s="13" t="s">
        <v>121</v>
      </c>
      <c r="BE425" s="165">
        <f t="shared" si="64"/>
        <v>0</v>
      </c>
      <c r="BF425" s="165">
        <f t="shared" si="65"/>
        <v>0</v>
      </c>
      <c r="BG425" s="165">
        <f t="shared" si="66"/>
        <v>0</v>
      </c>
      <c r="BH425" s="165">
        <f t="shared" si="67"/>
        <v>0</v>
      </c>
      <c r="BI425" s="165">
        <f t="shared" si="68"/>
        <v>0</v>
      </c>
      <c r="BJ425" s="13" t="s">
        <v>81</v>
      </c>
      <c r="BK425" s="165">
        <f t="shared" si="69"/>
        <v>0</v>
      </c>
      <c r="BL425" s="13" t="s">
        <v>120</v>
      </c>
      <c r="BM425" s="164" t="s">
        <v>1481</v>
      </c>
    </row>
    <row r="426" spans="2:65" s="1" customFormat="1" ht="24" customHeight="1">
      <c r="B426" s="30"/>
      <c r="C426" s="153" t="s">
        <v>1482</v>
      </c>
      <c r="D426" s="153" t="s">
        <v>115</v>
      </c>
      <c r="E426" s="154" t="s">
        <v>1483</v>
      </c>
      <c r="F426" s="155" t="s">
        <v>1484</v>
      </c>
      <c r="G426" s="156" t="s">
        <v>231</v>
      </c>
      <c r="H426" s="157">
        <v>2</v>
      </c>
      <c r="I426" s="158"/>
      <c r="J426" s="159">
        <f t="shared" si="60"/>
        <v>0</v>
      </c>
      <c r="K426" s="155" t="s">
        <v>119</v>
      </c>
      <c r="L426" s="34"/>
      <c r="M426" s="160" t="s">
        <v>19</v>
      </c>
      <c r="N426" s="161" t="s">
        <v>44</v>
      </c>
      <c r="O426" s="59"/>
      <c r="P426" s="162">
        <f t="shared" si="61"/>
        <v>0</v>
      </c>
      <c r="Q426" s="162">
        <v>0</v>
      </c>
      <c r="R426" s="162">
        <f t="shared" si="62"/>
        <v>0</v>
      </c>
      <c r="S426" s="162">
        <v>0</v>
      </c>
      <c r="T426" s="163">
        <f t="shared" si="63"/>
        <v>0</v>
      </c>
      <c r="AR426" s="164" t="s">
        <v>120</v>
      </c>
      <c r="AT426" s="164" t="s">
        <v>115</v>
      </c>
      <c r="AU426" s="164" t="s">
        <v>73</v>
      </c>
      <c r="AY426" s="13" t="s">
        <v>121</v>
      </c>
      <c r="BE426" s="165">
        <f t="shared" si="64"/>
        <v>0</v>
      </c>
      <c r="BF426" s="165">
        <f t="shared" si="65"/>
        <v>0</v>
      </c>
      <c r="BG426" s="165">
        <f t="shared" si="66"/>
        <v>0</v>
      </c>
      <c r="BH426" s="165">
        <f t="shared" si="67"/>
        <v>0</v>
      </c>
      <c r="BI426" s="165">
        <f t="shared" si="68"/>
        <v>0</v>
      </c>
      <c r="BJ426" s="13" t="s">
        <v>81</v>
      </c>
      <c r="BK426" s="165">
        <f t="shared" si="69"/>
        <v>0</v>
      </c>
      <c r="BL426" s="13" t="s">
        <v>120</v>
      </c>
      <c r="BM426" s="164" t="s">
        <v>1485</v>
      </c>
    </row>
    <row r="427" spans="2:65" s="1" customFormat="1" ht="24" customHeight="1">
      <c r="B427" s="30"/>
      <c r="C427" s="153" t="s">
        <v>1486</v>
      </c>
      <c r="D427" s="153" t="s">
        <v>115</v>
      </c>
      <c r="E427" s="154" t="s">
        <v>1487</v>
      </c>
      <c r="F427" s="155" t="s">
        <v>1488</v>
      </c>
      <c r="G427" s="156" t="s">
        <v>231</v>
      </c>
      <c r="H427" s="157">
        <v>2</v>
      </c>
      <c r="I427" s="158"/>
      <c r="J427" s="159">
        <f t="shared" si="60"/>
        <v>0</v>
      </c>
      <c r="K427" s="155" t="s">
        <v>119</v>
      </c>
      <c r="L427" s="34"/>
      <c r="M427" s="160" t="s">
        <v>19</v>
      </c>
      <c r="N427" s="161" t="s">
        <v>44</v>
      </c>
      <c r="O427" s="59"/>
      <c r="P427" s="162">
        <f t="shared" si="61"/>
        <v>0</v>
      </c>
      <c r="Q427" s="162">
        <v>0</v>
      </c>
      <c r="R427" s="162">
        <f t="shared" si="62"/>
        <v>0</v>
      </c>
      <c r="S427" s="162">
        <v>0</v>
      </c>
      <c r="T427" s="163">
        <f t="shared" si="63"/>
        <v>0</v>
      </c>
      <c r="AR427" s="164" t="s">
        <v>120</v>
      </c>
      <c r="AT427" s="164" t="s">
        <v>115</v>
      </c>
      <c r="AU427" s="164" t="s">
        <v>73</v>
      </c>
      <c r="AY427" s="13" t="s">
        <v>121</v>
      </c>
      <c r="BE427" s="165">
        <f t="shared" si="64"/>
        <v>0</v>
      </c>
      <c r="BF427" s="165">
        <f t="shared" si="65"/>
        <v>0</v>
      </c>
      <c r="BG427" s="165">
        <f t="shared" si="66"/>
        <v>0</v>
      </c>
      <c r="BH427" s="165">
        <f t="shared" si="67"/>
        <v>0</v>
      </c>
      <c r="BI427" s="165">
        <f t="shared" si="68"/>
        <v>0</v>
      </c>
      <c r="BJ427" s="13" t="s">
        <v>81</v>
      </c>
      <c r="BK427" s="165">
        <f t="shared" si="69"/>
        <v>0</v>
      </c>
      <c r="BL427" s="13" t="s">
        <v>120</v>
      </c>
      <c r="BM427" s="164" t="s">
        <v>1489</v>
      </c>
    </row>
    <row r="428" spans="2:65" s="1" customFormat="1" ht="24" customHeight="1">
      <c r="B428" s="30"/>
      <c r="C428" s="153" t="s">
        <v>1490</v>
      </c>
      <c r="D428" s="153" t="s">
        <v>115</v>
      </c>
      <c r="E428" s="154" t="s">
        <v>1491</v>
      </c>
      <c r="F428" s="155" t="s">
        <v>1492</v>
      </c>
      <c r="G428" s="156" t="s">
        <v>231</v>
      </c>
      <c r="H428" s="157">
        <v>2</v>
      </c>
      <c r="I428" s="158"/>
      <c r="J428" s="159">
        <f t="shared" si="60"/>
        <v>0</v>
      </c>
      <c r="K428" s="155" t="s">
        <v>119</v>
      </c>
      <c r="L428" s="34"/>
      <c r="M428" s="160" t="s">
        <v>19</v>
      </c>
      <c r="N428" s="161" t="s">
        <v>44</v>
      </c>
      <c r="O428" s="59"/>
      <c r="P428" s="162">
        <f t="shared" si="61"/>
        <v>0</v>
      </c>
      <c r="Q428" s="162">
        <v>0</v>
      </c>
      <c r="R428" s="162">
        <f t="shared" si="62"/>
        <v>0</v>
      </c>
      <c r="S428" s="162">
        <v>0</v>
      </c>
      <c r="T428" s="163">
        <f t="shared" si="63"/>
        <v>0</v>
      </c>
      <c r="AR428" s="164" t="s">
        <v>120</v>
      </c>
      <c r="AT428" s="164" t="s">
        <v>115</v>
      </c>
      <c r="AU428" s="164" t="s">
        <v>73</v>
      </c>
      <c r="AY428" s="13" t="s">
        <v>121</v>
      </c>
      <c r="BE428" s="165">
        <f t="shared" si="64"/>
        <v>0</v>
      </c>
      <c r="BF428" s="165">
        <f t="shared" si="65"/>
        <v>0</v>
      </c>
      <c r="BG428" s="165">
        <f t="shared" si="66"/>
        <v>0</v>
      </c>
      <c r="BH428" s="165">
        <f t="shared" si="67"/>
        <v>0</v>
      </c>
      <c r="BI428" s="165">
        <f t="shared" si="68"/>
        <v>0</v>
      </c>
      <c r="BJ428" s="13" t="s">
        <v>81</v>
      </c>
      <c r="BK428" s="165">
        <f t="shared" si="69"/>
        <v>0</v>
      </c>
      <c r="BL428" s="13" t="s">
        <v>120</v>
      </c>
      <c r="BM428" s="164" t="s">
        <v>1493</v>
      </c>
    </row>
    <row r="429" spans="2:65" s="1" customFormat="1" ht="24" customHeight="1">
      <c r="B429" s="30"/>
      <c r="C429" s="153" t="s">
        <v>1494</v>
      </c>
      <c r="D429" s="153" t="s">
        <v>115</v>
      </c>
      <c r="E429" s="154" t="s">
        <v>1495</v>
      </c>
      <c r="F429" s="155" t="s">
        <v>1496</v>
      </c>
      <c r="G429" s="156" t="s">
        <v>231</v>
      </c>
      <c r="H429" s="157">
        <v>19</v>
      </c>
      <c r="I429" s="158"/>
      <c r="J429" s="159">
        <f t="shared" si="60"/>
        <v>0</v>
      </c>
      <c r="K429" s="155" t="s">
        <v>119</v>
      </c>
      <c r="L429" s="34"/>
      <c r="M429" s="160" t="s">
        <v>19</v>
      </c>
      <c r="N429" s="161" t="s">
        <v>44</v>
      </c>
      <c r="O429" s="59"/>
      <c r="P429" s="162">
        <f t="shared" si="61"/>
        <v>0</v>
      </c>
      <c r="Q429" s="162">
        <v>0</v>
      </c>
      <c r="R429" s="162">
        <f t="shared" si="62"/>
        <v>0</v>
      </c>
      <c r="S429" s="162">
        <v>0</v>
      </c>
      <c r="T429" s="163">
        <f t="shared" si="63"/>
        <v>0</v>
      </c>
      <c r="AR429" s="164" t="s">
        <v>120</v>
      </c>
      <c r="AT429" s="164" t="s">
        <v>115</v>
      </c>
      <c r="AU429" s="164" t="s">
        <v>73</v>
      </c>
      <c r="AY429" s="13" t="s">
        <v>121</v>
      </c>
      <c r="BE429" s="165">
        <f t="shared" si="64"/>
        <v>0</v>
      </c>
      <c r="BF429" s="165">
        <f t="shared" si="65"/>
        <v>0</v>
      </c>
      <c r="BG429" s="165">
        <f t="shared" si="66"/>
        <v>0</v>
      </c>
      <c r="BH429" s="165">
        <f t="shared" si="67"/>
        <v>0</v>
      </c>
      <c r="BI429" s="165">
        <f t="shared" si="68"/>
        <v>0</v>
      </c>
      <c r="BJ429" s="13" t="s">
        <v>81</v>
      </c>
      <c r="BK429" s="165">
        <f t="shared" si="69"/>
        <v>0</v>
      </c>
      <c r="BL429" s="13" t="s">
        <v>120</v>
      </c>
      <c r="BM429" s="164" t="s">
        <v>1497</v>
      </c>
    </row>
    <row r="430" spans="2:65" s="1" customFormat="1" ht="24" customHeight="1">
      <c r="B430" s="30"/>
      <c r="C430" s="153" t="s">
        <v>1498</v>
      </c>
      <c r="D430" s="153" t="s">
        <v>115</v>
      </c>
      <c r="E430" s="154" t="s">
        <v>1499</v>
      </c>
      <c r="F430" s="155" t="s">
        <v>1500</v>
      </c>
      <c r="G430" s="156" t="s">
        <v>231</v>
      </c>
      <c r="H430" s="157">
        <v>3</v>
      </c>
      <c r="I430" s="158"/>
      <c r="J430" s="159">
        <f t="shared" si="60"/>
        <v>0</v>
      </c>
      <c r="K430" s="155" t="s">
        <v>119</v>
      </c>
      <c r="L430" s="34"/>
      <c r="M430" s="160" t="s">
        <v>19</v>
      </c>
      <c r="N430" s="161" t="s">
        <v>44</v>
      </c>
      <c r="O430" s="59"/>
      <c r="P430" s="162">
        <f t="shared" si="61"/>
        <v>0</v>
      </c>
      <c r="Q430" s="162">
        <v>0</v>
      </c>
      <c r="R430" s="162">
        <f t="shared" si="62"/>
        <v>0</v>
      </c>
      <c r="S430" s="162">
        <v>0</v>
      </c>
      <c r="T430" s="163">
        <f t="shared" si="63"/>
        <v>0</v>
      </c>
      <c r="AR430" s="164" t="s">
        <v>120</v>
      </c>
      <c r="AT430" s="164" t="s">
        <v>115</v>
      </c>
      <c r="AU430" s="164" t="s">
        <v>73</v>
      </c>
      <c r="AY430" s="13" t="s">
        <v>121</v>
      </c>
      <c r="BE430" s="165">
        <f t="shared" si="64"/>
        <v>0</v>
      </c>
      <c r="BF430" s="165">
        <f t="shared" si="65"/>
        <v>0</v>
      </c>
      <c r="BG430" s="165">
        <f t="shared" si="66"/>
        <v>0</v>
      </c>
      <c r="BH430" s="165">
        <f t="shared" si="67"/>
        <v>0</v>
      </c>
      <c r="BI430" s="165">
        <f t="shared" si="68"/>
        <v>0</v>
      </c>
      <c r="BJ430" s="13" t="s">
        <v>81</v>
      </c>
      <c r="BK430" s="165">
        <f t="shared" si="69"/>
        <v>0</v>
      </c>
      <c r="BL430" s="13" t="s">
        <v>120</v>
      </c>
      <c r="BM430" s="164" t="s">
        <v>1501</v>
      </c>
    </row>
    <row r="431" spans="2:65" s="1" customFormat="1" ht="24" customHeight="1">
      <c r="B431" s="30"/>
      <c r="C431" s="153" t="s">
        <v>1502</v>
      </c>
      <c r="D431" s="153" t="s">
        <v>115</v>
      </c>
      <c r="E431" s="154" t="s">
        <v>1503</v>
      </c>
      <c r="F431" s="155" t="s">
        <v>1504</v>
      </c>
      <c r="G431" s="156" t="s">
        <v>231</v>
      </c>
      <c r="H431" s="157">
        <v>3</v>
      </c>
      <c r="I431" s="158"/>
      <c r="J431" s="159">
        <f t="shared" si="60"/>
        <v>0</v>
      </c>
      <c r="K431" s="155" t="s">
        <v>119</v>
      </c>
      <c r="L431" s="34"/>
      <c r="M431" s="160" t="s">
        <v>19</v>
      </c>
      <c r="N431" s="161" t="s">
        <v>44</v>
      </c>
      <c r="O431" s="59"/>
      <c r="P431" s="162">
        <f t="shared" si="61"/>
        <v>0</v>
      </c>
      <c r="Q431" s="162">
        <v>0</v>
      </c>
      <c r="R431" s="162">
        <f t="shared" si="62"/>
        <v>0</v>
      </c>
      <c r="S431" s="162">
        <v>0</v>
      </c>
      <c r="T431" s="163">
        <f t="shared" si="63"/>
        <v>0</v>
      </c>
      <c r="AR431" s="164" t="s">
        <v>120</v>
      </c>
      <c r="AT431" s="164" t="s">
        <v>115</v>
      </c>
      <c r="AU431" s="164" t="s">
        <v>73</v>
      </c>
      <c r="AY431" s="13" t="s">
        <v>121</v>
      </c>
      <c r="BE431" s="165">
        <f t="shared" si="64"/>
        <v>0</v>
      </c>
      <c r="BF431" s="165">
        <f t="shared" si="65"/>
        <v>0</v>
      </c>
      <c r="BG431" s="165">
        <f t="shared" si="66"/>
        <v>0</v>
      </c>
      <c r="BH431" s="165">
        <f t="shared" si="67"/>
        <v>0</v>
      </c>
      <c r="BI431" s="165">
        <f t="shared" si="68"/>
        <v>0</v>
      </c>
      <c r="BJ431" s="13" t="s">
        <v>81</v>
      </c>
      <c r="BK431" s="165">
        <f t="shared" si="69"/>
        <v>0</v>
      </c>
      <c r="BL431" s="13" t="s">
        <v>120</v>
      </c>
      <c r="BM431" s="164" t="s">
        <v>1505</v>
      </c>
    </row>
    <row r="432" spans="2:65" s="1" customFormat="1" ht="24" customHeight="1">
      <c r="B432" s="30"/>
      <c r="C432" s="153" t="s">
        <v>1506</v>
      </c>
      <c r="D432" s="153" t="s">
        <v>115</v>
      </c>
      <c r="E432" s="154" t="s">
        <v>1507</v>
      </c>
      <c r="F432" s="155" t="s">
        <v>1508</v>
      </c>
      <c r="G432" s="156" t="s">
        <v>231</v>
      </c>
      <c r="H432" s="157">
        <v>2</v>
      </c>
      <c r="I432" s="158"/>
      <c r="J432" s="159">
        <f t="shared" si="60"/>
        <v>0</v>
      </c>
      <c r="K432" s="155" t="s">
        <v>119</v>
      </c>
      <c r="L432" s="34"/>
      <c r="M432" s="160" t="s">
        <v>19</v>
      </c>
      <c r="N432" s="161" t="s">
        <v>44</v>
      </c>
      <c r="O432" s="59"/>
      <c r="P432" s="162">
        <f t="shared" si="61"/>
        <v>0</v>
      </c>
      <c r="Q432" s="162">
        <v>0</v>
      </c>
      <c r="R432" s="162">
        <f t="shared" si="62"/>
        <v>0</v>
      </c>
      <c r="S432" s="162">
        <v>0</v>
      </c>
      <c r="T432" s="163">
        <f t="shared" si="63"/>
        <v>0</v>
      </c>
      <c r="AR432" s="164" t="s">
        <v>120</v>
      </c>
      <c r="AT432" s="164" t="s">
        <v>115</v>
      </c>
      <c r="AU432" s="164" t="s">
        <v>73</v>
      </c>
      <c r="AY432" s="13" t="s">
        <v>121</v>
      </c>
      <c r="BE432" s="165">
        <f t="shared" si="64"/>
        <v>0</v>
      </c>
      <c r="BF432" s="165">
        <f t="shared" si="65"/>
        <v>0</v>
      </c>
      <c r="BG432" s="165">
        <f t="shared" si="66"/>
        <v>0</v>
      </c>
      <c r="BH432" s="165">
        <f t="shared" si="67"/>
        <v>0</v>
      </c>
      <c r="BI432" s="165">
        <f t="shared" si="68"/>
        <v>0</v>
      </c>
      <c r="BJ432" s="13" t="s">
        <v>81</v>
      </c>
      <c r="BK432" s="165">
        <f t="shared" si="69"/>
        <v>0</v>
      </c>
      <c r="BL432" s="13" t="s">
        <v>120</v>
      </c>
      <c r="BM432" s="164" t="s">
        <v>1509</v>
      </c>
    </row>
    <row r="433" spans="2:65" s="1" customFormat="1" ht="24" customHeight="1">
      <c r="B433" s="30"/>
      <c r="C433" s="153" t="s">
        <v>1510</v>
      </c>
      <c r="D433" s="153" t="s">
        <v>115</v>
      </c>
      <c r="E433" s="154" t="s">
        <v>1511</v>
      </c>
      <c r="F433" s="155" t="s">
        <v>1512</v>
      </c>
      <c r="G433" s="156" t="s">
        <v>231</v>
      </c>
      <c r="H433" s="157">
        <v>3</v>
      </c>
      <c r="I433" s="158"/>
      <c r="J433" s="159">
        <f t="shared" si="60"/>
        <v>0</v>
      </c>
      <c r="K433" s="155" t="s">
        <v>119</v>
      </c>
      <c r="L433" s="34"/>
      <c r="M433" s="160" t="s">
        <v>19</v>
      </c>
      <c r="N433" s="161" t="s">
        <v>44</v>
      </c>
      <c r="O433" s="59"/>
      <c r="P433" s="162">
        <f t="shared" si="61"/>
        <v>0</v>
      </c>
      <c r="Q433" s="162">
        <v>0</v>
      </c>
      <c r="R433" s="162">
        <f t="shared" si="62"/>
        <v>0</v>
      </c>
      <c r="S433" s="162">
        <v>0</v>
      </c>
      <c r="T433" s="163">
        <f t="shared" si="63"/>
        <v>0</v>
      </c>
      <c r="AR433" s="164" t="s">
        <v>120</v>
      </c>
      <c r="AT433" s="164" t="s">
        <v>115</v>
      </c>
      <c r="AU433" s="164" t="s">
        <v>73</v>
      </c>
      <c r="AY433" s="13" t="s">
        <v>121</v>
      </c>
      <c r="BE433" s="165">
        <f t="shared" si="64"/>
        <v>0</v>
      </c>
      <c r="BF433" s="165">
        <f t="shared" si="65"/>
        <v>0</v>
      </c>
      <c r="BG433" s="165">
        <f t="shared" si="66"/>
        <v>0</v>
      </c>
      <c r="BH433" s="165">
        <f t="shared" si="67"/>
        <v>0</v>
      </c>
      <c r="BI433" s="165">
        <f t="shared" si="68"/>
        <v>0</v>
      </c>
      <c r="BJ433" s="13" t="s">
        <v>81</v>
      </c>
      <c r="BK433" s="165">
        <f t="shared" si="69"/>
        <v>0</v>
      </c>
      <c r="BL433" s="13" t="s">
        <v>120</v>
      </c>
      <c r="BM433" s="164" t="s">
        <v>1513</v>
      </c>
    </row>
    <row r="434" spans="2:65" s="1" customFormat="1" ht="24" customHeight="1">
      <c r="B434" s="30"/>
      <c r="C434" s="153" t="s">
        <v>1514</v>
      </c>
      <c r="D434" s="153" t="s">
        <v>115</v>
      </c>
      <c r="E434" s="154" t="s">
        <v>1515</v>
      </c>
      <c r="F434" s="155" t="s">
        <v>1516</v>
      </c>
      <c r="G434" s="156" t="s">
        <v>231</v>
      </c>
      <c r="H434" s="157">
        <v>5</v>
      </c>
      <c r="I434" s="158"/>
      <c r="J434" s="159">
        <f t="shared" si="60"/>
        <v>0</v>
      </c>
      <c r="K434" s="155" t="s">
        <v>119</v>
      </c>
      <c r="L434" s="34"/>
      <c r="M434" s="160" t="s">
        <v>19</v>
      </c>
      <c r="N434" s="161" t="s">
        <v>44</v>
      </c>
      <c r="O434" s="59"/>
      <c r="P434" s="162">
        <f t="shared" si="61"/>
        <v>0</v>
      </c>
      <c r="Q434" s="162">
        <v>0</v>
      </c>
      <c r="R434" s="162">
        <f t="shared" si="62"/>
        <v>0</v>
      </c>
      <c r="S434" s="162">
        <v>0</v>
      </c>
      <c r="T434" s="163">
        <f t="shared" si="63"/>
        <v>0</v>
      </c>
      <c r="AR434" s="164" t="s">
        <v>120</v>
      </c>
      <c r="AT434" s="164" t="s">
        <v>115</v>
      </c>
      <c r="AU434" s="164" t="s">
        <v>73</v>
      </c>
      <c r="AY434" s="13" t="s">
        <v>121</v>
      </c>
      <c r="BE434" s="165">
        <f t="shared" si="64"/>
        <v>0</v>
      </c>
      <c r="BF434" s="165">
        <f t="shared" si="65"/>
        <v>0</v>
      </c>
      <c r="BG434" s="165">
        <f t="shared" si="66"/>
        <v>0</v>
      </c>
      <c r="BH434" s="165">
        <f t="shared" si="67"/>
        <v>0</v>
      </c>
      <c r="BI434" s="165">
        <f t="shared" si="68"/>
        <v>0</v>
      </c>
      <c r="BJ434" s="13" t="s">
        <v>81</v>
      </c>
      <c r="BK434" s="165">
        <f t="shared" si="69"/>
        <v>0</v>
      </c>
      <c r="BL434" s="13" t="s">
        <v>120</v>
      </c>
      <c r="BM434" s="164" t="s">
        <v>1517</v>
      </c>
    </row>
    <row r="435" spans="2:65" s="1" customFormat="1" ht="48" customHeight="1">
      <c r="B435" s="30"/>
      <c r="C435" s="153" t="s">
        <v>1518</v>
      </c>
      <c r="D435" s="153" t="s">
        <v>115</v>
      </c>
      <c r="E435" s="154" t="s">
        <v>1519</v>
      </c>
      <c r="F435" s="155" t="s">
        <v>1520</v>
      </c>
      <c r="G435" s="156" t="s">
        <v>231</v>
      </c>
      <c r="H435" s="157">
        <v>4</v>
      </c>
      <c r="I435" s="158"/>
      <c r="J435" s="159">
        <f t="shared" si="60"/>
        <v>0</v>
      </c>
      <c r="K435" s="155" t="s">
        <v>119</v>
      </c>
      <c r="L435" s="34"/>
      <c r="M435" s="160" t="s">
        <v>19</v>
      </c>
      <c r="N435" s="161" t="s">
        <v>44</v>
      </c>
      <c r="O435" s="59"/>
      <c r="P435" s="162">
        <f t="shared" si="61"/>
        <v>0</v>
      </c>
      <c r="Q435" s="162">
        <v>0</v>
      </c>
      <c r="R435" s="162">
        <f t="shared" si="62"/>
        <v>0</v>
      </c>
      <c r="S435" s="162">
        <v>0</v>
      </c>
      <c r="T435" s="163">
        <f t="shared" si="63"/>
        <v>0</v>
      </c>
      <c r="AR435" s="164" t="s">
        <v>120</v>
      </c>
      <c r="AT435" s="164" t="s">
        <v>115</v>
      </c>
      <c r="AU435" s="164" t="s">
        <v>73</v>
      </c>
      <c r="AY435" s="13" t="s">
        <v>121</v>
      </c>
      <c r="BE435" s="165">
        <f t="shared" si="64"/>
        <v>0</v>
      </c>
      <c r="BF435" s="165">
        <f t="shared" si="65"/>
        <v>0</v>
      </c>
      <c r="BG435" s="165">
        <f t="shared" si="66"/>
        <v>0</v>
      </c>
      <c r="BH435" s="165">
        <f t="shared" si="67"/>
        <v>0</v>
      </c>
      <c r="BI435" s="165">
        <f t="shared" si="68"/>
        <v>0</v>
      </c>
      <c r="BJ435" s="13" t="s">
        <v>81</v>
      </c>
      <c r="BK435" s="165">
        <f t="shared" si="69"/>
        <v>0</v>
      </c>
      <c r="BL435" s="13" t="s">
        <v>120</v>
      </c>
      <c r="BM435" s="164" t="s">
        <v>1521</v>
      </c>
    </row>
    <row r="436" spans="2:65" s="1" customFormat="1" ht="24" customHeight="1">
      <c r="B436" s="30"/>
      <c r="C436" s="153" t="s">
        <v>1522</v>
      </c>
      <c r="D436" s="153" t="s">
        <v>115</v>
      </c>
      <c r="E436" s="154" t="s">
        <v>1523</v>
      </c>
      <c r="F436" s="155" t="s">
        <v>1524</v>
      </c>
      <c r="G436" s="156" t="s">
        <v>231</v>
      </c>
      <c r="H436" s="157">
        <v>25</v>
      </c>
      <c r="I436" s="158"/>
      <c r="J436" s="159">
        <f t="shared" si="60"/>
        <v>0</v>
      </c>
      <c r="K436" s="155" t="s">
        <v>119</v>
      </c>
      <c r="L436" s="34"/>
      <c r="M436" s="160" t="s">
        <v>19</v>
      </c>
      <c r="N436" s="161" t="s">
        <v>44</v>
      </c>
      <c r="O436" s="59"/>
      <c r="P436" s="162">
        <f t="shared" si="61"/>
        <v>0</v>
      </c>
      <c r="Q436" s="162">
        <v>0</v>
      </c>
      <c r="R436" s="162">
        <f t="shared" si="62"/>
        <v>0</v>
      </c>
      <c r="S436" s="162">
        <v>0</v>
      </c>
      <c r="T436" s="163">
        <f t="shared" si="63"/>
        <v>0</v>
      </c>
      <c r="AR436" s="164" t="s">
        <v>120</v>
      </c>
      <c r="AT436" s="164" t="s">
        <v>115</v>
      </c>
      <c r="AU436" s="164" t="s">
        <v>73</v>
      </c>
      <c r="AY436" s="13" t="s">
        <v>121</v>
      </c>
      <c r="BE436" s="165">
        <f t="shared" si="64"/>
        <v>0</v>
      </c>
      <c r="BF436" s="165">
        <f t="shared" si="65"/>
        <v>0</v>
      </c>
      <c r="BG436" s="165">
        <f t="shared" si="66"/>
        <v>0</v>
      </c>
      <c r="BH436" s="165">
        <f t="shared" si="67"/>
        <v>0</v>
      </c>
      <c r="BI436" s="165">
        <f t="shared" si="68"/>
        <v>0</v>
      </c>
      <c r="BJ436" s="13" t="s">
        <v>81</v>
      </c>
      <c r="BK436" s="165">
        <f t="shared" si="69"/>
        <v>0</v>
      </c>
      <c r="BL436" s="13" t="s">
        <v>120</v>
      </c>
      <c r="BM436" s="164" t="s">
        <v>1525</v>
      </c>
    </row>
    <row r="437" spans="2:65" s="1" customFormat="1" ht="36" customHeight="1">
      <c r="B437" s="30"/>
      <c r="C437" s="153" t="s">
        <v>1526</v>
      </c>
      <c r="D437" s="153" t="s">
        <v>115</v>
      </c>
      <c r="E437" s="154" t="s">
        <v>1527</v>
      </c>
      <c r="F437" s="155" t="s">
        <v>1528</v>
      </c>
      <c r="G437" s="156" t="s">
        <v>231</v>
      </c>
      <c r="H437" s="157">
        <v>21</v>
      </c>
      <c r="I437" s="158"/>
      <c r="J437" s="159">
        <f t="shared" si="60"/>
        <v>0</v>
      </c>
      <c r="K437" s="155" t="s">
        <v>119</v>
      </c>
      <c r="L437" s="34"/>
      <c r="M437" s="160" t="s">
        <v>19</v>
      </c>
      <c r="N437" s="161" t="s">
        <v>44</v>
      </c>
      <c r="O437" s="59"/>
      <c r="P437" s="162">
        <f t="shared" si="61"/>
        <v>0</v>
      </c>
      <c r="Q437" s="162">
        <v>0</v>
      </c>
      <c r="R437" s="162">
        <f t="shared" si="62"/>
        <v>0</v>
      </c>
      <c r="S437" s="162">
        <v>0</v>
      </c>
      <c r="T437" s="163">
        <f t="shared" si="63"/>
        <v>0</v>
      </c>
      <c r="AR437" s="164" t="s">
        <v>120</v>
      </c>
      <c r="AT437" s="164" t="s">
        <v>115</v>
      </c>
      <c r="AU437" s="164" t="s">
        <v>73</v>
      </c>
      <c r="AY437" s="13" t="s">
        <v>121</v>
      </c>
      <c r="BE437" s="165">
        <f t="shared" si="64"/>
        <v>0</v>
      </c>
      <c r="BF437" s="165">
        <f t="shared" si="65"/>
        <v>0</v>
      </c>
      <c r="BG437" s="165">
        <f t="shared" si="66"/>
        <v>0</v>
      </c>
      <c r="BH437" s="165">
        <f t="shared" si="67"/>
        <v>0</v>
      </c>
      <c r="BI437" s="165">
        <f t="shared" si="68"/>
        <v>0</v>
      </c>
      <c r="BJ437" s="13" t="s">
        <v>81</v>
      </c>
      <c r="BK437" s="165">
        <f t="shared" si="69"/>
        <v>0</v>
      </c>
      <c r="BL437" s="13" t="s">
        <v>120</v>
      </c>
      <c r="BM437" s="164" t="s">
        <v>1529</v>
      </c>
    </row>
    <row r="438" spans="2:65" s="1" customFormat="1" ht="36" customHeight="1">
      <c r="B438" s="30"/>
      <c r="C438" s="153" t="s">
        <v>1530</v>
      </c>
      <c r="D438" s="153" t="s">
        <v>115</v>
      </c>
      <c r="E438" s="154" t="s">
        <v>1531</v>
      </c>
      <c r="F438" s="155" t="s">
        <v>1532</v>
      </c>
      <c r="G438" s="156" t="s">
        <v>231</v>
      </c>
      <c r="H438" s="157">
        <v>2</v>
      </c>
      <c r="I438" s="158"/>
      <c r="J438" s="159">
        <f t="shared" si="60"/>
        <v>0</v>
      </c>
      <c r="K438" s="155" t="s">
        <v>119</v>
      </c>
      <c r="L438" s="34"/>
      <c r="M438" s="160" t="s">
        <v>19</v>
      </c>
      <c r="N438" s="161" t="s">
        <v>44</v>
      </c>
      <c r="O438" s="59"/>
      <c r="P438" s="162">
        <f t="shared" si="61"/>
        <v>0</v>
      </c>
      <c r="Q438" s="162">
        <v>0</v>
      </c>
      <c r="R438" s="162">
        <f t="shared" si="62"/>
        <v>0</v>
      </c>
      <c r="S438" s="162">
        <v>0</v>
      </c>
      <c r="T438" s="163">
        <f t="shared" si="63"/>
        <v>0</v>
      </c>
      <c r="AR438" s="164" t="s">
        <v>120</v>
      </c>
      <c r="AT438" s="164" t="s">
        <v>115</v>
      </c>
      <c r="AU438" s="164" t="s">
        <v>73</v>
      </c>
      <c r="AY438" s="13" t="s">
        <v>121</v>
      </c>
      <c r="BE438" s="165">
        <f t="shared" si="64"/>
        <v>0</v>
      </c>
      <c r="BF438" s="165">
        <f t="shared" si="65"/>
        <v>0</v>
      </c>
      <c r="BG438" s="165">
        <f t="shared" si="66"/>
        <v>0</v>
      </c>
      <c r="BH438" s="165">
        <f t="shared" si="67"/>
        <v>0</v>
      </c>
      <c r="BI438" s="165">
        <f t="shared" si="68"/>
        <v>0</v>
      </c>
      <c r="BJ438" s="13" t="s">
        <v>81</v>
      </c>
      <c r="BK438" s="165">
        <f t="shared" si="69"/>
        <v>0</v>
      </c>
      <c r="BL438" s="13" t="s">
        <v>120</v>
      </c>
      <c r="BM438" s="164" t="s">
        <v>1533</v>
      </c>
    </row>
    <row r="439" spans="2:65" s="1" customFormat="1" ht="48" customHeight="1">
      <c r="B439" s="30"/>
      <c r="C439" s="153" t="s">
        <v>1534</v>
      </c>
      <c r="D439" s="153" t="s">
        <v>115</v>
      </c>
      <c r="E439" s="154" t="s">
        <v>1535</v>
      </c>
      <c r="F439" s="155" t="s">
        <v>1536</v>
      </c>
      <c r="G439" s="156" t="s">
        <v>231</v>
      </c>
      <c r="H439" s="157">
        <v>5</v>
      </c>
      <c r="I439" s="158"/>
      <c r="J439" s="159">
        <f t="shared" si="60"/>
        <v>0</v>
      </c>
      <c r="K439" s="155" t="s">
        <v>119</v>
      </c>
      <c r="L439" s="34"/>
      <c r="M439" s="160" t="s">
        <v>19</v>
      </c>
      <c r="N439" s="161" t="s">
        <v>44</v>
      </c>
      <c r="O439" s="59"/>
      <c r="P439" s="162">
        <f t="shared" si="61"/>
        <v>0</v>
      </c>
      <c r="Q439" s="162">
        <v>0</v>
      </c>
      <c r="R439" s="162">
        <f t="shared" si="62"/>
        <v>0</v>
      </c>
      <c r="S439" s="162">
        <v>0</v>
      </c>
      <c r="T439" s="163">
        <f t="shared" si="63"/>
        <v>0</v>
      </c>
      <c r="AR439" s="164" t="s">
        <v>120</v>
      </c>
      <c r="AT439" s="164" t="s">
        <v>115</v>
      </c>
      <c r="AU439" s="164" t="s">
        <v>73</v>
      </c>
      <c r="AY439" s="13" t="s">
        <v>121</v>
      </c>
      <c r="BE439" s="165">
        <f t="shared" si="64"/>
        <v>0</v>
      </c>
      <c r="BF439" s="165">
        <f t="shared" si="65"/>
        <v>0</v>
      </c>
      <c r="BG439" s="165">
        <f t="shared" si="66"/>
        <v>0</v>
      </c>
      <c r="BH439" s="165">
        <f t="shared" si="67"/>
        <v>0</v>
      </c>
      <c r="BI439" s="165">
        <f t="shared" si="68"/>
        <v>0</v>
      </c>
      <c r="BJ439" s="13" t="s">
        <v>81</v>
      </c>
      <c r="BK439" s="165">
        <f t="shared" si="69"/>
        <v>0</v>
      </c>
      <c r="BL439" s="13" t="s">
        <v>120</v>
      </c>
      <c r="BM439" s="164" t="s">
        <v>1537</v>
      </c>
    </row>
    <row r="440" spans="2:65" s="1" customFormat="1" ht="36" customHeight="1">
      <c r="B440" s="30"/>
      <c r="C440" s="153" t="s">
        <v>1538</v>
      </c>
      <c r="D440" s="153" t="s">
        <v>115</v>
      </c>
      <c r="E440" s="154" t="s">
        <v>1539</v>
      </c>
      <c r="F440" s="155" t="s">
        <v>1540</v>
      </c>
      <c r="G440" s="156" t="s">
        <v>231</v>
      </c>
      <c r="H440" s="157">
        <v>464</v>
      </c>
      <c r="I440" s="158"/>
      <c r="J440" s="159">
        <f t="shared" si="60"/>
        <v>0</v>
      </c>
      <c r="K440" s="155" t="s">
        <v>119</v>
      </c>
      <c r="L440" s="34"/>
      <c r="M440" s="160" t="s">
        <v>19</v>
      </c>
      <c r="N440" s="161" t="s">
        <v>44</v>
      </c>
      <c r="O440" s="59"/>
      <c r="P440" s="162">
        <f t="shared" si="61"/>
        <v>0</v>
      </c>
      <c r="Q440" s="162">
        <v>0</v>
      </c>
      <c r="R440" s="162">
        <f t="shared" si="62"/>
        <v>0</v>
      </c>
      <c r="S440" s="162">
        <v>0</v>
      </c>
      <c r="T440" s="163">
        <f t="shared" si="63"/>
        <v>0</v>
      </c>
      <c r="AR440" s="164" t="s">
        <v>120</v>
      </c>
      <c r="AT440" s="164" t="s">
        <v>115</v>
      </c>
      <c r="AU440" s="164" t="s">
        <v>73</v>
      </c>
      <c r="AY440" s="13" t="s">
        <v>121</v>
      </c>
      <c r="BE440" s="165">
        <f t="shared" si="64"/>
        <v>0</v>
      </c>
      <c r="BF440" s="165">
        <f t="shared" si="65"/>
        <v>0</v>
      </c>
      <c r="BG440" s="165">
        <f t="shared" si="66"/>
        <v>0</v>
      </c>
      <c r="BH440" s="165">
        <f t="shared" si="67"/>
        <v>0</v>
      </c>
      <c r="BI440" s="165">
        <f t="shared" si="68"/>
        <v>0</v>
      </c>
      <c r="BJ440" s="13" t="s">
        <v>81</v>
      </c>
      <c r="BK440" s="165">
        <f t="shared" si="69"/>
        <v>0</v>
      </c>
      <c r="BL440" s="13" t="s">
        <v>120</v>
      </c>
      <c r="BM440" s="164" t="s">
        <v>1541</v>
      </c>
    </row>
    <row r="441" spans="2:65" s="1" customFormat="1" ht="36" customHeight="1">
      <c r="B441" s="30"/>
      <c r="C441" s="153" t="s">
        <v>1542</v>
      </c>
      <c r="D441" s="153" t="s">
        <v>115</v>
      </c>
      <c r="E441" s="154" t="s">
        <v>1543</v>
      </c>
      <c r="F441" s="155" t="s">
        <v>1544</v>
      </c>
      <c r="G441" s="156" t="s">
        <v>231</v>
      </c>
      <c r="H441" s="157">
        <v>14</v>
      </c>
      <c r="I441" s="158"/>
      <c r="J441" s="159">
        <f t="shared" si="60"/>
        <v>0</v>
      </c>
      <c r="K441" s="155" t="s">
        <v>119</v>
      </c>
      <c r="L441" s="34"/>
      <c r="M441" s="160" t="s">
        <v>19</v>
      </c>
      <c r="N441" s="161" t="s">
        <v>44</v>
      </c>
      <c r="O441" s="59"/>
      <c r="P441" s="162">
        <f t="shared" si="61"/>
        <v>0</v>
      </c>
      <c r="Q441" s="162">
        <v>0</v>
      </c>
      <c r="R441" s="162">
        <f t="shared" si="62"/>
        <v>0</v>
      </c>
      <c r="S441" s="162">
        <v>0</v>
      </c>
      <c r="T441" s="163">
        <f t="shared" si="63"/>
        <v>0</v>
      </c>
      <c r="AR441" s="164" t="s">
        <v>120</v>
      </c>
      <c r="AT441" s="164" t="s">
        <v>115</v>
      </c>
      <c r="AU441" s="164" t="s">
        <v>73</v>
      </c>
      <c r="AY441" s="13" t="s">
        <v>121</v>
      </c>
      <c r="BE441" s="165">
        <f t="shared" si="64"/>
        <v>0</v>
      </c>
      <c r="BF441" s="165">
        <f t="shared" si="65"/>
        <v>0</v>
      </c>
      <c r="BG441" s="165">
        <f t="shared" si="66"/>
        <v>0</v>
      </c>
      <c r="BH441" s="165">
        <f t="shared" si="67"/>
        <v>0</v>
      </c>
      <c r="BI441" s="165">
        <f t="shared" si="68"/>
        <v>0</v>
      </c>
      <c r="BJ441" s="13" t="s">
        <v>81</v>
      </c>
      <c r="BK441" s="165">
        <f t="shared" si="69"/>
        <v>0</v>
      </c>
      <c r="BL441" s="13" t="s">
        <v>120</v>
      </c>
      <c r="BM441" s="164" t="s">
        <v>1545</v>
      </c>
    </row>
    <row r="442" spans="2:65" s="1" customFormat="1" ht="36" customHeight="1">
      <c r="B442" s="30"/>
      <c r="C442" s="153" t="s">
        <v>1546</v>
      </c>
      <c r="D442" s="153" t="s">
        <v>115</v>
      </c>
      <c r="E442" s="154" t="s">
        <v>1547</v>
      </c>
      <c r="F442" s="155" t="s">
        <v>1548</v>
      </c>
      <c r="G442" s="156" t="s">
        <v>231</v>
      </c>
      <c r="H442" s="157">
        <v>12</v>
      </c>
      <c r="I442" s="158"/>
      <c r="J442" s="159">
        <f t="shared" si="60"/>
        <v>0</v>
      </c>
      <c r="K442" s="155" t="s">
        <v>119</v>
      </c>
      <c r="L442" s="34"/>
      <c r="M442" s="160" t="s">
        <v>19</v>
      </c>
      <c r="N442" s="161" t="s">
        <v>44</v>
      </c>
      <c r="O442" s="59"/>
      <c r="P442" s="162">
        <f t="shared" si="61"/>
        <v>0</v>
      </c>
      <c r="Q442" s="162">
        <v>0</v>
      </c>
      <c r="R442" s="162">
        <f t="shared" si="62"/>
        <v>0</v>
      </c>
      <c r="S442" s="162">
        <v>0</v>
      </c>
      <c r="T442" s="163">
        <f t="shared" si="63"/>
        <v>0</v>
      </c>
      <c r="AR442" s="164" t="s">
        <v>120</v>
      </c>
      <c r="AT442" s="164" t="s">
        <v>115</v>
      </c>
      <c r="AU442" s="164" t="s">
        <v>73</v>
      </c>
      <c r="AY442" s="13" t="s">
        <v>121</v>
      </c>
      <c r="BE442" s="165">
        <f t="shared" si="64"/>
        <v>0</v>
      </c>
      <c r="BF442" s="165">
        <f t="shared" si="65"/>
        <v>0</v>
      </c>
      <c r="BG442" s="165">
        <f t="shared" si="66"/>
        <v>0</v>
      </c>
      <c r="BH442" s="165">
        <f t="shared" si="67"/>
        <v>0</v>
      </c>
      <c r="BI442" s="165">
        <f t="shared" si="68"/>
        <v>0</v>
      </c>
      <c r="BJ442" s="13" t="s">
        <v>81</v>
      </c>
      <c r="BK442" s="165">
        <f t="shared" si="69"/>
        <v>0</v>
      </c>
      <c r="BL442" s="13" t="s">
        <v>120</v>
      </c>
      <c r="BM442" s="164" t="s">
        <v>1549</v>
      </c>
    </row>
    <row r="443" spans="2:65" s="1" customFormat="1" ht="36" customHeight="1">
      <c r="B443" s="30"/>
      <c r="C443" s="153" t="s">
        <v>1550</v>
      </c>
      <c r="D443" s="153" t="s">
        <v>115</v>
      </c>
      <c r="E443" s="154" t="s">
        <v>1551</v>
      </c>
      <c r="F443" s="155" t="s">
        <v>1552</v>
      </c>
      <c r="G443" s="156" t="s">
        <v>231</v>
      </c>
      <c r="H443" s="157">
        <v>3</v>
      </c>
      <c r="I443" s="158"/>
      <c r="J443" s="159">
        <f t="shared" si="60"/>
        <v>0</v>
      </c>
      <c r="K443" s="155" t="s">
        <v>119</v>
      </c>
      <c r="L443" s="34"/>
      <c r="M443" s="160" t="s">
        <v>19</v>
      </c>
      <c r="N443" s="161" t="s">
        <v>44</v>
      </c>
      <c r="O443" s="59"/>
      <c r="P443" s="162">
        <f t="shared" si="61"/>
        <v>0</v>
      </c>
      <c r="Q443" s="162">
        <v>0</v>
      </c>
      <c r="R443" s="162">
        <f t="shared" si="62"/>
        <v>0</v>
      </c>
      <c r="S443" s="162">
        <v>0</v>
      </c>
      <c r="T443" s="163">
        <f t="shared" si="63"/>
        <v>0</v>
      </c>
      <c r="AR443" s="164" t="s">
        <v>120</v>
      </c>
      <c r="AT443" s="164" t="s">
        <v>115</v>
      </c>
      <c r="AU443" s="164" t="s">
        <v>73</v>
      </c>
      <c r="AY443" s="13" t="s">
        <v>121</v>
      </c>
      <c r="BE443" s="165">
        <f t="shared" si="64"/>
        <v>0</v>
      </c>
      <c r="BF443" s="165">
        <f t="shared" si="65"/>
        <v>0</v>
      </c>
      <c r="BG443" s="165">
        <f t="shared" si="66"/>
        <v>0</v>
      </c>
      <c r="BH443" s="165">
        <f t="shared" si="67"/>
        <v>0</v>
      </c>
      <c r="BI443" s="165">
        <f t="shared" si="68"/>
        <v>0</v>
      </c>
      <c r="BJ443" s="13" t="s">
        <v>81</v>
      </c>
      <c r="BK443" s="165">
        <f t="shared" si="69"/>
        <v>0</v>
      </c>
      <c r="BL443" s="13" t="s">
        <v>120</v>
      </c>
      <c r="BM443" s="164" t="s">
        <v>1553</v>
      </c>
    </row>
    <row r="444" spans="2:65" s="1" customFormat="1" ht="36" customHeight="1">
      <c r="B444" s="30"/>
      <c r="C444" s="153" t="s">
        <v>1554</v>
      </c>
      <c r="D444" s="153" t="s">
        <v>115</v>
      </c>
      <c r="E444" s="154" t="s">
        <v>1555</v>
      </c>
      <c r="F444" s="155" t="s">
        <v>1556</v>
      </c>
      <c r="G444" s="156" t="s">
        <v>118</v>
      </c>
      <c r="H444" s="157">
        <v>3500</v>
      </c>
      <c r="I444" s="158"/>
      <c r="J444" s="159">
        <f t="shared" si="60"/>
        <v>0</v>
      </c>
      <c r="K444" s="155" t="s">
        <v>119</v>
      </c>
      <c r="L444" s="34"/>
      <c r="M444" s="160" t="s">
        <v>19</v>
      </c>
      <c r="N444" s="161" t="s">
        <v>44</v>
      </c>
      <c r="O444" s="59"/>
      <c r="P444" s="162">
        <f t="shared" si="61"/>
        <v>0</v>
      </c>
      <c r="Q444" s="162">
        <v>0</v>
      </c>
      <c r="R444" s="162">
        <f t="shared" si="62"/>
        <v>0</v>
      </c>
      <c r="S444" s="162">
        <v>0</v>
      </c>
      <c r="T444" s="163">
        <f t="shared" si="63"/>
        <v>0</v>
      </c>
      <c r="AR444" s="164" t="s">
        <v>120</v>
      </c>
      <c r="AT444" s="164" t="s">
        <v>115</v>
      </c>
      <c r="AU444" s="164" t="s">
        <v>73</v>
      </c>
      <c r="AY444" s="13" t="s">
        <v>121</v>
      </c>
      <c r="BE444" s="165">
        <f t="shared" si="64"/>
        <v>0</v>
      </c>
      <c r="BF444" s="165">
        <f t="shared" si="65"/>
        <v>0</v>
      </c>
      <c r="BG444" s="165">
        <f t="shared" si="66"/>
        <v>0</v>
      </c>
      <c r="BH444" s="165">
        <f t="shared" si="67"/>
        <v>0</v>
      </c>
      <c r="BI444" s="165">
        <f t="shared" si="68"/>
        <v>0</v>
      </c>
      <c r="BJ444" s="13" t="s">
        <v>81</v>
      </c>
      <c r="BK444" s="165">
        <f t="shared" si="69"/>
        <v>0</v>
      </c>
      <c r="BL444" s="13" t="s">
        <v>120</v>
      </c>
      <c r="BM444" s="164" t="s">
        <v>1557</v>
      </c>
    </row>
    <row r="445" spans="2:65" s="1" customFormat="1" ht="36" customHeight="1">
      <c r="B445" s="30"/>
      <c r="C445" s="153" t="s">
        <v>1558</v>
      </c>
      <c r="D445" s="153" t="s">
        <v>115</v>
      </c>
      <c r="E445" s="154" t="s">
        <v>1559</v>
      </c>
      <c r="F445" s="155" t="s">
        <v>1560</v>
      </c>
      <c r="G445" s="156" t="s">
        <v>118</v>
      </c>
      <c r="H445" s="157">
        <v>3500</v>
      </c>
      <c r="I445" s="158"/>
      <c r="J445" s="159">
        <f t="shared" si="60"/>
        <v>0</v>
      </c>
      <c r="K445" s="155" t="s">
        <v>119</v>
      </c>
      <c r="L445" s="34"/>
      <c r="M445" s="160" t="s">
        <v>19</v>
      </c>
      <c r="N445" s="161" t="s">
        <v>44</v>
      </c>
      <c r="O445" s="59"/>
      <c r="P445" s="162">
        <f t="shared" si="61"/>
        <v>0</v>
      </c>
      <c r="Q445" s="162">
        <v>0</v>
      </c>
      <c r="R445" s="162">
        <f t="shared" si="62"/>
        <v>0</v>
      </c>
      <c r="S445" s="162">
        <v>0</v>
      </c>
      <c r="T445" s="163">
        <f t="shared" si="63"/>
        <v>0</v>
      </c>
      <c r="AR445" s="164" t="s">
        <v>120</v>
      </c>
      <c r="AT445" s="164" t="s">
        <v>115</v>
      </c>
      <c r="AU445" s="164" t="s">
        <v>73</v>
      </c>
      <c r="AY445" s="13" t="s">
        <v>121</v>
      </c>
      <c r="BE445" s="165">
        <f t="shared" si="64"/>
        <v>0</v>
      </c>
      <c r="BF445" s="165">
        <f t="shared" si="65"/>
        <v>0</v>
      </c>
      <c r="BG445" s="165">
        <f t="shared" si="66"/>
        <v>0</v>
      </c>
      <c r="BH445" s="165">
        <f t="shared" si="67"/>
        <v>0</v>
      </c>
      <c r="BI445" s="165">
        <f t="shared" si="68"/>
        <v>0</v>
      </c>
      <c r="BJ445" s="13" t="s">
        <v>81</v>
      </c>
      <c r="BK445" s="165">
        <f t="shared" si="69"/>
        <v>0</v>
      </c>
      <c r="BL445" s="13" t="s">
        <v>120</v>
      </c>
      <c r="BM445" s="164" t="s">
        <v>1561</v>
      </c>
    </row>
    <row r="446" spans="2:65" s="1" customFormat="1" ht="36" customHeight="1">
      <c r="B446" s="30"/>
      <c r="C446" s="153" t="s">
        <v>1562</v>
      </c>
      <c r="D446" s="153" t="s">
        <v>115</v>
      </c>
      <c r="E446" s="154" t="s">
        <v>1563</v>
      </c>
      <c r="F446" s="155" t="s">
        <v>1564</v>
      </c>
      <c r="G446" s="156" t="s">
        <v>231</v>
      </c>
      <c r="H446" s="157">
        <v>16</v>
      </c>
      <c r="I446" s="158"/>
      <c r="J446" s="159">
        <f t="shared" si="60"/>
        <v>0</v>
      </c>
      <c r="K446" s="155" t="s">
        <v>119</v>
      </c>
      <c r="L446" s="34"/>
      <c r="M446" s="160" t="s">
        <v>19</v>
      </c>
      <c r="N446" s="161" t="s">
        <v>44</v>
      </c>
      <c r="O446" s="59"/>
      <c r="P446" s="162">
        <f t="shared" si="61"/>
        <v>0</v>
      </c>
      <c r="Q446" s="162">
        <v>0</v>
      </c>
      <c r="R446" s="162">
        <f t="shared" si="62"/>
        <v>0</v>
      </c>
      <c r="S446" s="162">
        <v>0</v>
      </c>
      <c r="T446" s="163">
        <f t="shared" si="63"/>
        <v>0</v>
      </c>
      <c r="AR446" s="164" t="s">
        <v>120</v>
      </c>
      <c r="AT446" s="164" t="s">
        <v>115</v>
      </c>
      <c r="AU446" s="164" t="s">
        <v>73</v>
      </c>
      <c r="AY446" s="13" t="s">
        <v>121</v>
      </c>
      <c r="BE446" s="165">
        <f t="shared" si="64"/>
        <v>0</v>
      </c>
      <c r="BF446" s="165">
        <f t="shared" si="65"/>
        <v>0</v>
      </c>
      <c r="BG446" s="165">
        <f t="shared" si="66"/>
        <v>0</v>
      </c>
      <c r="BH446" s="165">
        <f t="shared" si="67"/>
        <v>0</v>
      </c>
      <c r="BI446" s="165">
        <f t="shared" si="68"/>
        <v>0</v>
      </c>
      <c r="BJ446" s="13" t="s">
        <v>81</v>
      </c>
      <c r="BK446" s="165">
        <f t="shared" si="69"/>
        <v>0</v>
      </c>
      <c r="BL446" s="13" t="s">
        <v>120</v>
      </c>
      <c r="BM446" s="164" t="s">
        <v>1565</v>
      </c>
    </row>
    <row r="447" spans="2:65" s="1" customFormat="1" ht="36" customHeight="1">
      <c r="B447" s="30"/>
      <c r="C447" s="153" t="s">
        <v>1566</v>
      </c>
      <c r="D447" s="153" t="s">
        <v>115</v>
      </c>
      <c r="E447" s="154" t="s">
        <v>1567</v>
      </c>
      <c r="F447" s="155" t="s">
        <v>1568</v>
      </c>
      <c r="G447" s="156" t="s">
        <v>231</v>
      </c>
      <c r="H447" s="157">
        <v>10</v>
      </c>
      <c r="I447" s="158"/>
      <c r="J447" s="159">
        <f t="shared" si="60"/>
        <v>0</v>
      </c>
      <c r="K447" s="155" t="s">
        <v>119</v>
      </c>
      <c r="L447" s="34"/>
      <c r="M447" s="160" t="s">
        <v>19</v>
      </c>
      <c r="N447" s="161" t="s">
        <v>44</v>
      </c>
      <c r="O447" s="59"/>
      <c r="P447" s="162">
        <f t="shared" si="61"/>
        <v>0</v>
      </c>
      <c r="Q447" s="162">
        <v>0</v>
      </c>
      <c r="R447" s="162">
        <f t="shared" si="62"/>
        <v>0</v>
      </c>
      <c r="S447" s="162">
        <v>0</v>
      </c>
      <c r="T447" s="163">
        <f t="shared" si="63"/>
        <v>0</v>
      </c>
      <c r="AR447" s="164" t="s">
        <v>120</v>
      </c>
      <c r="AT447" s="164" t="s">
        <v>115</v>
      </c>
      <c r="AU447" s="164" t="s">
        <v>73</v>
      </c>
      <c r="AY447" s="13" t="s">
        <v>121</v>
      </c>
      <c r="BE447" s="165">
        <f t="shared" si="64"/>
        <v>0</v>
      </c>
      <c r="BF447" s="165">
        <f t="shared" si="65"/>
        <v>0</v>
      </c>
      <c r="BG447" s="165">
        <f t="shared" si="66"/>
        <v>0</v>
      </c>
      <c r="BH447" s="165">
        <f t="shared" si="67"/>
        <v>0</v>
      </c>
      <c r="BI447" s="165">
        <f t="shared" si="68"/>
        <v>0</v>
      </c>
      <c r="BJ447" s="13" t="s">
        <v>81</v>
      </c>
      <c r="BK447" s="165">
        <f t="shared" si="69"/>
        <v>0</v>
      </c>
      <c r="BL447" s="13" t="s">
        <v>120</v>
      </c>
      <c r="BM447" s="164" t="s">
        <v>1569</v>
      </c>
    </row>
    <row r="448" spans="2:65" s="1" customFormat="1" ht="48" customHeight="1">
      <c r="B448" s="30"/>
      <c r="C448" s="153" t="s">
        <v>1570</v>
      </c>
      <c r="D448" s="153" t="s">
        <v>115</v>
      </c>
      <c r="E448" s="154" t="s">
        <v>1571</v>
      </c>
      <c r="F448" s="155" t="s">
        <v>1572</v>
      </c>
      <c r="G448" s="156" t="s">
        <v>231</v>
      </c>
      <c r="H448" s="157">
        <v>3</v>
      </c>
      <c r="I448" s="158"/>
      <c r="J448" s="159">
        <f t="shared" si="60"/>
        <v>0</v>
      </c>
      <c r="K448" s="155" t="s">
        <v>119</v>
      </c>
      <c r="L448" s="34"/>
      <c r="M448" s="160" t="s">
        <v>19</v>
      </c>
      <c r="N448" s="161" t="s">
        <v>44</v>
      </c>
      <c r="O448" s="59"/>
      <c r="P448" s="162">
        <f t="shared" si="61"/>
        <v>0</v>
      </c>
      <c r="Q448" s="162">
        <v>0</v>
      </c>
      <c r="R448" s="162">
        <f t="shared" si="62"/>
        <v>0</v>
      </c>
      <c r="S448" s="162">
        <v>0</v>
      </c>
      <c r="T448" s="163">
        <f t="shared" si="63"/>
        <v>0</v>
      </c>
      <c r="AR448" s="164" t="s">
        <v>120</v>
      </c>
      <c r="AT448" s="164" t="s">
        <v>115</v>
      </c>
      <c r="AU448" s="164" t="s">
        <v>73</v>
      </c>
      <c r="AY448" s="13" t="s">
        <v>121</v>
      </c>
      <c r="BE448" s="165">
        <f t="shared" si="64"/>
        <v>0</v>
      </c>
      <c r="BF448" s="165">
        <f t="shared" si="65"/>
        <v>0</v>
      </c>
      <c r="BG448" s="165">
        <f t="shared" si="66"/>
        <v>0</v>
      </c>
      <c r="BH448" s="165">
        <f t="shared" si="67"/>
        <v>0</v>
      </c>
      <c r="BI448" s="165">
        <f t="shared" si="68"/>
        <v>0</v>
      </c>
      <c r="BJ448" s="13" t="s">
        <v>81</v>
      </c>
      <c r="BK448" s="165">
        <f t="shared" si="69"/>
        <v>0</v>
      </c>
      <c r="BL448" s="13" t="s">
        <v>120</v>
      </c>
      <c r="BM448" s="164" t="s">
        <v>1573</v>
      </c>
    </row>
    <row r="449" spans="2:65" s="1" customFormat="1" ht="48" customHeight="1">
      <c r="B449" s="30"/>
      <c r="C449" s="153" t="s">
        <v>1574</v>
      </c>
      <c r="D449" s="153" t="s">
        <v>115</v>
      </c>
      <c r="E449" s="154" t="s">
        <v>1575</v>
      </c>
      <c r="F449" s="155" t="s">
        <v>1576</v>
      </c>
      <c r="G449" s="156" t="s">
        <v>231</v>
      </c>
      <c r="H449" s="157">
        <v>3</v>
      </c>
      <c r="I449" s="158"/>
      <c r="J449" s="159">
        <f t="shared" si="60"/>
        <v>0</v>
      </c>
      <c r="K449" s="155" t="s">
        <v>119</v>
      </c>
      <c r="L449" s="34"/>
      <c r="M449" s="160" t="s">
        <v>19</v>
      </c>
      <c r="N449" s="161" t="s">
        <v>44</v>
      </c>
      <c r="O449" s="59"/>
      <c r="P449" s="162">
        <f t="shared" si="61"/>
        <v>0</v>
      </c>
      <c r="Q449" s="162">
        <v>0</v>
      </c>
      <c r="R449" s="162">
        <f t="shared" si="62"/>
        <v>0</v>
      </c>
      <c r="S449" s="162">
        <v>0</v>
      </c>
      <c r="T449" s="163">
        <f t="shared" si="63"/>
        <v>0</v>
      </c>
      <c r="AR449" s="164" t="s">
        <v>120</v>
      </c>
      <c r="AT449" s="164" t="s">
        <v>115</v>
      </c>
      <c r="AU449" s="164" t="s">
        <v>73</v>
      </c>
      <c r="AY449" s="13" t="s">
        <v>121</v>
      </c>
      <c r="BE449" s="165">
        <f t="shared" si="64"/>
        <v>0</v>
      </c>
      <c r="BF449" s="165">
        <f t="shared" si="65"/>
        <v>0</v>
      </c>
      <c r="BG449" s="165">
        <f t="shared" si="66"/>
        <v>0</v>
      </c>
      <c r="BH449" s="165">
        <f t="shared" si="67"/>
        <v>0</v>
      </c>
      <c r="BI449" s="165">
        <f t="shared" si="68"/>
        <v>0</v>
      </c>
      <c r="BJ449" s="13" t="s">
        <v>81</v>
      </c>
      <c r="BK449" s="165">
        <f t="shared" si="69"/>
        <v>0</v>
      </c>
      <c r="BL449" s="13" t="s">
        <v>120</v>
      </c>
      <c r="BM449" s="164" t="s">
        <v>1577</v>
      </c>
    </row>
    <row r="450" spans="2:65" s="1" customFormat="1" ht="36" customHeight="1">
      <c r="B450" s="30"/>
      <c r="C450" s="153" t="s">
        <v>1578</v>
      </c>
      <c r="D450" s="153" t="s">
        <v>115</v>
      </c>
      <c r="E450" s="154" t="s">
        <v>1579</v>
      </c>
      <c r="F450" s="155" t="s">
        <v>1580</v>
      </c>
      <c r="G450" s="156" t="s">
        <v>231</v>
      </c>
      <c r="H450" s="157">
        <v>3</v>
      </c>
      <c r="I450" s="158"/>
      <c r="J450" s="159">
        <f t="shared" si="60"/>
        <v>0</v>
      </c>
      <c r="K450" s="155" t="s">
        <v>119</v>
      </c>
      <c r="L450" s="34"/>
      <c r="M450" s="160" t="s">
        <v>19</v>
      </c>
      <c r="N450" s="161" t="s">
        <v>44</v>
      </c>
      <c r="O450" s="59"/>
      <c r="P450" s="162">
        <f t="shared" si="61"/>
        <v>0</v>
      </c>
      <c r="Q450" s="162">
        <v>0</v>
      </c>
      <c r="R450" s="162">
        <f t="shared" si="62"/>
        <v>0</v>
      </c>
      <c r="S450" s="162">
        <v>0</v>
      </c>
      <c r="T450" s="163">
        <f t="shared" si="63"/>
        <v>0</v>
      </c>
      <c r="AR450" s="164" t="s">
        <v>120</v>
      </c>
      <c r="AT450" s="164" t="s">
        <v>115</v>
      </c>
      <c r="AU450" s="164" t="s">
        <v>73</v>
      </c>
      <c r="AY450" s="13" t="s">
        <v>121</v>
      </c>
      <c r="BE450" s="165">
        <f t="shared" si="64"/>
        <v>0</v>
      </c>
      <c r="BF450" s="165">
        <f t="shared" si="65"/>
        <v>0</v>
      </c>
      <c r="BG450" s="165">
        <f t="shared" si="66"/>
        <v>0</v>
      </c>
      <c r="BH450" s="165">
        <f t="shared" si="67"/>
        <v>0</v>
      </c>
      <c r="BI450" s="165">
        <f t="shared" si="68"/>
        <v>0</v>
      </c>
      <c r="BJ450" s="13" t="s">
        <v>81</v>
      </c>
      <c r="BK450" s="165">
        <f t="shared" si="69"/>
        <v>0</v>
      </c>
      <c r="BL450" s="13" t="s">
        <v>120</v>
      </c>
      <c r="BM450" s="164" t="s">
        <v>1581</v>
      </c>
    </row>
    <row r="451" spans="2:65" s="1" customFormat="1" ht="36" customHeight="1">
      <c r="B451" s="30"/>
      <c r="C451" s="153" t="s">
        <v>1582</v>
      </c>
      <c r="D451" s="153" t="s">
        <v>115</v>
      </c>
      <c r="E451" s="154" t="s">
        <v>1583</v>
      </c>
      <c r="F451" s="155" t="s">
        <v>1584</v>
      </c>
      <c r="G451" s="156" t="s">
        <v>231</v>
      </c>
      <c r="H451" s="157">
        <v>2</v>
      </c>
      <c r="I451" s="158"/>
      <c r="J451" s="159">
        <f t="shared" si="60"/>
        <v>0</v>
      </c>
      <c r="K451" s="155" t="s">
        <v>119</v>
      </c>
      <c r="L451" s="34"/>
      <c r="M451" s="160" t="s">
        <v>19</v>
      </c>
      <c r="N451" s="161" t="s">
        <v>44</v>
      </c>
      <c r="O451" s="59"/>
      <c r="P451" s="162">
        <f t="shared" si="61"/>
        <v>0</v>
      </c>
      <c r="Q451" s="162">
        <v>0</v>
      </c>
      <c r="R451" s="162">
        <f t="shared" si="62"/>
        <v>0</v>
      </c>
      <c r="S451" s="162">
        <v>0</v>
      </c>
      <c r="T451" s="163">
        <f t="shared" si="63"/>
        <v>0</v>
      </c>
      <c r="AR451" s="164" t="s">
        <v>120</v>
      </c>
      <c r="AT451" s="164" t="s">
        <v>115</v>
      </c>
      <c r="AU451" s="164" t="s">
        <v>73</v>
      </c>
      <c r="AY451" s="13" t="s">
        <v>121</v>
      </c>
      <c r="BE451" s="165">
        <f t="shared" si="64"/>
        <v>0</v>
      </c>
      <c r="BF451" s="165">
        <f t="shared" si="65"/>
        <v>0</v>
      </c>
      <c r="BG451" s="165">
        <f t="shared" si="66"/>
        <v>0</v>
      </c>
      <c r="BH451" s="165">
        <f t="shared" si="67"/>
        <v>0</v>
      </c>
      <c r="BI451" s="165">
        <f t="shared" si="68"/>
        <v>0</v>
      </c>
      <c r="BJ451" s="13" t="s">
        <v>81</v>
      </c>
      <c r="BK451" s="165">
        <f t="shared" si="69"/>
        <v>0</v>
      </c>
      <c r="BL451" s="13" t="s">
        <v>120</v>
      </c>
      <c r="BM451" s="164" t="s">
        <v>1585</v>
      </c>
    </row>
    <row r="452" spans="2:65" s="1" customFormat="1" ht="36" customHeight="1">
      <c r="B452" s="30"/>
      <c r="C452" s="153" t="s">
        <v>1586</v>
      </c>
      <c r="D452" s="153" t="s">
        <v>115</v>
      </c>
      <c r="E452" s="154" t="s">
        <v>1587</v>
      </c>
      <c r="F452" s="155" t="s">
        <v>1588</v>
      </c>
      <c r="G452" s="156" t="s">
        <v>231</v>
      </c>
      <c r="H452" s="157">
        <v>19</v>
      </c>
      <c r="I452" s="158"/>
      <c r="J452" s="159">
        <f t="shared" si="60"/>
        <v>0</v>
      </c>
      <c r="K452" s="155" t="s">
        <v>119</v>
      </c>
      <c r="L452" s="34"/>
      <c r="M452" s="160" t="s">
        <v>19</v>
      </c>
      <c r="N452" s="161" t="s">
        <v>44</v>
      </c>
      <c r="O452" s="59"/>
      <c r="P452" s="162">
        <f t="shared" si="61"/>
        <v>0</v>
      </c>
      <c r="Q452" s="162">
        <v>0</v>
      </c>
      <c r="R452" s="162">
        <f t="shared" si="62"/>
        <v>0</v>
      </c>
      <c r="S452" s="162">
        <v>0</v>
      </c>
      <c r="T452" s="163">
        <f t="shared" si="63"/>
        <v>0</v>
      </c>
      <c r="AR452" s="164" t="s">
        <v>120</v>
      </c>
      <c r="AT452" s="164" t="s">
        <v>115</v>
      </c>
      <c r="AU452" s="164" t="s">
        <v>73</v>
      </c>
      <c r="AY452" s="13" t="s">
        <v>121</v>
      </c>
      <c r="BE452" s="165">
        <f t="shared" si="64"/>
        <v>0</v>
      </c>
      <c r="BF452" s="165">
        <f t="shared" si="65"/>
        <v>0</v>
      </c>
      <c r="BG452" s="165">
        <f t="shared" si="66"/>
        <v>0</v>
      </c>
      <c r="BH452" s="165">
        <f t="shared" si="67"/>
        <v>0</v>
      </c>
      <c r="BI452" s="165">
        <f t="shared" si="68"/>
        <v>0</v>
      </c>
      <c r="BJ452" s="13" t="s">
        <v>81</v>
      </c>
      <c r="BK452" s="165">
        <f t="shared" si="69"/>
        <v>0</v>
      </c>
      <c r="BL452" s="13" t="s">
        <v>120</v>
      </c>
      <c r="BM452" s="164" t="s">
        <v>1589</v>
      </c>
    </row>
    <row r="453" spans="2:65" s="1" customFormat="1" ht="36" customHeight="1">
      <c r="B453" s="30"/>
      <c r="C453" s="153" t="s">
        <v>1590</v>
      </c>
      <c r="D453" s="153" t="s">
        <v>115</v>
      </c>
      <c r="E453" s="154" t="s">
        <v>1591</v>
      </c>
      <c r="F453" s="155" t="s">
        <v>1592</v>
      </c>
      <c r="G453" s="156" t="s">
        <v>231</v>
      </c>
      <c r="H453" s="157">
        <v>3</v>
      </c>
      <c r="I453" s="158"/>
      <c r="J453" s="159">
        <f t="shared" si="60"/>
        <v>0</v>
      </c>
      <c r="K453" s="155" t="s">
        <v>119</v>
      </c>
      <c r="L453" s="34"/>
      <c r="M453" s="160" t="s">
        <v>19</v>
      </c>
      <c r="N453" s="161" t="s">
        <v>44</v>
      </c>
      <c r="O453" s="59"/>
      <c r="P453" s="162">
        <f t="shared" si="61"/>
        <v>0</v>
      </c>
      <c r="Q453" s="162">
        <v>0</v>
      </c>
      <c r="R453" s="162">
        <f t="shared" si="62"/>
        <v>0</v>
      </c>
      <c r="S453" s="162">
        <v>0</v>
      </c>
      <c r="T453" s="163">
        <f t="shared" si="63"/>
        <v>0</v>
      </c>
      <c r="AR453" s="164" t="s">
        <v>120</v>
      </c>
      <c r="AT453" s="164" t="s">
        <v>115</v>
      </c>
      <c r="AU453" s="164" t="s">
        <v>73</v>
      </c>
      <c r="AY453" s="13" t="s">
        <v>121</v>
      </c>
      <c r="BE453" s="165">
        <f t="shared" si="64"/>
        <v>0</v>
      </c>
      <c r="BF453" s="165">
        <f t="shared" si="65"/>
        <v>0</v>
      </c>
      <c r="BG453" s="165">
        <f t="shared" si="66"/>
        <v>0</v>
      </c>
      <c r="BH453" s="165">
        <f t="shared" si="67"/>
        <v>0</v>
      </c>
      <c r="BI453" s="165">
        <f t="shared" si="68"/>
        <v>0</v>
      </c>
      <c r="BJ453" s="13" t="s">
        <v>81</v>
      </c>
      <c r="BK453" s="165">
        <f t="shared" si="69"/>
        <v>0</v>
      </c>
      <c r="BL453" s="13" t="s">
        <v>120</v>
      </c>
      <c r="BM453" s="164" t="s">
        <v>1593</v>
      </c>
    </row>
    <row r="454" spans="2:65" s="1" customFormat="1" ht="36" customHeight="1">
      <c r="B454" s="30"/>
      <c r="C454" s="153" t="s">
        <v>1594</v>
      </c>
      <c r="D454" s="153" t="s">
        <v>115</v>
      </c>
      <c r="E454" s="154" t="s">
        <v>1595</v>
      </c>
      <c r="F454" s="155" t="s">
        <v>1596</v>
      </c>
      <c r="G454" s="156" t="s">
        <v>231</v>
      </c>
      <c r="H454" s="157">
        <v>3</v>
      </c>
      <c r="I454" s="158"/>
      <c r="J454" s="159">
        <f t="shared" si="60"/>
        <v>0</v>
      </c>
      <c r="K454" s="155" t="s">
        <v>119</v>
      </c>
      <c r="L454" s="34"/>
      <c r="M454" s="160" t="s">
        <v>19</v>
      </c>
      <c r="N454" s="161" t="s">
        <v>44</v>
      </c>
      <c r="O454" s="59"/>
      <c r="P454" s="162">
        <f t="shared" si="61"/>
        <v>0</v>
      </c>
      <c r="Q454" s="162">
        <v>0</v>
      </c>
      <c r="R454" s="162">
        <f t="shared" si="62"/>
        <v>0</v>
      </c>
      <c r="S454" s="162">
        <v>0</v>
      </c>
      <c r="T454" s="163">
        <f t="shared" si="63"/>
        <v>0</v>
      </c>
      <c r="AR454" s="164" t="s">
        <v>120</v>
      </c>
      <c r="AT454" s="164" t="s">
        <v>115</v>
      </c>
      <c r="AU454" s="164" t="s">
        <v>73</v>
      </c>
      <c r="AY454" s="13" t="s">
        <v>121</v>
      </c>
      <c r="BE454" s="165">
        <f t="shared" si="64"/>
        <v>0</v>
      </c>
      <c r="BF454" s="165">
        <f t="shared" si="65"/>
        <v>0</v>
      </c>
      <c r="BG454" s="165">
        <f t="shared" si="66"/>
        <v>0</v>
      </c>
      <c r="BH454" s="165">
        <f t="shared" si="67"/>
        <v>0</v>
      </c>
      <c r="BI454" s="165">
        <f t="shared" si="68"/>
        <v>0</v>
      </c>
      <c r="BJ454" s="13" t="s">
        <v>81</v>
      </c>
      <c r="BK454" s="165">
        <f t="shared" si="69"/>
        <v>0</v>
      </c>
      <c r="BL454" s="13" t="s">
        <v>120</v>
      </c>
      <c r="BM454" s="164" t="s">
        <v>1597</v>
      </c>
    </row>
    <row r="455" spans="2:65" s="1" customFormat="1" ht="108" customHeight="1">
      <c r="B455" s="30"/>
      <c r="C455" s="153" t="s">
        <v>1598</v>
      </c>
      <c r="D455" s="153" t="s">
        <v>115</v>
      </c>
      <c r="E455" s="154" t="s">
        <v>1599</v>
      </c>
      <c r="F455" s="155" t="s">
        <v>1600</v>
      </c>
      <c r="G455" s="156" t="s">
        <v>231</v>
      </c>
      <c r="H455" s="157">
        <v>1</v>
      </c>
      <c r="I455" s="158"/>
      <c r="J455" s="159">
        <f t="shared" ref="J455:J518" si="70">ROUND(I455*H455,2)</f>
        <v>0</v>
      </c>
      <c r="K455" s="155" t="s">
        <v>119</v>
      </c>
      <c r="L455" s="34"/>
      <c r="M455" s="160" t="s">
        <v>19</v>
      </c>
      <c r="N455" s="161" t="s">
        <v>44</v>
      </c>
      <c r="O455" s="59"/>
      <c r="P455" s="162">
        <f t="shared" ref="P455:P518" si="71">O455*H455</f>
        <v>0</v>
      </c>
      <c r="Q455" s="162">
        <v>0</v>
      </c>
      <c r="R455" s="162">
        <f t="shared" ref="R455:R518" si="72">Q455*H455</f>
        <v>0</v>
      </c>
      <c r="S455" s="162">
        <v>0</v>
      </c>
      <c r="T455" s="163">
        <f t="shared" ref="T455:T518" si="73">S455*H455</f>
        <v>0</v>
      </c>
      <c r="AR455" s="164" t="s">
        <v>120</v>
      </c>
      <c r="AT455" s="164" t="s">
        <v>115</v>
      </c>
      <c r="AU455" s="164" t="s">
        <v>73</v>
      </c>
      <c r="AY455" s="13" t="s">
        <v>121</v>
      </c>
      <c r="BE455" s="165">
        <f t="shared" ref="BE455:BE518" si="74">IF(N455="základní",J455,0)</f>
        <v>0</v>
      </c>
      <c r="BF455" s="165">
        <f t="shared" ref="BF455:BF518" si="75">IF(N455="snížená",J455,0)</f>
        <v>0</v>
      </c>
      <c r="BG455" s="165">
        <f t="shared" ref="BG455:BG518" si="76">IF(N455="zákl. přenesená",J455,0)</f>
        <v>0</v>
      </c>
      <c r="BH455" s="165">
        <f t="shared" ref="BH455:BH518" si="77">IF(N455="sníž. přenesená",J455,0)</f>
        <v>0</v>
      </c>
      <c r="BI455" s="165">
        <f t="shared" ref="BI455:BI518" si="78">IF(N455="nulová",J455,0)</f>
        <v>0</v>
      </c>
      <c r="BJ455" s="13" t="s">
        <v>81</v>
      </c>
      <c r="BK455" s="165">
        <f t="shared" ref="BK455:BK518" si="79">ROUND(I455*H455,2)</f>
        <v>0</v>
      </c>
      <c r="BL455" s="13" t="s">
        <v>120</v>
      </c>
      <c r="BM455" s="164" t="s">
        <v>1601</v>
      </c>
    </row>
    <row r="456" spans="2:65" s="1" customFormat="1" ht="48" customHeight="1">
      <c r="B456" s="30"/>
      <c r="C456" s="153" t="s">
        <v>1602</v>
      </c>
      <c r="D456" s="153" t="s">
        <v>115</v>
      </c>
      <c r="E456" s="154" t="s">
        <v>1603</v>
      </c>
      <c r="F456" s="155" t="s">
        <v>1604</v>
      </c>
      <c r="G456" s="156" t="s">
        <v>231</v>
      </c>
      <c r="H456" s="157">
        <v>8</v>
      </c>
      <c r="I456" s="158"/>
      <c r="J456" s="159">
        <f t="shared" si="70"/>
        <v>0</v>
      </c>
      <c r="K456" s="155" t="s">
        <v>119</v>
      </c>
      <c r="L456" s="34"/>
      <c r="M456" s="160" t="s">
        <v>19</v>
      </c>
      <c r="N456" s="161" t="s">
        <v>44</v>
      </c>
      <c r="O456" s="59"/>
      <c r="P456" s="162">
        <f t="shared" si="71"/>
        <v>0</v>
      </c>
      <c r="Q456" s="162">
        <v>0</v>
      </c>
      <c r="R456" s="162">
        <f t="shared" si="72"/>
        <v>0</v>
      </c>
      <c r="S456" s="162">
        <v>0</v>
      </c>
      <c r="T456" s="163">
        <f t="shared" si="73"/>
        <v>0</v>
      </c>
      <c r="AR456" s="164" t="s">
        <v>120</v>
      </c>
      <c r="AT456" s="164" t="s">
        <v>115</v>
      </c>
      <c r="AU456" s="164" t="s">
        <v>73</v>
      </c>
      <c r="AY456" s="13" t="s">
        <v>121</v>
      </c>
      <c r="BE456" s="165">
        <f t="shared" si="74"/>
        <v>0</v>
      </c>
      <c r="BF456" s="165">
        <f t="shared" si="75"/>
        <v>0</v>
      </c>
      <c r="BG456" s="165">
        <f t="shared" si="76"/>
        <v>0</v>
      </c>
      <c r="BH456" s="165">
        <f t="shared" si="77"/>
        <v>0</v>
      </c>
      <c r="BI456" s="165">
        <f t="shared" si="78"/>
        <v>0</v>
      </c>
      <c r="BJ456" s="13" t="s">
        <v>81</v>
      </c>
      <c r="BK456" s="165">
        <f t="shared" si="79"/>
        <v>0</v>
      </c>
      <c r="BL456" s="13" t="s">
        <v>120</v>
      </c>
      <c r="BM456" s="164" t="s">
        <v>1605</v>
      </c>
    </row>
    <row r="457" spans="2:65" s="1" customFormat="1" ht="96" customHeight="1">
      <c r="B457" s="30"/>
      <c r="C457" s="153" t="s">
        <v>1606</v>
      </c>
      <c r="D457" s="153" t="s">
        <v>115</v>
      </c>
      <c r="E457" s="154" t="s">
        <v>1607</v>
      </c>
      <c r="F457" s="155" t="s">
        <v>1608</v>
      </c>
      <c r="G457" s="156" t="s">
        <v>231</v>
      </c>
      <c r="H457" s="157">
        <v>6</v>
      </c>
      <c r="I457" s="158"/>
      <c r="J457" s="159">
        <f t="shared" si="70"/>
        <v>0</v>
      </c>
      <c r="K457" s="155" t="s">
        <v>119</v>
      </c>
      <c r="L457" s="34"/>
      <c r="M457" s="160" t="s">
        <v>19</v>
      </c>
      <c r="N457" s="161" t="s">
        <v>44</v>
      </c>
      <c r="O457" s="59"/>
      <c r="P457" s="162">
        <f t="shared" si="71"/>
        <v>0</v>
      </c>
      <c r="Q457" s="162">
        <v>0</v>
      </c>
      <c r="R457" s="162">
        <f t="shared" si="72"/>
        <v>0</v>
      </c>
      <c r="S457" s="162">
        <v>0</v>
      </c>
      <c r="T457" s="163">
        <f t="shared" si="73"/>
        <v>0</v>
      </c>
      <c r="AR457" s="164" t="s">
        <v>120</v>
      </c>
      <c r="AT457" s="164" t="s">
        <v>115</v>
      </c>
      <c r="AU457" s="164" t="s">
        <v>73</v>
      </c>
      <c r="AY457" s="13" t="s">
        <v>121</v>
      </c>
      <c r="BE457" s="165">
        <f t="shared" si="74"/>
        <v>0</v>
      </c>
      <c r="BF457" s="165">
        <f t="shared" si="75"/>
        <v>0</v>
      </c>
      <c r="BG457" s="165">
        <f t="shared" si="76"/>
        <v>0</v>
      </c>
      <c r="BH457" s="165">
        <f t="shared" si="77"/>
        <v>0</v>
      </c>
      <c r="BI457" s="165">
        <f t="shared" si="78"/>
        <v>0</v>
      </c>
      <c r="BJ457" s="13" t="s">
        <v>81</v>
      </c>
      <c r="BK457" s="165">
        <f t="shared" si="79"/>
        <v>0</v>
      </c>
      <c r="BL457" s="13" t="s">
        <v>120</v>
      </c>
      <c r="BM457" s="164" t="s">
        <v>1609</v>
      </c>
    </row>
    <row r="458" spans="2:65" s="1" customFormat="1" ht="36" customHeight="1">
      <c r="B458" s="30"/>
      <c r="C458" s="153" t="s">
        <v>1610</v>
      </c>
      <c r="D458" s="153" t="s">
        <v>115</v>
      </c>
      <c r="E458" s="154" t="s">
        <v>1611</v>
      </c>
      <c r="F458" s="155" t="s">
        <v>1612</v>
      </c>
      <c r="G458" s="156" t="s">
        <v>1613</v>
      </c>
      <c r="H458" s="157">
        <v>1</v>
      </c>
      <c r="I458" s="158"/>
      <c r="J458" s="159">
        <f t="shared" si="70"/>
        <v>0</v>
      </c>
      <c r="K458" s="155" t="s">
        <v>119</v>
      </c>
      <c r="L458" s="34"/>
      <c r="M458" s="160" t="s">
        <v>19</v>
      </c>
      <c r="N458" s="161" t="s">
        <v>44</v>
      </c>
      <c r="O458" s="59"/>
      <c r="P458" s="162">
        <f t="shared" si="71"/>
        <v>0</v>
      </c>
      <c r="Q458" s="162">
        <v>0</v>
      </c>
      <c r="R458" s="162">
        <f t="shared" si="72"/>
        <v>0</v>
      </c>
      <c r="S458" s="162">
        <v>0</v>
      </c>
      <c r="T458" s="163">
        <f t="shared" si="73"/>
        <v>0</v>
      </c>
      <c r="AR458" s="164" t="s">
        <v>120</v>
      </c>
      <c r="AT458" s="164" t="s">
        <v>115</v>
      </c>
      <c r="AU458" s="164" t="s">
        <v>73</v>
      </c>
      <c r="AY458" s="13" t="s">
        <v>121</v>
      </c>
      <c r="BE458" s="165">
        <f t="shared" si="74"/>
        <v>0</v>
      </c>
      <c r="BF458" s="165">
        <f t="shared" si="75"/>
        <v>0</v>
      </c>
      <c r="BG458" s="165">
        <f t="shared" si="76"/>
        <v>0</v>
      </c>
      <c r="BH458" s="165">
        <f t="shared" si="77"/>
        <v>0</v>
      </c>
      <c r="BI458" s="165">
        <f t="shared" si="78"/>
        <v>0</v>
      </c>
      <c r="BJ458" s="13" t="s">
        <v>81</v>
      </c>
      <c r="BK458" s="165">
        <f t="shared" si="79"/>
        <v>0</v>
      </c>
      <c r="BL458" s="13" t="s">
        <v>120</v>
      </c>
      <c r="BM458" s="164" t="s">
        <v>1614</v>
      </c>
    </row>
    <row r="459" spans="2:65" s="1" customFormat="1" ht="60" customHeight="1">
      <c r="B459" s="30"/>
      <c r="C459" s="153" t="s">
        <v>1615</v>
      </c>
      <c r="D459" s="153" t="s">
        <v>115</v>
      </c>
      <c r="E459" s="154" t="s">
        <v>1616</v>
      </c>
      <c r="F459" s="155" t="s">
        <v>1617</v>
      </c>
      <c r="G459" s="156" t="s">
        <v>231</v>
      </c>
      <c r="H459" s="157">
        <v>11</v>
      </c>
      <c r="I459" s="158"/>
      <c r="J459" s="159">
        <f t="shared" si="70"/>
        <v>0</v>
      </c>
      <c r="K459" s="155" t="s">
        <v>119</v>
      </c>
      <c r="L459" s="34"/>
      <c r="M459" s="160" t="s">
        <v>19</v>
      </c>
      <c r="N459" s="161" t="s">
        <v>44</v>
      </c>
      <c r="O459" s="59"/>
      <c r="P459" s="162">
        <f t="shared" si="71"/>
        <v>0</v>
      </c>
      <c r="Q459" s="162">
        <v>0</v>
      </c>
      <c r="R459" s="162">
        <f t="shared" si="72"/>
        <v>0</v>
      </c>
      <c r="S459" s="162">
        <v>0</v>
      </c>
      <c r="T459" s="163">
        <f t="shared" si="73"/>
        <v>0</v>
      </c>
      <c r="AR459" s="164" t="s">
        <v>120</v>
      </c>
      <c r="AT459" s="164" t="s">
        <v>115</v>
      </c>
      <c r="AU459" s="164" t="s">
        <v>73</v>
      </c>
      <c r="AY459" s="13" t="s">
        <v>121</v>
      </c>
      <c r="BE459" s="165">
        <f t="shared" si="74"/>
        <v>0</v>
      </c>
      <c r="BF459" s="165">
        <f t="shared" si="75"/>
        <v>0</v>
      </c>
      <c r="BG459" s="165">
        <f t="shared" si="76"/>
        <v>0</v>
      </c>
      <c r="BH459" s="165">
        <f t="shared" si="77"/>
        <v>0</v>
      </c>
      <c r="BI459" s="165">
        <f t="shared" si="78"/>
        <v>0</v>
      </c>
      <c r="BJ459" s="13" t="s">
        <v>81</v>
      </c>
      <c r="BK459" s="165">
        <f t="shared" si="79"/>
        <v>0</v>
      </c>
      <c r="BL459" s="13" t="s">
        <v>120</v>
      </c>
      <c r="BM459" s="164" t="s">
        <v>1618</v>
      </c>
    </row>
    <row r="460" spans="2:65" s="1" customFormat="1" ht="72" customHeight="1">
      <c r="B460" s="30"/>
      <c r="C460" s="153" t="s">
        <v>1619</v>
      </c>
      <c r="D460" s="153" t="s">
        <v>115</v>
      </c>
      <c r="E460" s="154" t="s">
        <v>1620</v>
      </c>
      <c r="F460" s="155" t="s">
        <v>1621</v>
      </c>
      <c r="G460" s="156" t="s">
        <v>265</v>
      </c>
      <c r="H460" s="157">
        <v>50</v>
      </c>
      <c r="I460" s="158"/>
      <c r="J460" s="159">
        <f t="shared" si="70"/>
        <v>0</v>
      </c>
      <c r="K460" s="155" t="s">
        <v>119</v>
      </c>
      <c r="L460" s="34"/>
      <c r="M460" s="160" t="s">
        <v>19</v>
      </c>
      <c r="N460" s="161" t="s">
        <v>44</v>
      </c>
      <c r="O460" s="59"/>
      <c r="P460" s="162">
        <f t="shared" si="71"/>
        <v>0</v>
      </c>
      <c r="Q460" s="162">
        <v>0</v>
      </c>
      <c r="R460" s="162">
        <f t="shared" si="72"/>
        <v>0</v>
      </c>
      <c r="S460" s="162">
        <v>0</v>
      </c>
      <c r="T460" s="163">
        <f t="shared" si="73"/>
        <v>0</v>
      </c>
      <c r="AR460" s="164" t="s">
        <v>120</v>
      </c>
      <c r="AT460" s="164" t="s">
        <v>115</v>
      </c>
      <c r="AU460" s="164" t="s">
        <v>73</v>
      </c>
      <c r="AY460" s="13" t="s">
        <v>121</v>
      </c>
      <c r="BE460" s="165">
        <f t="shared" si="74"/>
        <v>0</v>
      </c>
      <c r="BF460" s="165">
        <f t="shared" si="75"/>
        <v>0</v>
      </c>
      <c r="BG460" s="165">
        <f t="shared" si="76"/>
        <v>0</v>
      </c>
      <c r="BH460" s="165">
        <f t="shared" si="77"/>
        <v>0</v>
      </c>
      <c r="BI460" s="165">
        <f t="shared" si="78"/>
        <v>0</v>
      </c>
      <c r="BJ460" s="13" t="s">
        <v>81</v>
      </c>
      <c r="BK460" s="165">
        <f t="shared" si="79"/>
        <v>0</v>
      </c>
      <c r="BL460" s="13" t="s">
        <v>120</v>
      </c>
      <c r="BM460" s="164" t="s">
        <v>1622</v>
      </c>
    </row>
    <row r="461" spans="2:65" s="1" customFormat="1" ht="24" customHeight="1">
      <c r="B461" s="30"/>
      <c r="C461" s="166" t="s">
        <v>1623</v>
      </c>
      <c r="D461" s="166" t="s">
        <v>124</v>
      </c>
      <c r="E461" s="167" t="s">
        <v>1624</v>
      </c>
      <c r="F461" s="168" t="s">
        <v>1625</v>
      </c>
      <c r="G461" s="169" t="s">
        <v>118</v>
      </c>
      <c r="H461" s="170">
        <v>5</v>
      </c>
      <c r="I461" s="171"/>
      <c r="J461" s="172">
        <f t="shared" si="70"/>
        <v>0</v>
      </c>
      <c r="K461" s="168" t="s">
        <v>119</v>
      </c>
      <c r="L461" s="173"/>
      <c r="M461" s="174" t="s">
        <v>19</v>
      </c>
      <c r="N461" s="175" t="s">
        <v>44</v>
      </c>
      <c r="O461" s="59"/>
      <c r="P461" s="162">
        <f t="shared" si="71"/>
        <v>0</v>
      </c>
      <c r="Q461" s="162">
        <v>0</v>
      </c>
      <c r="R461" s="162">
        <f t="shared" si="72"/>
        <v>0</v>
      </c>
      <c r="S461" s="162">
        <v>0</v>
      </c>
      <c r="T461" s="163">
        <f t="shared" si="73"/>
        <v>0</v>
      </c>
      <c r="AR461" s="164" t="s">
        <v>220</v>
      </c>
      <c r="AT461" s="164" t="s">
        <v>124</v>
      </c>
      <c r="AU461" s="164" t="s">
        <v>73</v>
      </c>
      <c r="AY461" s="13" t="s">
        <v>121</v>
      </c>
      <c r="BE461" s="165">
        <f t="shared" si="74"/>
        <v>0</v>
      </c>
      <c r="BF461" s="165">
        <f t="shared" si="75"/>
        <v>0</v>
      </c>
      <c r="BG461" s="165">
        <f t="shared" si="76"/>
        <v>0</v>
      </c>
      <c r="BH461" s="165">
        <f t="shared" si="77"/>
        <v>0</v>
      </c>
      <c r="BI461" s="165">
        <f t="shared" si="78"/>
        <v>0</v>
      </c>
      <c r="BJ461" s="13" t="s">
        <v>81</v>
      </c>
      <c r="BK461" s="165">
        <f t="shared" si="79"/>
        <v>0</v>
      </c>
      <c r="BL461" s="13" t="s">
        <v>220</v>
      </c>
      <c r="BM461" s="164" t="s">
        <v>1626</v>
      </c>
    </row>
    <row r="462" spans="2:65" s="1" customFormat="1" ht="24" customHeight="1">
      <c r="B462" s="30"/>
      <c r="C462" s="166" t="s">
        <v>1627</v>
      </c>
      <c r="D462" s="166" t="s">
        <v>124</v>
      </c>
      <c r="E462" s="167" t="s">
        <v>1628</v>
      </c>
      <c r="F462" s="168" t="s">
        <v>1629</v>
      </c>
      <c r="G462" s="169" t="s">
        <v>231</v>
      </c>
      <c r="H462" s="170">
        <v>6</v>
      </c>
      <c r="I462" s="171"/>
      <c r="J462" s="172">
        <f t="shared" si="70"/>
        <v>0</v>
      </c>
      <c r="K462" s="168" t="s">
        <v>119</v>
      </c>
      <c r="L462" s="173"/>
      <c r="M462" s="174" t="s">
        <v>19</v>
      </c>
      <c r="N462" s="175" t="s">
        <v>44</v>
      </c>
      <c r="O462" s="59"/>
      <c r="P462" s="162">
        <f t="shared" si="71"/>
        <v>0</v>
      </c>
      <c r="Q462" s="162">
        <v>0</v>
      </c>
      <c r="R462" s="162">
        <f t="shared" si="72"/>
        <v>0</v>
      </c>
      <c r="S462" s="162">
        <v>0</v>
      </c>
      <c r="T462" s="163">
        <f t="shared" si="73"/>
        <v>0</v>
      </c>
      <c r="AR462" s="164" t="s">
        <v>220</v>
      </c>
      <c r="AT462" s="164" t="s">
        <v>124</v>
      </c>
      <c r="AU462" s="164" t="s">
        <v>73</v>
      </c>
      <c r="AY462" s="13" t="s">
        <v>121</v>
      </c>
      <c r="BE462" s="165">
        <f t="shared" si="74"/>
        <v>0</v>
      </c>
      <c r="BF462" s="165">
        <f t="shared" si="75"/>
        <v>0</v>
      </c>
      <c r="BG462" s="165">
        <f t="shared" si="76"/>
        <v>0</v>
      </c>
      <c r="BH462" s="165">
        <f t="shared" si="77"/>
        <v>0</v>
      </c>
      <c r="BI462" s="165">
        <f t="shared" si="78"/>
        <v>0</v>
      </c>
      <c r="BJ462" s="13" t="s">
        <v>81</v>
      </c>
      <c r="BK462" s="165">
        <f t="shared" si="79"/>
        <v>0</v>
      </c>
      <c r="BL462" s="13" t="s">
        <v>220</v>
      </c>
      <c r="BM462" s="164" t="s">
        <v>1630</v>
      </c>
    </row>
    <row r="463" spans="2:65" s="1" customFormat="1" ht="24" customHeight="1">
      <c r="B463" s="30"/>
      <c r="C463" s="166" t="s">
        <v>1631</v>
      </c>
      <c r="D463" s="166" t="s">
        <v>124</v>
      </c>
      <c r="E463" s="167" t="s">
        <v>1632</v>
      </c>
      <c r="F463" s="168" t="s">
        <v>1633</v>
      </c>
      <c r="G463" s="169" t="s">
        <v>320</v>
      </c>
      <c r="H463" s="170">
        <v>57</v>
      </c>
      <c r="I463" s="171"/>
      <c r="J463" s="172">
        <f t="shared" si="70"/>
        <v>0</v>
      </c>
      <c r="K463" s="168" t="s">
        <v>119</v>
      </c>
      <c r="L463" s="173"/>
      <c r="M463" s="174" t="s">
        <v>19</v>
      </c>
      <c r="N463" s="175" t="s">
        <v>44</v>
      </c>
      <c r="O463" s="59"/>
      <c r="P463" s="162">
        <f t="shared" si="71"/>
        <v>0</v>
      </c>
      <c r="Q463" s="162">
        <v>0</v>
      </c>
      <c r="R463" s="162">
        <f t="shared" si="72"/>
        <v>0</v>
      </c>
      <c r="S463" s="162">
        <v>0</v>
      </c>
      <c r="T463" s="163">
        <f t="shared" si="73"/>
        <v>0</v>
      </c>
      <c r="AR463" s="164" t="s">
        <v>220</v>
      </c>
      <c r="AT463" s="164" t="s">
        <v>124</v>
      </c>
      <c r="AU463" s="164" t="s">
        <v>73</v>
      </c>
      <c r="AY463" s="13" t="s">
        <v>121</v>
      </c>
      <c r="BE463" s="165">
        <f t="shared" si="74"/>
        <v>0</v>
      </c>
      <c r="BF463" s="165">
        <f t="shared" si="75"/>
        <v>0</v>
      </c>
      <c r="BG463" s="165">
        <f t="shared" si="76"/>
        <v>0</v>
      </c>
      <c r="BH463" s="165">
        <f t="shared" si="77"/>
        <v>0</v>
      </c>
      <c r="BI463" s="165">
        <f t="shared" si="78"/>
        <v>0</v>
      </c>
      <c r="BJ463" s="13" t="s">
        <v>81</v>
      </c>
      <c r="BK463" s="165">
        <f t="shared" si="79"/>
        <v>0</v>
      </c>
      <c r="BL463" s="13" t="s">
        <v>220</v>
      </c>
      <c r="BM463" s="164" t="s">
        <v>1634</v>
      </c>
    </row>
    <row r="464" spans="2:65" s="1" customFormat="1" ht="24" customHeight="1">
      <c r="B464" s="30"/>
      <c r="C464" s="166" t="s">
        <v>1635</v>
      </c>
      <c r="D464" s="166" t="s">
        <v>124</v>
      </c>
      <c r="E464" s="167" t="s">
        <v>1636</v>
      </c>
      <c r="F464" s="168" t="s">
        <v>1637</v>
      </c>
      <c r="G464" s="169" t="s">
        <v>231</v>
      </c>
      <c r="H464" s="170">
        <v>7</v>
      </c>
      <c r="I464" s="171"/>
      <c r="J464" s="172">
        <f t="shared" si="70"/>
        <v>0</v>
      </c>
      <c r="K464" s="168" t="s">
        <v>119</v>
      </c>
      <c r="L464" s="173"/>
      <c r="M464" s="174" t="s">
        <v>19</v>
      </c>
      <c r="N464" s="175" t="s">
        <v>44</v>
      </c>
      <c r="O464" s="59"/>
      <c r="P464" s="162">
        <f t="shared" si="71"/>
        <v>0</v>
      </c>
      <c r="Q464" s="162">
        <v>0</v>
      </c>
      <c r="R464" s="162">
        <f t="shared" si="72"/>
        <v>0</v>
      </c>
      <c r="S464" s="162">
        <v>0</v>
      </c>
      <c r="T464" s="163">
        <f t="shared" si="73"/>
        <v>0</v>
      </c>
      <c r="AR464" s="164" t="s">
        <v>220</v>
      </c>
      <c r="AT464" s="164" t="s">
        <v>124</v>
      </c>
      <c r="AU464" s="164" t="s">
        <v>73</v>
      </c>
      <c r="AY464" s="13" t="s">
        <v>121</v>
      </c>
      <c r="BE464" s="165">
        <f t="shared" si="74"/>
        <v>0</v>
      </c>
      <c r="BF464" s="165">
        <f t="shared" si="75"/>
        <v>0</v>
      </c>
      <c r="BG464" s="165">
        <f t="shared" si="76"/>
        <v>0</v>
      </c>
      <c r="BH464" s="165">
        <f t="shared" si="77"/>
        <v>0</v>
      </c>
      <c r="BI464" s="165">
        <f t="shared" si="78"/>
        <v>0</v>
      </c>
      <c r="BJ464" s="13" t="s">
        <v>81</v>
      </c>
      <c r="BK464" s="165">
        <f t="shared" si="79"/>
        <v>0</v>
      </c>
      <c r="BL464" s="13" t="s">
        <v>220</v>
      </c>
      <c r="BM464" s="164" t="s">
        <v>1638</v>
      </c>
    </row>
    <row r="465" spans="2:65" s="1" customFormat="1" ht="24" customHeight="1">
      <c r="B465" s="30"/>
      <c r="C465" s="166" t="s">
        <v>1639</v>
      </c>
      <c r="D465" s="166" t="s">
        <v>124</v>
      </c>
      <c r="E465" s="167" t="s">
        <v>1640</v>
      </c>
      <c r="F465" s="168" t="s">
        <v>1641</v>
      </c>
      <c r="G465" s="169" t="s">
        <v>231</v>
      </c>
      <c r="H465" s="170">
        <v>31</v>
      </c>
      <c r="I465" s="171"/>
      <c r="J465" s="172">
        <f t="shared" si="70"/>
        <v>0</v>
      </c>
      <c r="K465" s="168" t="s">
        <v>119</v>
      </c>
      <c r="L465" s="173"/>
      <c r="M465" s="174" t="s">
        <v>19</v>
      </c>
      <c r="N465" s="175" t="s">
        <v>44</v>
      </c>
      <c r="O465" s="59"/>
      <c r="P465" s="162">
        <f t="shared" si="71"/>
        <v>0</v>
      </c>
      <c r="Q465" s="162">
        <v>0</v>
      </c>
      <c r="R465" s="162">
        <f t="shared" si="72"/>
        <v>0</v>
      </c>
      <c r="S465" s="162">
        <v>0</v>
      </c>
      <c r="T465" s="163">
        <f t="shared" si="73"/>
        <v>0</v>
      </c>
      <c r="AR465" s="164" t="s">
        <v>220</v>
      </c>
      <c r="AT465" s="164" t="s">
        <v>124</v>
      </c>
      <c r="AU465" s="164" t="s">
        <v>73</v>
      </c>
      <c r="AY465" s="13" t="s">
        <v>121</v>
      </c>
      <c r="BE465" s="165">
        <f t="shared" si="74"/>
        <v>0</v>
      </c>
      <c r="BF465" s="165">
        <f t="shared" si="75"/>
        <v>0</v>
      </c>
      <c r="BG465" s="165">
        <f t="shared" si="76"/>
        <v>0</v>
      </c>
      <c r="BH465" s="165">
        <f t="shared" si="77"/>
        <v>0</v>
      </c>
      <c r="BI465" s="165">
        <f t="shared" si="78"/>
        <v>0</v>
      </c>
      <c r="BJ465" s="13" t="s">
        <v>81</v>
      </c>
      <c r="BK465" s="165">
        <f t="shared" si="79"/>
        <v>0</v>
      </c>
      <c r="BL465" s="13" t="s">
        <v>220</v>
      </c>
      <c r="BM465" s="164" t="s">
        <v>1642</v>
      </c>
    </row>
    <row r="466" spans="2:65" s="1" customFormat="1" ht="24" customHeight="1">
      <c r="B466" s="30"/>
      <c r="C466" s="166" t="s">
        <v>1643</v>
      </c>
      <c r="D466" s="166" t="s">
        <v>124</v>
      </c>
      <c r="E466" s="167" t="s">
        <v>1644</v>
      </c>
      <c r="F466" s="168" t="s">
        <v>1645</v>
      </c>
      <c r="G466" s="169" t="s">
        <v>231</v>
      </c>
      <c r="H466" s="170">
        <v>10</v>
      </c>
      <c r="I466" s="171"/>
      <c r="J466" s="172">
        <f t="shared" si="70"/>
        <v>0</v>
      </c>
      <c r="K466" s="168" t="s">
        <v>119</v>
      </c>
      <c r="L466" s="173"/>
      <c r="M466" s="174" t="s">
        <v>19</v>
      </c>
      <c r="N466" s="175" t="s">
        <v>44</v>
      </c>
      <c r="O466" s="59"/>
      <c r="P466" s="162">
        <f t="shared" si="71"/>
        <v>0</v>
      </c>
      <c r="Q466" s="162">
        <v>0</v>
      </c>
      <c r="R466" s="162">
        <f t="shared" si="72"/>
        <v>0</v>
      </c>
      <c r="S466" s="162">
        <v>0</v>
      </c>
      <c r="T466" s="163">
        <f t="shared" si="73"/>
        <v>0</v>
      </c>
      <c r="AR466" s="164" t="s">
        <v>220</v>
      </c>
      <c r="AT466" s="164" t="s">
        <v>124</v>
      </c>
      <c r="AU466" s="164" t="s">
        <v>73</v>
      </c>
      <c r="AY466" s="13" t="s">
        <v>121</v>
      </c>
      <c r="BE466" s="165">
        <f t="shared" si="74"/>
        <v>0</v>
      </c>
      <c r="BF466" s="165">
        <f t="shared" si="75"/>
        <v>0</v>
      </c>
      <c r="BG466" s="165">
        <f t="shared" si="76"/>
        <v>0</v>
      </c>
      <c r="BH466" s="165">
        <f t="shared" si="77"/>
        <v>0</v>
      </c>
      <c r="BI466" s="165">
        <f t="shared" si="78"/>
        <v>0</v>
      </c>
      <c r="BJ466" s="13" t="s">
        <v>81</v>
      </c>
      <c r="BK466" s="165">
        <f t="shared" si="79"/>
        <v>0</v>
      </c>
      <c r="BL466" s="13" t="s">
        <v>220</v>
      </c>
      <c r="BM466" s="164" t="s">
        <v>1646</v>
      </c>
    </row>
    <row r="467" spans="2:65" s="1" customFormat="1" ht="24" customHeight="1">
      <c r="B467" s="30"/>
      <c r="C467" s="166" t="s">
        <v>1647</v>
      </c>
      <c r="D467" s="166" t="s">
        <v>124</v>
      </c>
      <c r="E467" s="167" t="s">
        <v>1648</v>
      </c>
      <c r="F467" s="168" t="s">
        <v>1649</v>
      </c>
      <c r="G467" s="169" t="s">
        <v>219</v>
      </c>
      <c r="H467" s="170">
        <v>22.5</v>
      </c>
      <c r="I467" s="171"/>
      <c r="J467" s="172">
        <f t="shared" si="70"/>
        <v>0</v>
      </c>
      <c r="K467" s="168" t="s">
        <v>119</v>
      </c>
      <c r="L467" s="173"/>
      <c r="M467" s="174" t="s">
        <v>19</v>
      </c>
      <c r="N467" s="175" t="s">
        <v>44</v>
      </c>
      <c r="O467" s="59"/>
      <c r="P467" s="162">
        <f t="shared" si="71"/>
        <v>0</v>
      </c>
      <c r="Q467" s="162">
        <v>0</v>
      </c>
      <c r="R467" s="162">
        <f t="shared" si="72"/>
        <v>0</v>
      </c>
      <c r="S467" s="162">
        <v>0</v>
      </c>
      <c r="T467" s="163">
        <f t="shared" si="73"/>
        <v>0</v>
      </c>
      <c r="AR467" s="164" t="s">
        <v>220</v>
      </c>
      <c r="AT467" s="164" t="s">
        <v>124</v>
      </c>
      <c r="AU467" s="164" t="s">
        <v>73</v>
      </c>
      <c r="AY467" s="13" t="s">
        <v>121</v>
      </c>
      <c r="BE467" s="165">
        <f t="shared" si="74"/>
        <v>0</v>
      </c>
      <c r="BF467" s="165">
        <f t="shared" si="75"/>
        <v>0</v>
      </c>
      <c r="BG467" s="165">
        <f t="shared" si="76"/>
        <v>0</v>
      </c>
      <c r="BH467" s="165">
        <f t="shared" si="77"/>
        <v>0</v>
      </c>
      <c r="BI467" s="165">
        <f t="shared" si="78"/>
        <v>0</v>
      </c>
      <c r="BJ467" s="13" t="s">
        <v>81</v>
      </c>
      <c r="BK467" s="165">
        <f t="shared" si="79"/>
        <v>0</v>
      </c>
      <c r="BL467" s="13" t="s">
        <v>220</v>
      </c>
      <c r="BM467" s="164" t="s">
        <v>1650</v>
      </c>
    </row>
    <row r="468" spans="2:65" s="1" customFormat="1" ht="24" customHeight="1">
      <c r="B468" s="30"/>
      <c r="C468" s="166" t="s">
        <v>1651</v>
      </c>
      <c r="D468" s="166" t="s">
        <v>124</v>
      </c>
      <c r="E468" s="167" t="s">
        <v>1652</v>
      </c>
      <c r="F468" s="168" t="s">
        <v>1653</v>
      </c>
      <c r="G468" s="169" t="s">
        <v>231</v>
      </c>
      <c r="H468" s="170">
        <v>2</v>
      </c>
      <c r="I468" s="171"/>
      <c r="J468" s="172">
        <f t="shared" si="70"/>
        <v>0</v>
      </c>
      <c r="K468" s="168" t="s">
        <v>119</v>
      </c>
      <c r="L468" s="173"/>
      <c r="M468" s="174" t="s">
        <v>19</v>
      </c>
      <c r="N468" s="175" t="s">
        <v>44</v>
      </c>
      <c r="O468" s="59"/>
      <c r="P468" s="162">
        <f t="shared" si="71"/>
        <v>0</v>
      </c>
      <c r="Q468" s="162">
        <v>0</v>
      </c>
      <c r="R468" s="162">
        <f t="shared" si="72"/>
        <v>0</v>
      </c>
      <c r="S468" s="162">
        <v>0</v>
      </c>
      <c r="T468" s="163">
        <f t="shared" si="73"/>
        <v>0</v>
      </c>
      <c r="AR468" s="164" t="s">
        <v>220</v>
      </c>
      <c r="AT468" s="164" t="s">
        <v>124</v>
      </c>
      <c r="AU468" s="164" t="s">
        <v>73</v>
      </c>
      <c r="AY468" s="13" t="s">
        <v>121</v>
      </c>
      <c r="BE468" s="165">
        <f t="shared" si="74"/>
        <v>0</v>
      </c>
      <c r="BF468" s="165">
        <f t="shared" si="75"/>
        <v>0</v>
      </c>
      <c r="BG468" s="165">
        <f t="shared" si="76"/>
        <v>0</v>
      </c>
      <c r="BH468" s="165">
        <f t="shared" si="77"/>
        <v>0</v>
      </c>
      <c r="BI468" s="165">
        <f t="shared" si="78"/>
        <v>0</v>
      </c>
      <c r="BJ468" s="13" t="s">
        <v>81</v>
      </c>
      <c r="BK468" s="165">
        <f t="shared" si="79"/>
        <v>0</v>
      </c>
      <c r="BL468" s="13" t="s">
        <v>220</v>
      </c>
      <c r="BM468" s="164" t="s">
        <v>1654</v>
      </c>
    </row>
    <row r="469" spans="2:65" s="1" customFormat="1" ht="24" customHeight="1">
      <c r="B469" s="30"/>
      <c r="C469" s="166" t="s">
        <v>1655</v>
      </c>
      <c r="D469" s="166" t="s">
        <v>124</v>
      </c>
      <c r="E469" s="167" t="s">
        <v>1656</v>
      </c>
      <c r="F469" s="168" t="s">
        <v>1657</v>
      </c>
      <c r="G469" s="169" t="s">
        <v>231</v>
      </c>
      <c r="H469" s="170">
        <v>1</v>
      </c>
      <c r="I469" s="171"/>
      <c r="J469" s="172">
        <f t="shared" si="70"/>
        <v>0</v>
      </c>
      <c r="K469" s="168" t="s">
        <v>119</v>
      </c>
      <c r="L469" s="173"/>
      <c r="M469" s="174" t="s">
        <v>19</v>
      </c>
      <c r="N469" s="175" t="s">
        <v>44</v>
      </c>
      <c r="O469" s="59"/>
      <c r="P469" s="162">
        <f t="shared" si="71"/>
        <v>0</v>
      </c>
      <c r="Q469" s="162">
        <v>0</v>
      </c>
      <c r="R469" s="162">
        <f t="shared" si="72"/>
        <v>0</v>
      </c>
      <c r="S469" s="162">
        <v>0</v>
      </c>
      <c r="T469" s="163">
        <f t="shared" si="73"/>
        <v>0</v>
      </c>
      <c r="AR469" s="164" t="s">
        <v>220</v>
      </c>
      <c r="AT469" s="164" t="s">
        <v>124</v>
      </c>
      <c r="AU469" s="164" t="s">
        <v>73</v>
      </c>
      <c r="AY469" s="13" t="s">
        <v>121</v>
      </c>
      <c r="BE469" s="165">
        <f t="shared" si="74"/>
        <v>0</v>
      </c>
      <c r="BF469" s="165">
        <f t="shared" si="75"/>
        <v>0</v>
      </c>
      <c r="BG469" s="165">
        <f t="shared" si="76"/>
        <v>0</v>
      </c>
      <c r="BH469" s="165">
        <f t="shared" si="77"/>
        <v>0</v>
      </c>
      <c r="BI469" s="165">
        <f t="shared" si="78"/>
        <v>0</v>
      </c>
      <c r="BJ469" s="13" t="s">
        <v>81</v>
      </c>
      <c r="BK469" s="165">
        <f t="shared" si="79"/>
        <v>0</v>
      </c>
      <c r="BL469" s="13" t="s">
        <v>220</v>
      </c>
      <c r="BM469" s="164" t="s">
        <v>1658</v>
      </c>
    </row>
    <row r="470" spans="2:65" s="1" customFormat="1" ht="24" customHeight="1">
      <c r="B470" s="30"/>
      <c r="C470" s="166" t="s">
        <v>1659</v>
      </c>
      <c r="D470" s="166" t="s">
        <v>124</v>
      </c>
      <c r="E470" s="167" t="s">
        <v>1660</v>
      </c>
      <c r="F470" s="168" t="s">
        <v>1661</v>
      </c>
      <c r="G470" s="169" t="s">
        <v>231</v>
      </c>
      <c r="H470" s="170">
        <v>4</v>
      </c>
      <c r="I470" s="171"/>
      <c r="J470" s="172">
        <f t="shared" si="70"/>
        <v>0</v>
      </c>
      <c r="K470" s="168" t="s">
        <v>119</v>
      </c>
      <c r="L470" s="173"/>
      <c r="M470" s="174" t="s">
        <v>19</v>
      </c>
      <c r="N470" s="175" t="s">
        <v>44</v>
      </c>
      <c r="O470" s="59"/>
      <c r="P470" s="162">
        <f t="shared" si="71"/>
        <v>0</v>
      </c>
      <c r="Q470" s="162">
        <v>0</v>
      </c>
      <c r="R470" s="162">
        <f t="shared" si="72"/>
        <v>0</v>
      </c>
      <c r="S470" s="162">
        <v>0</v>
      </c>
      <c r="T470" s="163">
        <f t="shared" si="73"/>
        <v>0</v>
      </c>
      <c r="AR470" s="164" t="s">
        <v>220</v>
      </c>
      <c r="AT470" s="164" t="s">
        <v>124</v>
      </c>
      <c r="AU470" s="164" t="s">
        <v>73</v>
      </c>
      <c r="AY470" s="13" t="s">
        <v>121</v>
      </c>
      <c r="BE470" s="165">
        <f t="shared" si="74"/>
        <v>0</v>
      </c>
      <c r="BF470" s="165">
        <f t="shared" si="75"/>
        <v>0</v>
      </c>
      <c r="BG470" s="165">
        <f t="shared" si="76"/>
        <v>0</v>
      </c>
      <c r="BH470" s="165">
        <f t="shared" si="77"/>
        <v>0</v>
      </c>
      <c r="BI470" s="165">
        <f t="shared" si="78"/>
        <v>0</v>
      </c>
      <c r="BJ470" s="13" t="s">
        <v>81</v>
      </c>
      <c r="BK470" s="165">
        <f t="shared" si="79"/>
        <v>0</v>
      </c>
      <c r="BL470" s="13" t="s">
        <v>220</v>
      </c>
      <c r="BM470" s="164" t="s">
        <v>1662</v>
      </c>
    </row>
    <row r="471" spans="2:65" s="1" customFormat="1" ht="24" customHeight="1">
      <c r="B471" s="30"/>
      <c r="C471" s="166" t="s">
        <v>1663</v>
      </c>
      <c r="D471" s="166" t="s">
        <v>124</v>
      </c>
      <c r="E471" s="167" t="s">
        <v>1664</v>
      </c>
      <c r="F471" s="168" t="s">
        <v>1665</v>
      </c>
      <c r="G471" s="169" t="s">
        <v>231</v>
      </c>
      <c r="H471" s="170">
        <v>3</v>
      </c>
      <c r="I471" s="171"/>
      <c r="J471" s="172">
        <f t="shared" si="70"/>
        <v>0</v>
      </c>
      <c r="K471" s="168" t="s">
        <v>119</v>
      </c>
      <c r="L471" s="173"/>
      <c r="M471" s="174" t="s">
        <v>19</v>
      </c>
      <c r="N471" s="175" t="s">
        <v>44</v>
      </c>
      <c r="O471" s="59"/>
      <c r="P471" s="162">
        <f t="shared" si="71"/>
        <v>0</v>
      </c>
      <c r="Q471" s="162">
        <v>0</v>
      </c>
      <c r="R471" s="162">
        <f t="shared" si="72"/>
        <v>0</v>
      </c>
      <c r="S471" s="162">
        <v>0</v>
      </c>
      <c r="T471" s="163">
        <f t="shared" si="73"/>
        <v>0</v>
      </c>
      <c r="AR471" s="164" t="s">
        <v>220</v>
      </c>
      <c r="AT471" s="164" t="s">
        <v>124</v>
      </c>
      <c r="AU471" s="164" t="s">
        <v>73</v>
      </c>
      <c r="AY471" s="13" t="s">
        <v>121</v>
      </c>
      <c r="BE471" s="165">
        <f t="shared" si="74"/>
        <v>0</v>
      </c>
      <c r="BF471" s="165">
        <f t="shared" si="75"/>
        <v>0</v>
      </c>
      <c r="BG471" s="165">
        <f t="shared" si="76"/>
        <v>0</v>
      </c>
      <c r="BH471" s="165">
        <f t="shared" si="77"/>
        <v>0</v>
      </c>
      <c r="BI471" s="165">
        <f t="shared" si="78"/>
        <v>0</v>
      </c>
      <c r="BJ471" s="13" t="s">
        <v>81</v>
      </c>
      <c r="BK471" s="165">
        <f t="shared" si="79"/>
        <v>0</v>
      </c>
      <c r="BL471" s="13" t="s">
        <v>220</v>
      </c>
      <c r="BM471" s="164" t="s">
        <v>1666</v>
      </c>
    </row>
    <row r="472" spans="2:65" s="1" customFormat="1" ht="24" customHeight="1">
      <c r="B472" s="30"/>
      <c r="C472" s="166" t="s">
        <v>1667</v>
      </c>
      <c r="D472" s="166" t="s">
        <v>124</v>
      </c>
      <c r="E472" s="167" t="s">
        <v>1668</v>
      </c>
      <c r="F472" s="168" t="s">
        <v>1669</v>
      </c>
      <c r="G472" s="169" t="s">
        <v>231</v>
      </c>
      <c r="H472" s="170">
        <v>1</v>
      </c>
      <c r="I472" s="171"/>
      <c r="J472" s="172">
        <f t="shared" si="70"/>
        <v>0</v>
      </c>
      <c r="K472" s="168" t="s">
        <v>119</v>
      </c>
      <c r="L472" s="173"/>
      <c r="M472" s="174" t="s">
        <v>19</v>
      </c>
      <c r="N472" s="175" t="s">
        <v>44</v>
      </c>
      <c r="O472" s="59"/>
      <c r="P472" s="162">
        <f t="shared" si="71"/>
        <v>0</v>
      </c>
      <c r="Q472" s="162">
        <v>0</v>
      </c>
      <c r="R472" s="162">
        <f t="shared" si="72"/>
        <v>0</v>
      </c>
      <c r="S472" s="162">
        <v>0</v>
      </c>
      <c r="T472" s="163">
        <f t="shared" si="73"/>
        <v>0</v>
      </c>
      <c r="AR472" s="164" t="s">
        <v>220</v>
      </c>
      <c r="AT472" s="164" t="s">
        <v>124</v>
      </c>
      <c r="AU472" s="164" t="s">
        <v>73</v>
      </c>
      <c r="AY472" s="13" t="s">
        <v>121</v>
      </c>
      <c r="BE472" s="165">
        <f t="shared" si="74"/>
        <v>0</v>
      </c>
      <c r="BF472" s="165">
        <f t="shared" si="75"/>
        <v>0</v>
      </c>
      <c r="BG472" s="165">
        <f t="shared" si="76"/>
        <v>0</v>
      </c>
      <c r="BH472" s="165">
        <f t="shared" si="77"/>
        <v>0</v>
      </c>
      <c r="BI472" s="165">
        <f t="shared" si="78"/>
        <v>0</v>
      </c>
      <c r="BJ472" s="13" t="s">
        <v>81</v>
      </c>
      <c r="BK472" s="165">
        <f t="shared" si="79"/>
        <v>0</v>
      </c>
      <c r="BL472" s="13" t="s">
        <v>220</v>
      </c>
      <c r="BM472" s="164" t="s">
        <v>1670</v>
      </c>
    </row>
    <row r="473" spans="2:65" s="1" customFormat="1" ht="24" customHeight="1">
      <c r="B473" s="30"/>
      <c r="C473" s="166" t="s">
        <v>1671</v>
      </c>
      <c r="D473" s="166" t="s">
        <v>124</v>
      </c>
      <c r="E473" s="167" t="s">
        <v>1672</v>
      </c>
      <c r="F473" s="168" t="s">
        <v>1673</v>
      </c>
      <c r="G473" s="169" t="s">
        <v>231</v>
      </c>
      <c r="H473" s="170">
        <v>2</v>
      </c>
      <c r="I473" s="171"/>
      <c r="J473" s="172">
        <f t="shared" si="70"/>
        <v>0</v>
      </c>
      <c r="K473" s="168" t="s">
        <v>119</v>
      </c>
      <c r="L473" s="173"/>
      <c r="M473" s="174" t="s">
        <v>19</v>
      </c>
      <c r="N473" s="175" t="s">
        <v>44</v>
      </c>
      <c r="O473" s="59"/>
      <c r="P473" s="162">
        <f t="shared" si="71"/>
        <v>0</v>
      </c>
      <c r="Q473" s="162">
        <v>0</v>
      </c>
      <c r="R473" s="162">
        <f t="shared" si="72"/>
        <v>0</v>
      </c>
      <c r="S473" s="162">
        <v>0</v>
      </c>
      <c r="T473" s="163">
        <f t="shared" si="73"/>
        <v>0</v>
      </c>
      <c r="AR473" s="164" t="s">
        <v>220</v>
      </c>
      <c r="AT473" s="164" t="s">
        <v>124</v>
      </c>
      <c r="AU473" s="164" t="s">
        <v>73</v>
      </c>
      <c r="AY473" s="13" t="s">
        <v>121</v>
      </c>
      <c r="BE473" s="165">
        <f t="shared" si="74"/>
        <v>0</v>
      </c>
      <c r="BF473" s="165">
        <f t="shared" si="75"/>
        <v>0</v>
      </c>
      <c r="BG473" s="165">
        <f t="shared" si="76"/>
        <v>0</v>
      </c>
      <c r="BH473" s="165">
        <f t="shared" si="77"/>
        <v>0</v>
      </c>
      <c r="BI473" s="165">
        <f t="shared" si="78"/>
        <v>0</v>
      </c>
      <c r="BJ473" s="13" t="s">
        <v>81</v>
      </c>
      <c r="BK473" s="165">
        <f t="shared" si="79"/>
        <v>0</v>
      </c>
      <c r="BL473" s="13" t="s">
        <v>220</v>
      </c>
      <c r="BM473" s="164" t="s">
        <v>1674</v>
      </c>
    </row>
    <row r="474" spans="2:65" s="1" customFormat="1" ht="24" customHeight="1">
      <c r="B474" s="30"/>
      <c r="C474" s="166" t="s">
        <v>1675</v>
      </c>
      <c r="D474" s="166" t="s">
        <v>124</v>
      </c>
      <c r="E474" s="167" t="s">
        <v>1676</v>
      </c>
      <c r="F474" s="168" t="s">
        <v>1677</v>
      </c>
      <c r="G474" s="169" t="s">
        <v>231</v>
      </c>
      <c r="H474" s="170">
        <v>2</v>
      </c>
      <c r="I474" s="171"/>
      <c r="J474" s="172">
        <f t="shared" si="70"/>
        <v>0</v>
      </c>
      <c r="K474" s="168" t="s">
        <v>119</v>
      </c>
      <c r="L474" s="173"/>
      <c r="M474" s="174" t="s">
        <v>19</v>
      </c>
      <c r="N474" s="175" t="s">
        <v>44</v>
      </c>
      <c r="O474" s="59"/>
      <c r="P474" s="162">
        <f t="shared" si="71"/>
        <v>0</v>
      </c>
      <c r="Q474" s="162">
        <v>0</v>
      </c>
      <c r="R474" s="162">
        <f t="shared" si="72"/>
        <v>0</v>
      </c>
      <c r="S474" s="162">
        <v>0</v>
      </c>
      <c r="T474" s="163">
        <f t="shared" si="73"/>
        <v>0</v>
      </c>
      <c r="AR474" s="164" t="s">
        <v>220</v>
      </c>
      <c r="AT474" s="164" t="s">
        <v>124</v>
      </c>
      <c r="AU474" s="164" t="s">
        <v>73</v>
      </c>
      <c r="AY474" s="13" t="s">
        <v>121</v>
      </c>
      <c r="BE474" s="165">
        <f t="shared" si="74"/>
        <v>0</v>
      </c>
      <c r="BF474" s="165">
        <f t="shared" si="75"/>
        <v>0</v>
      </c>
      <c r="BG474" s="165">
        <f t="shared" si="76"/>
        <v>0</v>
      </c>
      <c r="BH474" s="165">
        <f t="shared" si="77"/>
        <v>0</v>
      </c>
      <c r="BI474" s="165">
        <f t="shared" si="78"/>
        <v>0</v>
      </c>
      <c r="BJ474" s="13" t="s">
        <v>81</v>
      </c>
      <c r="BK474" s="165">
        <f t="shared" si="79"/>
        <v>0</v>
      </c>
      <c r="BL474" s="13" t="s">
        <v>220</v>
      </c>
      <c r="BM474" s="164" t="s">
        <v>1678</v>
      </c>
    </row>
    <row r="475" spans="2:65" s="1" customFormat="1" ht="24" customHeight="1">
      <c r="B475" s="30"/>
      <c r="C475" s="166" t="s">
        <v>1679</v>
      </c>
      <c r="D475" s="166" t="s">
        <v>124</v>
      </c>
      <c r="E475" s="167" t="s">
        <v>1680</v>
      </c>
      <c r="F475" s="168" t="s">
        <v>1681</v>
      </c>
      <c r="G475" s="169" t="s">
        <v>231</v>
      </c>
      <c r="H475" s="170">
        <v>1</v>
      </c>
      <c r="I475" s="171"/>
      <c r="J475" s="172">
        <f t="shared" si="70"/>
        <v>0</v>
      </c>
      <c r="K475" s="168" t="s">
        <v>119</v>
      </c>
      <c r="L475" s="173"/>
      <c r="M475" s="174" t="s">
        <v>19</v>
      </c>
      <c r="N475" s="175" t="s">
        <v>44</v>
      </c>
      <c r="O475" s="59"/>
      <c r="P475" s="162">
        <f t="shared" si="71"/>
        <v>0</v>
      </c>
      <c r="Q475" s="162">
        <v>0</v>
      </c>
      <c r="R475" s="162">
        <f t="shared" si="72"/>
        <v>0</v>
      </c>
      <c r="S475" s="162">
        <v>0</v>
      </c>
      <c r="T475" s="163">
        <f t="shared" si="73"/>
        <v>0</v>
      </c>
      <c r="AR475" s="164" t="s">
        <v>220</v>
      </c>
      <c r="AT475" s="164" t="s">
        <v>124</v>
      </c>
      <c r="AU475" s="164" t="s">
        <v>73</v>
      </c>
      <c r="AY475" s="13" t="s">
        <v>121</v>
      </c>
      <c r="BE475" s="165">
        <f t="shared" si="74"/>
        <v>0</v>
      </c>
      <c r="BF475" s="165">
        <f t="shared" si="75"/>
        <v>0</v>
      </c>
      <c r="BG475" s="165">
        <f t="shared" si="76"/>
        <v>0</v>
      </c>
      <c r="BH475" s="165">
        <f t="shared" si="77"/>
        <v>0</v>
      </c>
      <c r="BI475" s="165">
        <f t="shared" si="78"/>
        <v>0</v>
      </c>
      <c r="BJ475" s="13" t="s">
        <v>81</v>
      </c>
      <c r="BK475" s="165">
        <f t="shared" si="79"/>
        <v>0</v>
      </c>
      <c r="BL475" s="13" t="s">
        <v>220</v>
      </c>
      <c r="BM475" s="164" t="s">
        <v>1682</v>
      </c>
    </row>
    <row r="476" spans="2:65" s="1" customFormat="1" ht="24" customHeight="1">
      <c r="B476" s="30"/>
      <c r="C476" s="166" t="s">
        <v>1683</v>
      </c>
      <c r="D476" s="166" t="s">
        <v>124</v>
      </c>
      <c r="E476" s="167" t="s">
        <v>1684</v>
      </c>
      <c r="F476" s="168" t="s">
        <v>1685</v>
      </c>
      <c r="G476" s="169" t="s">
        <v>118</v>
      </c>
      <c r="H476" s="170">
        <v>117</v>
      </c>
      <c r="I476" s="171"/>
      <c r="J476" s="172">
        <f t="shared" si="70"/>
        <v>0</v>
      </c>
      <c r="K476" s="168" t="s">
        <v>119</v>
      </c>
      <c r="L476" s="173"/>
      <c r="M476" s="174" t="s">
        <v>19</v>
      </c>
      <c r="N476" s="175" t="s">
        <v>44</v>
      </c>
      <c r="O476" s="59"/>
      <c r="P476" s="162">
        <f t="shared" si="71"/>
        <v>0</v>
      </c>
      <c r="Q476" s="162">
        <v>0</v>
      </c>
      <c r="R476" s="162">
        <f t="shared" si="72"/>
        <v>0</v>
      </c>
      <c r="S476" s="162">
        <v>0</v>
      </c>
      <c r="T476" s="163">
        <f t="shared" si="73"/>
        <v>0</v>
      </c>
      <c r="AR476" s="164" t="s">
        <v>220</v>
      </c>
      <c r="AT476" s="164" t="s">
        <v>124</v>
      </c>
      <c r="AU476" s="164" t="s">
        <v>73</v>
      </c>
      <c r="AY476" s="13" t="s">
        <v>121</v>
      </c>
      <c r="BE476" s="165">
        <f t="shared" si="74"/>
        <v>0</v>
      </c>
      <c r="BF476" s="165">
        <f t="shared" si="75"/>
        <v>0</v>
      </c>
      <c r="BG476" s="165">
        <f t="shared" si="76"/>
        <v>0</v>
      </c>
      <c r="BH476" s="165">
        <f t="shared" si="77"/>
        <v>0</v>
      </c>
      <c r="BI476" s="165">
        <f t="shared" si="78"/>
        <v>0</v>
      </c>
      <c r="BJ476" s="13" t="s">
        <v>81</v>
      </c>
      <c r="BK476" s="165">
        <f t="shared" si="79"/>
        <v>0</v>
      </c>
      <c r="BL476" s="13" t="s">
        <v>220</v>
      </c>
      <c r="BM476" s="164" t="s">
        <v>1686</v>
      </c>
    </row>
    <row r="477" spans="2:65" s="1" customFormat="1" ht="24" customHeight="1">
      <c r="B477" s="30"/>
      <c r="C477" s="166" t="s">
        <v>1687</v>
      </c>
      <c r="D477" s="166" t="s">
        <v>124</v>
      </c>
      <c r="E477" s="167" t="s">
        <v>1688</v>
      </c>
      <c r="F477" s="168" t="s">
        <v>1689</v>
      </c>
      <c r="G477" s="169" t="s">
        <v>231</v>
      </c>
      <c r="H477" s="170">
        <v>4</v>
      </c>
      <c r="I477" s="171"/>
      <c r="J477" s="172">
        <f t="shared" si="70"/>
        <v>0</v>
      </c>
      <c r="K477" s="168" t="s">
        <v>119</v>
      </c>
      <c r="L477" s="173"/>
      <c r="M477" s="174" t="s">
        <v>19</v>
      </c>
      <c r="N477" s="175" t="s">
        <v>44</v>
      </c>
      <c r="O477" s="59"/>
      <c r="P477" s="162">
        <f t="shared" si="71"/>
        <v>0</v>
      </c>
      <c r="Q477" s="162">
        <v>0</v>
      </c>
      <c r="R477" s="162">
        <f t="shared" si="72"/>
        <v>0</v>
      </c>
      <c r="S477" s="162">
        <v>0</v>
      </c>
      <c r="T477" s="163">
        <f t="shared" si="73"/>
        <v>0</v>
      </c>
      <c r="AR477" s="164" t="s">
        <v>220</v>
      </c>
      <c r="AT477" s="164" t="s">
        <v>124</v>
      </c>
      <c r="AU477" s="164" t="s">
        <v>73</v>
      </c>
      <c r="AY477" s="13" t="s">
        <v>121</v>
      </c>
      <c r="BE477" s="165">
        <f t="shared" si="74"/>
        <v>0</v>
      </c>
      <c r="BF477" s="165">
        <f t="shared" si="75"/>
        <v>0</v>
      </c>
      <c r="BG477" s="165">
        <f t="shared" si="76"/>
        <v>0</v>
      </c>
      <c r="BH477" s="165">
        <f t="shared" si="77"/>
        <v>0</v>
      </c>
      <c r="BI477" s="165">
        <f t="shared" si="78"/>
        <v>0</v>
      </c>
      <c r="BJ477" s="13" t="s">
        <v>81</v>
      </c>
      <c r="BK477" s="165">
        <f t="shared" si="79"/>
        <v>0</v>
      </c>
      <c r="BL477" s="13" t="s">
        <v>220</v>
      </c>
      <c r="BM477" s="164" t="s">
        <v>1690</v>
      </c>
    </row>
    <row r="478" spans="2:65" s="1" customFormat="1" ht="24" customHeight="1">
      <c r="B478" s="30"/>
      <c r="C478" s="166" t="s">
        <v>1691</v>
      </c>
      <c r="D478" s="166" t="s">
        <v>124</v>
      </c>
      <c r="E478" s="167" t="s">
        <v>1692</v>
      </c>
      <c r="F478" s="168" t="s">
        <v>1693</v>
      </c>
      <c r="G478" s="169" t="s">
        <v>231</v>
      </c>
      <c r="H478" s="170">
        <v>3</v>
      </c>
      <c r="I478" s="171"/>
      <c r="J478" s="172">
        <f t="shared" si="70"/>
        <v>0</v>
      </c>
      <c r="K478" s="168" t="s">
        <v>119</v>
      </c>
      <c r="L478" s="173"/>
      <c r="M478" s="174" t="s">
        <v>19</v>
      </c>
      <c r="N478" s="175" t="s">
        <v>44</v>
      </c>
      <c r="O478" s="59"/>
      <c r="P478" s="162">
        <f t="shared" si="71"/>
        <v>0</v>
      </c>
      <c r="Q478" s="162">
        <v>0</v>
      </c>
      <c r="R478" s="162">
        <f t="shared" si="72"/>
        <v>0</v>
      </c>
      <c r="S478" s="162">
        <v>0</v>
      </c>
      <c r="T478" s="163">
        <f t="shared" si="73"/>
        <v>0</v>
      </c>
      <c r="AR478" s="164" t="s">
        <v>220</v>
      </c>
      <c r="AT478" s="164" t="s">
        <v>124</v>
      </c>
      <c r="AU478" s="164" t="s">
        <v>73</v>
      </c>
      <c r="AY478" s="13" t="s">
        <v>121</v>
      </c>
      <c r="BE478" s="165">
        <f t="shared" si="74"/>
        <v>0</v>
      </c>
      <c r="BF478" s="165">
        <f t="shared" si="75"/>
        <v>0</v>
      </c>
      <c r="BG478" s="165">
        <f t="shared" si="76"/>
        <v>0</v>
      </c>
      <c r="BH478" s="165">
        <f t="shared" si="77"/>
        <v>0</v>
      </c>
      <c r="BI478" s="165">
        <f t="shared" si="78"/>
        <v>0</v>
      </c>
      <c r="BJ478" s="13" t="s">
        <v>81</v>
      </c>
      <c r="BK478" s="165">
        <f t="shared" si="79"/>
        <v>0</v>
      </c>
      <c r="BL478" s="13" t="s">
        <v>220</v>
      </c>
      <c r="BM478" s="164" t="s">
        <v>1694</v>
      </c>
    </row>
    <row r="479" spans="2:65" s="1" customFormat="1" ht="24" customHeight="1">
      <c r="B479" s="30"/>
      <c r="C479" s="166" t="s">
        <v>1695</v>
      </c>
      <c r="D479" s="166" t="s">
        <v>124</v>
      </c>
      <c r="E479" s="167" t="s">
        <v>1696</v>
      </c>
      <c r="F479" s="168" t="s">
        <v>1697</v>
      </c>
      <c r="G479" s="169" t="s">
        <v>231</v>
      </c>
      <c r="H479" s="170">
        <v>5</v>
      </c>
      <c r="I479" s="171"/>
      <c r="J479" s="172">
        <f t="shared" si="70"/>
        <v>0</v>
      </c>
      <c r="K479" s="168" t="s">
        <v>119</v>
      </c>
      <c r="L479" s="173"/>
      <c r="M479" s="174" t="s">
        <v>19</v>
      </c>
      <c r="N479" s="175" t="s">
        <v>44</v>
      </c>
      <c r="O479" s="59"/>
      <c r="P479" s="162">
        <f t="shared" si="71"/>
        <v>0</v>
      </c>
      <c r="Q479" s="162">
        <v>0</v>
      </c>
      <c r="R479" s="162">
        <f t="shared" si="72"/>
        <v>0</v>
      </c>
      <c r="S479" s="162">
        <v>0</v>
      </c>
      <c r="T479" s="163">
        <f t="shared" si="73"/>
        <v>0</v>
      </c>
      <c r="AR479" s="164" t="s">
        <v>220</v>
      </c>
      <c r="AT479" s="164" t="s">
        <v>124</v>
      </c>
      <c r="AU479" s="164" t="s">
        <v>73</v>
      </c>
      <c r="AY479" s="13" t="s">
        <v>121</v>
      </c>
      <c r="BE479" s="165">
        <f t="shared" si="74"/>
        <v>0</v>
      </c>
      <c r="BF479" s="165">
        <f t="shared" si="75"/>
        <v>0</v>
      </c>
      <c r="BG479" s="165">
        <f t="shared" si="76"/>
        <v>0</v>
      </c>
      <c r="BH479" s="165">
        <f t="shared" si="77"/>
        <v>0</v>
      </c>
      <c r="BI479" s="165">
        <f t="shared" si="78"/>
        <v>0</v>
      </c>
      <c r="BJ479" s="13" t="s">
        <v>81</v>
      </c>
      <c r="BK479" s="165">
        <f t="shared" si="79"/>
        <v>0</v>
      </c>
      <c r="BL479" s="13" t="s">
        <v>220</v>
      </c>
      <c r="BM479" s="164" t="s">
        <v>1698</v>
      </c>
    </row>
    <row r="480" spans="2:65" s="1" customFormat="1" ht="24" customHeight="1">
      <c r="B480" s="30"/>
      <c r="C480" s="166" t="s">
        <v>1699</v>
      </c>
      <c r="D480" s="166" t="s">
        <v>124</v>
      </c>
      <c r="E480" s="167" t="s">
        <v>1700</v>
      </c>
      <c r="F480" s="168" t="s">
        <v>1701</v>
      </c>
      <c r="G480" s="169" t="s">
        <v>231</v>
      </c>
      <c r="H480" s="170">
        <v>3</v>
      </c>
      <c r="I480" s="171"/>
      <c r="J480" s="172">
        <f t="shared" si="70"/>
        <v>0</v>
      </c>
      <c r="K480" s="168" t="s">
        <v>119</v>
      </c>
      <c r="L480" s="173"/>
      <c r="M480" s="174" t="s">
        <v>19</v>
      </c>
      <c r="N480" s="175" t="s">
        <v>44</v>
      </c>
      <c r="O480" s="59"/>
      <c r="P480" s="162">
        <f t="shared" si="71"/>
        <v>0</v>
      </c>
      <c r="Q480" s="162">
        <v>0</v>
      </c>
      <c r="R480" s="162">
        <f t="shared" si="72"/>
        <v>0</v>
      </c>
      <c r="S480" s="162">
        <v>0</v>
      </c>
      <c r="T480" s="163">
        <f t="shared" si="73"/>
        <v>0</v>
      </c>
      <c r="AR480" s="164" t="s">
        <v>220</v>
      </c>
      <c r="AT480" s="164" t="s">
        <v>124</v>
      </c>
      <c r="AU480" s="164" t="s">
        <v>73</v>
      </c>
      <c r="AY480" s="13" t="s">
        <v>121</v>
      </c>
      <c r="BE480" s="165">
        <f t="shared" si="74"/>
        <v>0</v>
      </c>
      <c r="BF480" s="165">
        <f t="shared" si="75"/>
        <v>0</v>
      </c>
      <c r="BG480" s="165">
        <f t="shared" si="76"/>
        <v>0</v>
      </c>
      <c r="BH480" s="165">
        <f t="shared" si="77"/>
        <v>0</v>
      </c>
      <c r="BI480" s="165">
        <f t="shared" si="78"/>
        <v>0</v>
      </c>
      <c r="BJ480" s="13" t="s">
        <v>81</v>
      </c>
      <c r="BK480" s="165">
        <f t="shared" si="79"/>
        <v>0</v>
      </c>
      <c r="BL480" s="13" t="s">
        <v>220</v>
      </c>
      <c r="BM480" s="164" t="s">
        <v>1702</v>
      </c>
    </row>
    <row r="481" spans="2:65" s="1" customFormat="1" ht="24" customHeight="1">
      <c r="B481" s="30"/>
      <c r="C481" s="166" t="s">
        <v>1703</v>
      </c>
      <c r="D481" s="166" t="s">
        <v>124</v>
      </c>
      <c r="E481" s="167" t="s">
        <v>1704</v>
      </c>
      <c r="F481" s="168" t="s">
        <v>1705</v>
      </c>
      <c r="G481" s="169" t="s">
        <v>231</v>
      </c>
      <c r="H481" s="170">
        <v>3</v>
      </c>
      <c r="I481" s="171"/>
      <c r="J481" s="172">
        <f t="shared" si="70"/>
        <v>0</v>
      </c>
      <c r="K481" s="168" t="s">
        <v>119</v>
      </c>
      <c r="L481" s="173"/>
      <c r="M481" s="174" t="s">
        <v>19</v>
      </c>
      <c r="N481" s="175" t="s">
        <v>44</v>
      </c>
      <c r="O481" s="59"/>
      <c r="P481" s="162">
        <f t="shared" si="71"/>
        <v>0</v>
      </c>
      <c r="Q481" s="162">
        <v>0</v>
      </c>
      <c r="R481" s="162">
        <f t="shared" si="72"/>
        <v>0</v>
      </c>
      <c r="S481" s="162">
        <v>0</v>
      </c>
      <c r="T481" s="163">
        <f t="shared" si="73"/>
        <v>0</v>
      </c>
      <c r="AR481" s="164" t="s">
        <v>220</v>
      </c>
      <c r="AT481" s="164" t="s">
        <v>124</v>
      </c>
      <c r="AU481" s="164" t="s">
        <v>73</v>
      </c>
      <c r="AY481" s="13" t="s">
        <v>121</v>
      </c>
      <c r="BE481" s="165">
        <f t="shared" si="74"/>
        <v>0</v>
      </c>
      <c r="BF481" s="165">
        <f t="shared" si="75"/>
        <v>0</v>
      </c>
      <c r="BG481" s="165">
        <f t="shared" si="76"/>
        <v>0</v>
      </c>
      <c r="BH481" s="165">
        <f t="shared" si="77"/>
        <v>0</v>
      </c>
      <c r="BI481" s="165">
        <f t="shared" si="78"/>
        <v>0</v>
      </c>
      <c r="BJ481" s="13" t="s">
        <v>81</v>
      </c>
      <c r="BK481" s="165">
        <f t="shared" si="79"/>
        <v>0</v>
      </c>
      <c r="BL481" s="13" t="s">
        <v>220</v>
      </c>
      <c r="BM481" s="164" t="s">
        <v>1706</v>
      </c>
    </row>
    <row r="482" spans="2:65" s="1" customFormat="1" ht="24" customHeight="1">
      <c r="B482" s="30"/>
      <c r="C482" s="166" t="s">
        <v>1707</v>
      </c>
      <c r="D482" s="166" t="s">
        <v>124</v>
      </c>
      <c r="E482" s="167" t="s">
        <v>1708</v>
      </c>
      <c r="F482" s="168" t="s">
        <v>1709</v>
      </c>
      <c r="G482" s="169" t="s">
        <v>231</v>
      </c>
      <c r="H482" s="170">
        <v>4</v>
      </c>
      <c r="I482" s="171"/>
      <c r="J482" s="172">
        <f t="shared" si="70"/>
        <v>0</v>
      </c>
      <c r="K482" s="168" t="s">
        <v>119</v>
      </c>
      <c r="L482" s="173"/>
      <c r="M482" s="174" t="s">
        <v>19</v>
      </c>
      <c r="N482" s="175" t="s">
        <v>44</v>
      </c>
      <c r="O482" s="59"/>
      <c r="P482" s="162">
        <f t="shared" si="71"/>
        <v>0</v>
      </c>
      <c r="Q482" s="162">
        <v>0</v>
      </c>
      <c r="R482" s="162">
        <f t="shared" si="72"/>
        <v>0</v>
      </c>
      <c r="S482" s="162">
        <v>0</v>
      </c>
      <c r="T482" s="163">
        <f t="shared" si="73"/>
        <v>0</v>
      </c>
      <c r="AR482" s="164" t="s">
        <v>220</v>
      </c>
      <c r="AT482" s="164" t="s">
        <v>124</v>
      </c>
      <c r="AU482" s="164" t="s">
        <v>73</v>
      </c>
      <c r="AY482" s="13" t="s">
        <v>121</v>
      </c>
      <c r="BE482" s="165">
        <f t="shared" si="74"/>
        <v>0</v>
      </c>
      <c r="BF482" s="165">
        <f t="shared" si="75"/>
        <v>0</v>
      </c>
      <c r="BG482" s="165">
        <f t="shared" si="76"/>
        <v>0</v>
      </c>
      <c r="BH482" s="165">
        <f t="shared" si="77"/>
        <v>0</v>
      </c>
      <c r="BI482" s="165">
        <f t="shared" si="78"/>
        <v>0</v>
      </c>
      <c r="BJ482" s="13" t="s">
        <v>81</v>
      </c>
      <c r="BK482" s="165">
        <f t="shared" si="79"/>
        <v>0</v>
      </c>
      <c r="BL482" s="13" t="s">
        <v>220</v>
      </c>
      <c r="BM482" s="164" t="s">
        <v>1710</v>
      </c>
    </row>
    <row r="483" spans="2:65" s="1" customFormat="1" ht="24" customHeight="1">
      <c r="B483" s="30"/>
      <c r="C483" s="166" t="s">
        <v>1711</v>
      </c>
      <c r="D483" s="166" t="s">
        <v>124</v>
      </c>
      <c r="E483" s="167" t="s">
        <v>1712</v>
      </c>
      <c r="F483" s="168" t="s">
        <v>1713</v>
      </c>
      <c r="G483" s="169" t="s">
        <v>231</v>
      </c>
      <c r="H483" s="170">
        <v>12</v>
      </c>
      <c r="I483" s="171"/>
      <c r="J483" s="172">
        <f t="shared" si="70"/>
        <v>0</v>
      </c>
      <c r="K483" s="168" t="s">
        <v>119</v>
      </c>
      <c r="L483" s="173"/>
      <c r="M483" s="174" t="s">
        <v>19</v>
      </c>
      <c r="N483" s="175" t="s">
        <v>44</v>
      </c>
      <c r="O483" s="59"/>
      <c r="P483" s="162">
        <f t="shared" si="71"/>
        <v>0</v>
      </c>
      <c r="Q483" s="162">
        <v>0</v>
      </c>
      <c r="R483" s="162">
        <f t="shared" si="72"/>
        <v>0</v>
      </c>
      <c r="S483" s="162">
        <v>0</v>
      </c>
      <c r="T483" s="163">
        <f t="shared" si="73"/>
        <v>0</v>
      </c>
      <c r="AR483" s="164" t="s">
        <v>220</v>
      </c>
      <c r="AT483" s="164" t="s">
        <v>124</v>
      </c>
      <c r="AU483" s="164" t="s">
        <v>73</v>
      </c>
      <c r="AY483" s="13" t="s">
        <v>121</v>
      </c>
      <c r="BE483" s="165">
        <f t="shared" si="74"/>
        <v>0</v>
      </c>
      <c r="BF483" s="165">
        <f t="shared" si="75"/>
        <v>0</v>
      </c>
      <c r="BG483" s="165">
        <f t="shared" si="76"/>
        <v>0</v>
      </c>
      <c r="BH483" s="165">
        <f t="shared" si="77"/>
        <v>0</v>
      </c>
      <c r="BI483" s="165">
        <f t="shared" si="78"/>
        <v>0</v>
      </c>
      <c r="BJ483" s="13" t="s">
        <v>81</v>
      </c>
      <c r="BK483" s="165">
        <f t="shared" si="79"/>
        <v>0</v>
      </c>
      <c r="BL483" s="13" t="s">
        <v>220</v>
      </c>
      <c r="BM483" s="164" t="s">
        <v>1714</v>
      </c>
    </row>
    <row r="484" spans="2:65" s="1" customFormat="1" ht="24" customHeight="1">
      <c r="B484" s="30"/>
      <c r="C484" s="166" t="s">
        <v>1715</v>
      </c>
      <c r="D484" s="166" t="s">
        <v>124</v>
      </c>
      <c r="E484" s="167" t="s">
        <v>1716</v>
      </c>
      <c r="F484" s="168" t="s">
        <v>1717</v>
      </c>
      <c r="G484" s="169" t="s">
        <v>231</v>
      </c>
      <c r="H484" s="170">
        <v>13</v>
      </c>
      <c r="I484" s="171"/>
      <c r="J484" s="172">
        <f t="shared" si="70"/>
        <v>0</v>
      </c>
      <c r="K484" s="168" t="s">
        <v>119</v>
      </c>
      <c r="L484" s="173"/>
      <c r="M484" s="174" t="s">
        <v>19</v>
      </c>
      <c r="N484" s="175" t="s">
        <v>44</v>
      </c>
      <c r="O484" s="59"/>
      <c r="P484" s="162">
        <f t="shared" si="71"/>
        <v>0</v>
      </c>
      <c r="Q484" s="162">
        <v>0</v>
      </c>
      <c r="R484" s="162">
        <f t="shared" si="72"/>
        <v>0</v>
      </c>
      <c r="S484" s="162">
        <v>0</v>
      </c>
      <c r="T484" s="163">
        <f t="shared" si="73"/>
        <v>0</v>
      </c>
      <c r="AR484" s="164" t="s">
        <v>220</v>
      </c>
      <c r="AT484" s="164" t="s">
        <v>124</v>
      </c>
      <c r="AU484" s="164" t="s">
        <v>73</v>
      </c>
      <c r="AY484" s="13" t="s">
        <v>121</v>
      </c>
      <c r="BE484" s="165">
        <f t="shared" si="74"/>
        <v>0</v>
      </c>
      <c r="BF484" s="165">
        <f t="shared" si="75"/>
        <v>0</v>
      </c>
      <c r="BG484" s="165">
        <f t="shared" si="76"/>
        <v>0</v>
      </c>
      <c r="BH484" s="165">
        <f t="shared" si="77"/>
        <v>0</v>
      </c>
      <c r="BI484" s="165">
        <f t="shared" si="78"/>
        <v>0</v>
      </c>
      <c r="BJ484" s="13" t="s">
        <v>81</v>
      </c>
      <c r="BK484" s="165">
        <f t="shared" si="79"/>
        <v>0</v>
      </c>
      <c r="BL484" s="13" t="s">
        <v>220</v>
      </c>
      <c r="BM484" s="164" t="s">
        <v>1718</v>
      </c>
    </row>
    <row r="485" spans="2:65" s="1" customFormat="1" ht="24" customHeight="1">
      <c r="B485" s="30"/>
      <c r="C485" s="166" t="s">
        <v>1719</v>
      </c>
      <c r="D485" s="166" t="s">
        <v>124</v>
      </c>
      <c r="E485" s="167" t="s">
        <v>373</v>
      </c>
      <c r="F485" s="168" t="s">
        <v>374</v>
      </c>
      <c r="G485" s="169" t="s">
        <v>370</v>
      </c>
      <c r="H485" s="170">
        <v>60</v>
      </c>
      <c r="I485" s="171"/>
      <c r="J485" s="172">
        <f t="shared" si="70"/>
        <v>0</v>
      </c>
      <c r="K485" s="168" t="s">
        <v>119</v>
      </c>
      <c r="L485" s="173"/>
      <c r="M485" s="174" t="s">
        <v>19</v>
      </c>
      <c r="N485" s="175" t="s">
        <v>44</v>
      </c>
      <c r="O485" s="59"/>
      <c r="P485" s="162">
        <f t="shared" si="71"/>
        <v>0</v>
      </c>
      <c r="Q485" s="162">
        <v>0</v>
      </c>
      <c r="R485" s="162">
        <f t="shared" si="72"/>
        <v>0</v>
      </c>
      <c r="S485" s="162">
        <v>0</v>
      </c>
      <c r="T485" s="163">
        <f t="shared" si="73"/>
        <v>0</v>
      </c>
      <c r="AR485" s="164" t="s">
        <v>220</v>
      </c>
      <c r="AT485" s="164" t="s">
        <v>124</v>
      </c>
      <c r="AU485" s="164" t="s">
        <v>73</v>
      </c>
      <c r="AY485" s="13" t="s">
        <v>121</v>
      </c>
      <c r="BE485" s="165">
        <f t="shared" si="74"/>
        <v>0</v>
      </c>
      <c r="BF485" s="165">
        <f t="shared" si="75"/>
        <v>0</v>
      </c>
      <c r="BG485" s="165">
        <f t="shared" si="76"/>
        <v>0</v>
      </c>
      <c r="BH485" s="165">
        <f t="shared" si="77"/>
        <v>0</v>
      </c>
      <c r="BI485" s="165">
        <f t="shared" si="78"/>
        <v>0</v>
      </c>
      <c r="BJ485" s="13" t="s">
        <v>81</v>
      </c>
      <c r="BK485" s="165">
        <f t="shared" si="79"/>
        <v>0</v>
      </c>
      <c r="BL485" s="13" t="s">
        <v>220</v>
      </c>
      <c r="BM485" s="164" t="s">
        <v>1720</v>
      </c>
    </row>
    <row r="486" spans="2:65" s="1" customFormat="1" ht="24" customHeight="1">
      <c r="B486" s="30"/>
      <c r="C486" s="166" t="s">
        <v>1721</v>
      </c>
      <c r="D486" s="166" t="s">
        <v>124</v>
      </c>
      <c r="E486" s="167" t="s">
        <v>1722</v>
      </c>
      <c r="F486" s="168" t="s">
        <v>1723</v>
      </c>
      <c r="G486" s="169" t="s">
        <v>231</v>
      </c>
      <c r="H486" s="170">
        <v>13</v>
      </c>
      <c r="I486" s="171"/>
      <c r="J486" s="172">
        <f t="shared" si="70"/>
        <v>0</v>
      </c>
      <c r="K486" s="168" t="s">
        <v>119</v>
      </c>
      <c r="L486" s="173"/>
      <c r="M486" s="174" t="s">
        <v>19</v>
      </c>
      <c r="N486" s="175" t="s">
        <v>44</v>
      </c>
      <c r="O486" s="59"/>
      <c r="P486" s="162">
        <f t="shared" si="71"/>
        <v>0</v>
      </c>
      <c r="Q486" s="162">
        <v>0</v>
      </c>
      <c r="R486" s="162">
        <f t="shared" si="72"/>
        <v>0</v>
      </c>
      <c r="S486" s="162">
        <v>0</v>
      </c>
      <c r="T486" s="163">
        <f t="shared" si="73"/>
        <v>0</v>
      </c>
      <c r="AR486" s="164" t="s">
        <v>220</v>
      </c>
      <c r="AT486" s="164" t="s">
        <v>124</v>
      </c>
      <c r="AU486" s="164" t="s">
        <v>73</v>
      </c>
      <c r="AY486" s="13" t="s">
        <v>121</v>
      </c>
      <c r="BE486" s="165">
        <f t="shared" si="74"/>
        <v>0</v>
      </c>
      <c r="BF486" s="165">
        <f t="shared" si="75"/>
        <v>0</v>
      </c>
      <c r="BG486" s="165">
        <f t="shared" si="76"/>
        <v>0</v>
      </c>
      <c r="BH486" s="165">
        <f t="shared" si="77"/>
        <v>0</v>
      </c>
      <c r="BI486" s="165">
        <f t="shared" si="78"/>
        <v>0</v>
      </c>
      <c r="BJ486" s="13" t="s">
        <v>81</v>
      </c>
      <c r="BK486" s="165">
        <f t="shared" si="79"/>
        <v>0</v>
      </c>
      <c r="BL486" s="13" t="s">
        <v>220</v>
      </c>
      <c r="BM486" s="164" t="s">
        <v>1724</v>
      </c>
    </row>
    <row r="487" spans="2:65" s="1" customFormat="1" ht="24" customHeight="1">
      <c r="B487" s="30"/>
      <c r="C487" s="166" t="s">
        <v>1725</v>
      </c>
      <c r="D487" s="166" t="s">
        <v>124</v>
      </c>
      <c r="E487" s="167" t="s">
        <v>1726</v>
      </c>
      <c r="F487" s="168" t="s">
        <v>1727</v>
      </c>
      <c r="G487" s="169" t="s">
        <v>231</v>
      </c>
      <c r="H487" s="170">
        <v>23</v>
      </c>
      <c r="I487" s="171"/>
      <c r="J487" s="172">
        <f t="shared" si="70"/>
        <v>0</v>
      </c>
      <c r="K487" s="168" t="s">
        <v>119</v>
      </c>
      <c r="L487" s="173"/>
      <c r="M487" s="174" t="s">
        <v>19</v>
      </c>
      <c r="N487" s="175" t="s">
        <v>44</v>
      </c>
      <c r="O487" s="59"/>
      <c r="P487" s="162">
        <f t="shared" si="71"/>
        <v>0</v>
      </c>
      <c r="Q487" s="162">
        <v>0</v>
      </c>
      <c r="R487" s="162">
        <f t="shared" si="72"/>
        <v>0</v>
      </c>
      <c r="S487" s="162">
        <v>0</v>
      </c>
      <c r="T487" s="163">
        <f t="shared" si="73"/>
        <v>0</v>
      </c>
      <c r="AR487" s="164" t="s">
        <v>220</v>
      </c>
      <c r="AT487" s="164" t="s">
        <v>124</v>
      </c>
      <c r="AU487" s="164" t="s">
        <v>73</v>
      </c>
      <c r="AY487" s="13" t="s">
        <v>121</v>
      </c>
      <c r="BE487" s="165">
        <f t="shared" si="74"/>
        <v>0</v>
      </c>
      <c r="BF487" s="165">
        <f t="shared" si="75"/>
        <v>0</v>
      </c>
      <c r="BG487" s="165">
        <f t="shared" si="76"/>
        <v>0</v>
      </c>
      <c r="BH487" s="165">
        <f t="shared" si="77"/>
        <v>0</v>
      </c>
      <c r="BI487" s="165">
        <f t="shared" si="78"/>
        <v>0</v>
      </c>
      <c r="BJ487" s="13" t="s">
        <v>81</v>
      </c>
      <c r="BK487" s="165">
        <f t="shared" si="79"/>
        <v>0</v>
      </c>
      <c r="BL487" s="13" t="s">
        <v>220</v>
      </c>
      <c r="BM487" s="164" t="s">
        <v>1728</v>
      </c>
    </row>
    <row r="488" spans="2:65" s="1" customFormat="1" ht="24" customHeight="1">
      <c r="B488" s="30"/>
      <c r="C488" s="166" t="s">
        <v>1729</v>
      </c>
      <c r="D488" s="166" t="s">
        <v>124</v>
      </c>
      <c r="E488" s="167" t="s">
        <v>1730</v>
      </c>
      <c r="F488" s="168" t="s">
        <v>1731</v>
      </c>
      <c r="G488" s="169" t="s">
        <v>231</v>
      </c>
      <c r="H488" s="170">
        <v>464</v>
      </c>
      <c r="I488" s="171"/>
      <c r="J488" s="172">
        <f t="shared" si="70"/>
        <v>0</v>
      </c>
      <c r="K488" s="168" t="s">
        <v>119</v>
      </c>
      <c r="L488" s="173"/>
      <c r="M488" s="174" t="s">
        <v>19</v>
      </c>
      <c r="N488" s="175" t="s">
        <v>44</v>
      </c>
      <c r="O488" s="59"/>
      <c r="P488" s="162">
        <f t="shared" si="71"/>
        <v>0</v>
      </c>
      <c r="Q488" s="162">
        <v>0</v>
      </c>
      <c r="R488" s="162">
        <f t="shared" si="72"/>
        <v>0</v>
      </c>
      <c r="S488" s="162">
        <v>0</v>
      </c>
      <c r="T488" s="163">
        <f t="shared" si="73"/>
        <v>0</v>
      </c>
      <c r="AR488" s="164" t="s">
        <v>220</v>
      </c>
      <c r="AT488" s="164" t="s">
        <v>124</v>
      </c>
      <c r="AU488" s="164" t="s">
        <v>73</v>
      </c>
      <c r="AY488" s="13" t="s">
        <v>121</v>
      </c>
      <c r="BE488" s="165">
        <f t="shared" si="74"/>
        <v>0</v>
      </c>
      <c r="BF488" s="165">
        <f t="shared" si="75"/>
        <v>0</v>
      </c>
      <c r="BG488" s="165">
        <f t="shared" si="76"/>
        <v>0</v>
      </c>
      <c r="BH488" s="165">
        <f t="shared" si="77"/>
        <v>0</v>
      </c>
      <c r="BI488" s="165">
        <f t="shared" si="78"/>
        <v>0</v>
      </c>
      <c r="BJ488" s="13" t="s">
        <v>81</v>
      </c>
      <c r="BK488" s="165">
        <f t="shared" si="79"/>
        <v>0</v>
      </c>
      <c r="BL488" s="13" t="s">
        <v>220</v>
      </c>
      <c r="BM488" s="164" t="s">
        <v>1732</v>
      </c>
    </row>
    <row r="489" spans="2:65" s="1" customFormat="1" ht="24" customHeight="1">
      <c r="B489" s="30"/>
      <c r="C489" s="166" t="s">
        <v>1733</v>
      </c>
      <c r="D489" s="166" t="s">
        <v>124</v>
      </c>
      <c r="E489" s="167" t="s">
        <v>1734</v>
      </c>
      <c r="F489" s="168" t="s">
        <v>1735</v>
      </c>
      <c r="G489" s="169" t="s">
        <v>231</v>
      </c>
      <c r="H489" s="170">
        <v>39</v>
      </c>
      <c r="I489" s="171"/>
      <c r="J489" s="172">
        <f t="shared" si="70"/>
        <v>0</v>
      </c>
      <c r="K489" s="168" t="s">
        <v>119</v>
      </c>
      <c r="L489" s="173"/>
      <c r="M489" s="174" t="s">
        <v>19</v>
      </c>
      <c r="N489" s="175" t="s">
        <v>44</v>
      </c>
      <c r="O489" s="59"/>
      <c r="P489" s="162">
        <f t="shared" si="71"/>
        <v>0</v>
      </c>
      <c r="Q489" s="162">
        <v>0</v>
      </c>
      <c r="R489" s="162">
        <f t="shared" si="72"/>
        <v>0</v>
      </c>
      <c r="S489" s="162">
        <v>0</v>
      </c>
      <c r="T489" s="163">
        <f t="shared" si="73"/>
        <v>0</v>
      </c>
      <c r="AR489" s="164" t="s">
        <v>220</v>
      </c>
      <c r="AT489" s="164" t="s">
        <v>124</v>
      </c>
      <c r="AU489" s="164" t="s">
        <v>73</v>
      </c>
      <c r="AY489" s="13" t="s">
        <v>121</v>
      </c>
      <c r="BE489" s="165">
        <f t="shared" si="74"/>
        <v>0</v>
      </c>
      <c r="BF489" s="165">
        <f t="shared" si="75"/>
        <v>0</v>
      </c>
      <c r="BG489" s="165">
        <f t="shared" si="76"/>
        <v>0</v>
      </c>
      <c r="BH489" s="165">
        <f t="shared" si="77"/>
        <v>0</v>
      </c>
      <c r="BI489" s="165">
        <f t="shared" si="78"/>
        <v>0</v>
      </c>
      <c r="BJ489" s="13" t="s">
        <v>81</v>
      </c>
      <c r="BK489" s="165">
        <f t="shared" si="79"/>
        <v>0</v>
      </c>
      <c r="BL489" s="13" t="s">
        <v>220</v>
      </c>
      <c r="BM489" s="164" t="s">
        <v>1736</v>
      </c>
    </row>
    <row r="490" spans="2:65" s="1" customFormat="1" ht="24" customHeight="1">
      <c r="B490" s="30"/>
      <c r="C490" s="166" t="s">
        <v>1737</v>
      </c>
      <c r="D490" s="166" t="s">
        <v>124</v>
      </c>
      <c r="E490" s="167" t="s">
        <v>1738</v>
      </c>
      <c r="F490" s="168" t="s">
        <v>1739</v>
      </c>
      <c r="G490" s="169" t="s">
        <v>231</v>
      </c>
      <c r="H490" s="170">
        <v>60</v>
      </c>
      <c r="I490" s="171"/>
      <c r="J490" s="172">
        <f t="shared" si="70"/>
        <v>0</v>
      </c>
      <c r="K490" s="168" t="s">
        <v>119</v>
      </c>
      <c r="L490" s="173"/>
      <c r="M490" s="174" t="s">
        <v>19</v>
      </c>
      <c r="N490" s="175" t="s">
        <v>44</v>
      </c>
      <c r="O490" s="59"/>
      <c r="P490" s="162">
        <f t="shared" si="71"/>
        <v>0</v>
      </c>
      <c r="Q490" s="162">
        <v>0</v>
      </c>
      <c r="R490" s="162">
        <f t="shared" si="72"/>
        <v>0</v>
      </c>
      <c r="S490" s="162">
        <v>0</v>
      </c>
      <c r="T490" s="163">
        <f t="shared" si="73"/>
        <v>0</v>
      </c>
      <c r="AR490" s="164" t="s">
        <v>220</v>
      </c>
      <c r="AT490" s="164" t="s">
        <v>124</v>
      </c>
      <c r="AU490" s="164" t="s">
        <v>73</v>
      </c>
      <c r="AY490" s="13" t="s">
        <v>121</v>
      </c>
      <c r="BE490" s="165">
        <f t="shared" si="74"/>
        <v>0</v>
      </c>
      <c r="BF490" s="165">
        <f t="shared" si="75"/>
        <v>0</v>
      </c>
      <c r="BG490" s="165">
        <f t="shared" si="76"/>
        <v>0</v>
      </c>
      <c r="BH490" s="165">
        <f t="shared" si="77"/>
        <v>0</v>
      </c>
      <c r="BI490" s="165">
        <f t="shared" si="78"/>
        <v>0</v>
      </c>
      <c r="BJ490" s="13" t="s">
        <v>81</v>
      </c>
      <c r="BK490" s="165">
        <f t="shared" si="79"/>
        <v>0</v>
      </c>
      <c r="BL490" s="13" t="s">
        <v>220</v>
      </c>
      <c r="BM490" s="164" t="s">
        <v>1740</v>
      </c>
    </row>
    <row r="491" spans="2:65" s="1" customFormat="1" ht="24" customHeight="1">
      <c r="B491" s="30"/>
      <c r="C491" s="166" t="s">
        <v>1741</v>
      </c>
      <c r="D491" s="166" t="s">
        <v>124</v>
      </c>
      <c r="E491" s="167" t="s">
        <v>1742</v>
      </c>
      <c r="F491" s="168" t="s">
        <v>1743</v>
      </c>
      <c r="G491" s="169" t="s">
        <v>231</v>
      </c>
      <c r="H491" s="170">
        <v>1</v>
      </c>
      <c r="I491" s="171"/>
      <c r="J491" s="172">
        <f t="shared" si="70"/>
        <v>0</v>
      </c>
      <c r="K491" s="168" t="s">
        <v>119</v>
      </c>
      <c r="L491" s="173"/>
      <c r="M491" s="174" t="s">
        <v>19</v>
      </c>
      <c r="N491" s="175" t="s">
        <v>44</v>
      </c>
      <c r="O491" s="59"/>
      <c r="P491" s="162">
        <f t="shared" si="71"/>
        <v>0</v>
      </c>
      <c r="Q491" s="162">
        <v>0</v>
      </c>
      <c r="R491" s="162">
        <f t="shared" si="72"/>
        <v>0</v>
      </c>
      <c r="S491" s="162">
        <v>0</v>
      </c>
      <c r="T491" s="163">
        <f t="shared" si="73"/>
        <v>0</v>
      </c>
      <c r="AR491" s="164" t="s">
        <v>220</v>
      </c>
      <c r="AT491" s="164" t="s">
        <v>124</v>
      </c>
      <c r="AU491" s="164" t="s">
        <v>73</v>
      </c>
      <c r="AY491" s="13" t="s">
        <v>121</v>
      </c>
      <c r="BE491" s="165">
        <f t="shared" si="74"/>
        <v>0</v>
      </c>
      <c r="BF491" s="165">
        <f t="shared" si="75"/>
        <v>0</v>
      </c>
      <c r="BG491" s="165">
        <f t="shared" si="76"/>
        <v>0</v>
      </c>
      <c r="BH491" s="165">
        <f t="shared" si="77"/>
        <v>0</v>
      </c>
      <c r="BI491" s="165">
        <f t="shared" si="78"/>
        <v>0</v>
      </c>
      <c r="BJ491" s="13" t="s">
        <v>81</v>
      </c>
      <c r="BK491" s="165">
        <f t="shared" si="79"/>
        <v>0</v>
      </c>
      <c r="BL491" s="13" t="s">
        <v>220</v>
      </c>
      <c r="BM491" s="164" t="s">
        <v>1744</v>
      </c>
    </row>
    <row r="492" spans="2:65" s="1" customFormat="1" ht="24" customHeight="1">
      <c r="B492" s="30"/>
      <c r="C492" s="166" t="s">
        <v>1745</v>
      </c>
      <c r="D492" s="166" t="s">
        <v>124</v>
      </c>
      <c r="E492" s="167" t="s">
        <v>1746</v>
      </c>
      <c r="F492" s="168" t="s">
        <v>1747</v>
      </c>
      <c r="G492" s="169" t="s">
        <v>231</v>
      </c>
      <c r="H492" s="170">
        <v>3</v>
      </c>
      <c r="I492" s="171"/>
      <c r="J492" s="172">
        <f t="shared" si="70"/>
        <v>0</v>
      </c>
      <c r="K492" s="168" t="s">
        <v>119</v>
      </c>
      <c r="L492" s="173"/>
      <c r="M492" s="174" t="s">
        <v>19</v>
      </c>
      <c r="N492" s="175" t="s">
        <v>44</v>
      </c>
      <c r="O492" s="59"/>
      <c r="P492" s="162">
        <f t="shared" si="71"/>
        <v>0</v>
      </c>
      <c r="Q492" s="162">
        <v>0</v>
      </c>
      <c r="R492" s="162">
        <f t="shared" si="72"/>
        <v>0</v>
      </c>
      <c r="S492" s="162">
        <v>0</v>
      </c>
      <c r="T492" s="163">
        <f t="shared" si="73"/>
        <v>0</v>
      </c>
      <c r="AR492" s="164" t="s">
        <v>220</v>
      </c>
      <c r="AT492" s="164" t="s">
        <v>124</v>
      </c>
      <c r="AU492" s="164" t="s">
        <v>73</v>
      </c>
      <c r="AY492" s="13" t="s">
        <v>121</v>
      </c>
      <c r="BE492" s="165">
        <f t="shared" si="74"/>
        <v>0</v>
      </c>
      <c r="BF492" s="165">
        <f t="shared" si="75"/>
        <v>0</v>
      </c>
      <c r="BG492" s="165">
        <f t="shared" si="76"/>
        <v>0</v>
      </c>
      <c r="BH492" s="165">
        <f t="shared" si="77"/>
        <v>0</v>
      </c>
      <c r="BI492" s="165">
        <f t="shared" si="78"/>
        <v>0</v>
      </c>
      <c r="BJ492" s="13" t="s">
        <v>81</v>
      </c>
      <c r="BK492" s="165">
        <f t="shared" si="79"/>
        <v>0</v>
      </c>
      <c r="BL492" s="13" t="s">
        <v>220</v>
      </c>
      <c r="BM492" s="164" t="s">
        <v>1748</v>
      </c>
    </row>
    <row r="493" spans="2:65" s="1" customFormat="1" ht="24" customHeight="1">
      <c r="B493" s="30"/>
      <c r="C493" s="166" t="s">
        <v>1749</v>
      </c>
      <c r="D493" s="166" t="s">
        <v>124</v>
      </c>
      <c r="E493" s="167" t="s">
        <v>1750</v>
      </c>
      <c r="F493" s="168" t="s">
        <v>1751</v>
      </c>
      <c r="G493" s="169" t="s">
        <v>231</v>
      </c>
      <c r="H493" s="170">
        <v>7</v>
      </c>
      <c r="I493" s="171"/>
      <c r="J493" s="172">
        <f t="shared" si="70"/>
        <v>0</v>
      </c>
      <c r="K493" s="168" t="s">
        <v>119</v>
      </c>
      <c r="L493" s="173"/>
      <c r="M493" s="174" t="s">
        <v>19</v>
      </c>
      <c r="N493" s="175" t="s">
        <v>44</v>
      </c>
      <c r="O493" s="59"/>
      <c r="P493" s="162">
        <f t="shared" si="71"/>
        <v>0</v>
      </c>
      <c r="Q493" s="162">
        <v>0</v>
      </c>
      <c r="R493" s="162">
        <f t="shared" si="72"/>
        <v>0</v>
      </c>
      <c r="S493" s="162">
        <v>0</v>
      </c>
      <c r="T493" s="163">
        <f t="shared" si="73"/>
        <v>0</v>
      </c>
      <c r="AR493" s="164" t="s">
        <v>220</v>
      </c>
      <c r="AT493" s="164" t="s">
        <v>124</v>
      </c>
      <c r="AU493" s="164" t="s">
        <v>73</v>
      </c>
      <c r="AY493" s="13" t="s">
        <v>121</v>
      </c>
      <c r="BE493" s="165">
        <f t="shared" si="74"/>
        <v>0</v>
      </c>
      <c r="BF493" s="165">
        <f t="shared" si="75"/>
        <v>0</v>
      </c>
      <c r="BG493" s="165">
        <f t="shared" si="76"/>
        <v>0</v>
      </c>
      <c r="BH493" s="165">
        <f t="shared" si="77"/>
        <v>0</v>
      </c>
      <c r="BI493" s="165">
        <f t="shared" si="78"/>
        <v>0</v>
      </c>
      <c r="BJ493" s="13" t="s">
        <v>81</v>
      </c>
      <c r="BK493" s="165">
        <f t="shared" si="79"/>
        <v>0</v>
      </c>
      <c r="BL493" s="13" t="s">
        <v>220</v>
      </c>
      <c r="BM493" s="164" t="s">
        <v>1752</v>
      </c>
    </row>
    <row r="494" spans="2:65" s="1" customFormat="1" ht="24" customHeight="1">
      <c r="B494" s="30"/>
      <c r="C494" s="166" t="s">
        <v>1753</v>
      </c>
      <c r="D494" s="166" t="s">
        <v>124</v>
      </c>
      <c r="E494" s="167" t="s">
        <v>1754</v>
      </c>
      <c r="F494" s="168" t="s">
        <v>1755</v>
      </c>
      <c r="G494" s="169" t="s">
        <v>231</v>
      </c>
      <c r="H494" s="170">
        <v>4</v>
      </c>
      <c r="I494" s="171"/>
      <c r="J494" s="172">
        <f t="shared" si="70"/>
        <v>0</v>
      </c>
      <c r="K494" s="168" t="s">
        <v>119</v>
      </c>
      <c r="L494" s="173"/>
      <c r="M494" s="174" t="s">
        <v>19</v>
      </c>
      <c r="N494" s="175" t="s">
        <v>44</v>
      </c>
      <c r="O494" s="59"/>
      <c r="P494" s="162">
        <f t="shared" si="71"/>
        <v>0</v>
      </c>
      <c r="Q494" s="162">
        <v>0</v>
      </c>
      <c r="R494" s="162">
        <f t="shared" si="72"/>
        <v>0</v>
      </c>
      <c r="S494" s="162">
        <v>0</v>
      </c>
      <c r="T494" s="163">
        <f t="shared" si="73"/>
        <v>0</v>
      </c>
      <c r="AR494" s="164" t="s">
        <v>220</v>
      </c>
      <c r="AT494" s="164" t="s">
        <v>124</v>
      </c>
      <c r="AU494" s="164" t="s">
        <v>73</v>
      </c>
      <c r="AY494" s="13" t="s">
        <v>121</v>
      </c>
      <c r="BE494" s="165">
        <f t="shared" si="74"/>
        <v>0</v>
      </c>
      <c r="BF494" s="165">
        <f t="shared" si="75"/>
        <v>0</v>
      </c>
      <c r="BG494" s="165">
        <f t="shared" si="76"/>
        <v>0</v>
      </c>
      <c r="BH494" s="165">
        <f t="shared" si="77"/>
        <v>0</v>
      </c>
      <c r="BI494" s="165">
        <f t="shared" si="78"/>
        <v>0</v>
      </c>
      <c r="BJ494" s="13" t="s">
        <v>81</v>
      </c>
      <c r="BK494" s="165">
        <f t="shared" si="79"/>
        <v>0</v>
      </c>
      <c r="BL494" s="13" t="s">
        <v>220</v>
      </c>
      <c r="BM494" s="164" t="s">
        <v>1756</v>
      </c>
    </row>
    <row r="495" spans="2:65" s="1" customFormat="1" ht="24" customHeight="1">
      <c r="B495" s="30"/>
      <c r="C495" s="166" t="s">
        <v>1757</v>
      </c>
      <c r="D495" s="166" t="s">
        <v>124</v>
      </c>
      <c r="E495" s="167" t="s">
        <v>1758</v>
      </c>
      <c r="F495" s="168" t="s">
        <v>1759</v>
      </c>
      <c r="G495" s="169" t="s">
        <v>231</v>
      </c>
      <c r="H495" s="170">
        <v>9</v>
      </c>
      <c r="I495" s="171"/>
      <c r="J495" s="172">
        <f t="shared" si="70"/>
        <v>0</v>
      </c>
      <c r="K495" s="168" t="s">
        <v>119</v>
      </c>
      <c r="L495" s="173"/>
      <c r="M495" s="174" t="s">
        <v>19</v>
      </c>
      <c r="N495" s="175" t="s">
        <v>44</v>
      </c>
      <c r="O495" s="59"/>
      <c r="P495" s="162">
        <f t="shared" si="71"/>
        <v>0</v>
      </c>
      <c r="Q495" s="162">
        <v>0</v>
      </c>
      <c r="R495" s="162">
        <f t="shared" si="72"/>
        <v>0</v>
      </c>
      <c r="S495" s="162">
        <v>0</v>
      </c>
      <c r="T495" s="163">
        <f t="shared" si="73"/>
        <v>0</v>
      </c>
      <c r="AR495" s="164" t="s">
        <v>220</v>
      </c>
      <c r="AT495" s="164" t="s">
        <v>124</v>
      </c>
      <c r="AU495" s="164" t="s">
        <v>73</v>
      </c>
      <c r="AY495" s="13" t="s">
        <v>121</v>
      </c>
      <c r="BE495" s="165">
        <f t="shared" si="74"/>
        <v>0</v>
      </c>
      <c r="BF495" s="165">
        <f t="shared" si="75"/>
        <v>0</v>
      </c>
      <c r="BG495" s="165">
        <f t="shared" si="76"/>
        <v>0</v>
      </c>
      <c r="BH495" s="165">
        <f t="shared" si="77"/>
        <v>0</v>
      </c>
      <c r="BI495" s="165">
        <f t="shared" si="78"/>
        <v>0</v>
      </c>
      <c r="BJ495" s="13" t="s">
        <v>81</v>
      </c>
      <c r="BK495" s="165">
        <f t="shared" si="79"/>
        <v>0</v>
      </c>
      <c r="BL495" s="13" t="s">
        <v>220</v>
      </c>
      <c r="BM495" s="164" t="s">
        <v>1760</v>
      </c>
    </row>
    <row r="496" spans="2:65" s="1" customFormat="1" ht="24" customHeight="1">
      <c r="B496" s="30"/>
      <c r="C496" s="166" t="s">
        <v>1761</v>
      </c>
      <c r="D496" s="166" t="s">
        <v>124</v>
      </c>
      <c r="E496" s="167" t="s">
        <v>1762</v>
      </c>
      <c r="F496" s="168" t="s">
        <v>1763</v>
      </c>
      <c r="G496" s="169" t="s">
        <v>118</v>
      </c>
      <c r="H496" s="170">
        <v>1402</v>
      </c>
      <c r="I496" s="171"/>
      <c r="J496" s="172">
        <f t="shared" si="70"/>
        <v>0</v>
      </c>
      <c r="K496" s="168" t="s">
        <v>119</v>
      </c>
      <c r="L496" s="173"/>
      <c r="M496" s="174" t="s">
        <v>19</v>
      </c>
      <c r="N496" s="175" t="s">
        <v>44</v>
      </c>
      <c r="O496" s="59"/>
      <c r="P496" s="162">
        <f t="shared" si="71"/>
        <v>0</v>
      </c>
      <c r="Q496" s="162">
        <v>0</v>
      </c>
      <c r="R496" s="162">
        <f t="shared" si="72"/>
        <v>0</v>
      </c>
      <c r="S496" s="162">
        <v>0</v>
      </c>
      <c r="T496" s="163">
        <f t="shared" si="73"/>
        <v>0</v>
      </c>
      <c r="AR496" s="164" t="s">
        <v>220</v>
      </c>
      <c r="AT496" s="164" t="s">
        <v>124</v>
      </c>
      <c r="AU496" s="164" t="s">
        <v>73</v>
      </c>
      <c r="AY496" s="13" t="s">
        <v>121</v>
      </c>
      <c r="BE496" s="165">
        <f t="shared" si="74"/>
        <v>0</v>
      </c>
      <c r="BF496" s="165">
        <f t="shared" si="75"/>
        <v>0</v>
      </c>
      <c r="BG496" s="165">
        <f t="shared" si="76"/>
        <v>0</v>
      </c>
      <c r="BH496" s="165">
        <f t="shared" si="77"/>
        <v>0</v>
      </c>
      <c r="BI496" s="165">
        <f t="shared" si="78"/>
        <v>0</v>
      </c>
      <c r="BJ496" s="13" t="s">
        <v>81</v>
      </c>
      <c r="BK496" s="165">
        <f t="shared" si="79"/>
        <v>0</v>
      </c>
      <c r="BL496" s="13" t="s">
        <v>220</v>
      </c>
      <c r="BM496" s="164" t="s">
        <v>1764</v>
      </c>
    </row>
    <row r="497" spans="2:65" s="1" customFormat="1" ht="24" customHeight="1">
      <c r="B497" s="30"/>
      <c r="C497" s="166" t="s">
        <v>1765</v>
      </c>
      <c r="D497" s="166" t="s">
        <v>124</v>
      </c>
      <c r="E497" s="167" t="s">
        <v>1766</v>
      </c>
      <c r="F497" s="168" t="s">
        <v>1767</v>
      </c>
      <c r="G497" s="169" t="s">
        <v>118</v>
      </c>
      <c r="H497" s="170">
        <v>1791</v>
      </c>
      <c r="I497" s="171"/>
      <c r="J497" s="172">
        <f t="shared" si="70"/>
        <v>0</v>
      </c>
      <c r="K497" s="168" t="s">
        <v>119</v>
      </c>
      <c r="L497" s="173"/>
      <c r="M497" s="174" t="s">
        <v>19</v>
      </c>
      <c r="N497" s="175" t="s">
        <v>44</v>
      </c>
      <c r="O497" s="59"/>
      <c r="P497" s="162">
        <f t="shared" si="71"/>
        <v>0</v>
      </c>
      <c r="Q497" s="162">
        <v>0</v>
      </c>
      <c r="R497" s="162">
        <f t="shared" si="72"/>
        <v>0</v>
      </c>
      <c r="S497" s="162">
        <v>0</v>
      </c>
      <c r="T497" s="163">
        <f t="shared" si="73"/>
        <v>0</v>
      </c>
      <c r="AR497" s="164" t="s">
        <v>220</v>
      </c>
      <c r="AT497" s="164" t="s">
        <v>124</v>
      </c>
      <c r="AU497" s="164" t="s">
        <v>73</v>
      </c>
      <c r="AY497" s="13" t="s">
        <v>121</v>
      </c>
      <c r="BE497" s="165">
        <f t="shared" si="74"/>
        <v>0</v>
      </c>
      <c r="BF497" s="165">
        <f t="shared" si="75"/>
        <v>0</v>
      </c>
      <c r="BG497" s="165">
        <f t="shared" si="76"/>
        <v>0</v>
      </c>
      <c r="BH497" s="165">
        <f t="shared" si="77"/>
        <v>0</v>
      </c>
      <c r="BI497" s="165">
        <f t="shared" si="78"/>
        <v>0</v>
      </c>
      <c r="BJ497" s="13" t="s">
        <v>81</v>
      </c>
      <c r="BK497" s="165">
        <f t="shared" si="79"/>
        <v>0</v>
      </c>
      <c r="BL497" s="13" t="s">
        <v>220</v>
      </c>
      <c r="BM497" s="164" t="s">
        <v>1768</v>
      </c>
    </row>
    <row r="498" spans="2:65" s="1" customFormat="1" ht="24" customHeight="1">
      <c r="B498" s="30"/>
      <c r="C498" s="166" t="s">
        <v>1769</v>
      </c>
      <c r="D498" s="166" t="s">
        <v>124</v>
      </c>
      <c r="E498" s="167" t="s">
        <v>1770</v>
      </c>
      <c r="F498" s="168" t="s">
        <v>1771</v>
      </c>
      <c r="G498" s="169" t="s">
        <v>118</v>
      </c>
      <c r="H498" s="170">
        <v>1209</v>
      </c>
      <c r="I498" s="171"/>
      <c r="J498" s="172">
        <f t="shared" si="70"/>
        <v>0</v>
      </c>
      <c r="K498" s="168" t="s">
        <v>119</v>
      </c>
      <c r="L498" s="173"/>
      <c r="M498" s="174" t="s">
        <v>19</v>
      </c>
      <c r="N498" s="175" t="s">
        <v>44</v>
      </c>
      <c r="O498" s="59"/>
      <c r="P498" s="162">
        <f t="shared" si="71"/>
        <v>0</v>
      </c>
      <c r="Q498" s="162">
        <v>0</v>
      </c>
      <c r="R498" s="162">
        <f t="shared" si="72"/>
        <v>0</v>
      </c>
      <c r="S498" s="162">
        <v>0</v>
      </c>
      <c r="T498" s="163">
        <f t="shared" si="73"/>
        <v>0</v>
      </c>
      <c r="AR498" s="164" t="s">
        <v>220</v>
      </c>
      <c r="AT498" s="164" t="s">
        <v>124</v>
      </c>
      <c r="AU498" s="164" t="s">
        <v>73</v>
      </c>
      <c r="AY498" s="13" t="s">
        <v>121</v>
      </c>
      <c r="BE498" s="165">
        <f t="shared" si="74"/>
        <v>0</v>
      </c>
      <c r="BF498" s="165">
        <f t="shared" si="75"/>
        <v>0</v>
      </c>
      <c r="BG498" s="165">
        <f t="shared" si="76"/>
        <v>0</v>
      </c>
      <c r="BH498" s="165">
        <f t="shared" si="77"/>
        <v>0</v>
      </c>
      <c r="BI498" s="165">
        <f t="shared" si="78"/>
        <v>0</v>
      </c>
      <c r="BJ498" s="13" t="s">
        <v>81</v>
      </c>
      <c r="BK498" s="165">
        <f t="shared" si="79"/>
        <v>0</v>
      </c>
      <c r="BL498" s="13" t="s">
        <v>220</v>
      </c>
      <c r="BM498" s="164" t="s">
        <v>1772</v>
      </c>
    </row>
    <row r="499" spans="2:65" s="1" customFormat="1" ht="24" customHeight="1">
      <c r="B499" s="30"/>
      <c r="C499" s="166" t="s">
        <v>1773</v>
      </c>
      <c r="D499" s="166" t="s">
        <v>124</v>
      </c>
      <c r="E499" s="167" t="s">
        <v>1774</v>
      </c>
      <c r="F499" s="168" t="s">
        <v>1775</v>
      </c>
      <c r="G499" s="169" t="s">
        <v>231</v>
      </c>
      <c r="H499" s="170">
        <v>3</v>
      </c>
      <c r="I499" s="171"/>
      <c r="J499" s="172">
        <f t="shared" si="70"/>
        <v>0</v>
      </c>
      <c r="K499" s="168" t="s">
        <v>119</v>
      </c>
      <c r="L499" s="173"/>
      <c r="M499" s="174" t="s">
        <v>19</v>
      </c>
      <c r="N499" s="175" t="s">
        <v>44</v>
      </c>
      <c r="O499" s="59"/>
      <c r="P499" s="162">
        <f t="shared" si="71"/>
        <v>0</v>
      </c>
      <c r="Q499" s="162">
        <v>0</v>
      </c>
      <c r="R499" s="162">
        <f t="shared" si="72"/>
        <v>0</v>
      </c>
      <c r="S499" s="162">
        <v>0</v>
      </c>
      <c r="T499" s="163">
        <f t="shared" si="73"/>
        <v>0</v>
      </c>
      <c r="AR499" s="164" t="s">
        <v>220</v>
      </c>
      <c r="AT499" s="164" t="s">
        <v>124</v>
      </c>
      <c r="AU499" s="164" t="s">
        <v>73</v>
      </c>
      <c r="AY499" s="13" t="s">
        <v>121</v>
      </c>
      <c r="BE499" s="165">
        <f t="shared" si="74"/>
        <v>0</v>
      </c>
      <c r="BF499" s="165">
        <f t="shared" si="75"/>
        <v>0</v>
      </c>
      <c r="BG499" s="165">
        <f t="shared" si="76"/>
        <v>0</v>
      </c>
      <c r="BH499" s="165">
        <f t="shared" si="77"/>
        <v>0</v>
      </c>
      <c r="BI499" s="165">
        <f t="shared" si="78"/>
        <v>0</v>
      </c>
      <c r="BJ499" s="13" t="s">
        <v>81</v>
      </c>
      <c r="BK499" s="165">
        <f t="shared" si="79"/>
        <v>0</v>
      </c>
      <c r="BL499" s="13" t="s">
        <v>220</v>
      </c>
      <c r="BM499" s="164" t="s">
        <v>1776</v>
      </c>
    </row>
    <row r="500" spans="2:65" s="1" customFormat="1" ht="24" customHeight="1">
      <c r="B500" s="30"/>
      <c r="C500" s="166" t="s">
        <v>1777</v>
      </c>
      <c r="D500" s="166" t="s">
        <v>124</v>
      </c>
      <c r="E500" s="167" t="s">
        <v>1778</v>
      </c>
      <c r="F500" s="168" t="s">
        <v>1779</v>
      </c>
      <c r="G500" s="169" t="s">
        <v>231</v>
      </c>
      <c r="H500" s="170">
        <v>3</v>
      </c>
      <c r="I500" s="171"/>
      <c r="J500" s="172">
        <f t="shared" si="70"/>
        <v>0</v>
      </c>
      <c r="K500" s="168" t="s">
        <v>119</v>
      </c>
      <c r="L500" s="173"/>
      <c r="M500" s="174" t="s">
        <v>19</v>
      </c>
      <c r="N500" s="175" t="s">
        <v>44</v>
      </c>
      <c r="O500" s="59"/>
      <c r="P500" s="162">
        <f t="shared" si="71"/>
        <v>0</v>
      </c>
      <c r="Q500" s="162">
        <v>0</v>
      </c>
      <c r="R500" s="162">
        <f t="shared" si="72"/>
        <v>0</v>
      </c>
      <c r="S500" s="162">
        <v>0</v>
      </c>
      <c r="T500" s="163">
        <f t="shared" si="73"/>
        <v>0</v>
      </c>
      <c r="AR500" s="164" t="s">
        <v>220</v>
      </c>
      <c r="AT500" s="164" t="s">
        <v>124</v>
      </c>
      <c r="AU500" s="164" t="s">
        <v>73</v>
      </c>
      <c r="AY500" s="13" t="s">
        <v>121</v>
      </c>
      <c r="BE500" s="165">
        <f t="shared" si="74"/>
        <v>0</v>
      </c>
      <c r="BF500" s="165">
        <f t="shared" si="75"/>
        <v>0</v>
      </c>
      <c r="BG500" s="165">
        <f t="shared" si="76"/>
        <v>0</v>
      </c>
      <c r="BH500" s="165">
        <f t="shared" si="77"/>
        <v>0</v>
      </c>
      <c r="BI500" s="165">
        <f t="shared" si="78"/>
        <v>0</v>
      </c>
      <c r="BJ500" s="13" t="s">
        <v>81</v>
      </c>
      <c r="BK500" s="165">
        <f t="shared" si="79"/>
        <v>0</v>
      </c>
      <c r="BL500" s="13" t="s">
        <v>220</v>
      </c>
      <c r="BM500" s="164" t="s">
        <v>1780</v>
      </c>
    </row>
    <row r="501" spans="2:65" s="1" customFormat="1" ht="24" customHeight="1">
      <c r="B501" s="30"/>
      <c r="C501" s="166" t="s">
        <v>1781</v>
      </c>
      <c r="D501" s="166" t="s">
        <v>124</v>
      </c>
      <c r="E501" s="167" t="s">
        <v>1782</v>
      </c>
      <c r="F501" s="168" t="s">
        <v>1783</v>
      </c>
      <c r="G501" s="169" t="s">
        <v>231</v>
      </c>
      <c r="H501" s="170">
        <v>3</v>
      </c>
      <c r="I501" s="171"/>
      <c r="J501" s="172">
        <f t="shared" si="70"/>
        <v>0</v>
      </c>
      <c r="K501" s="168" t="s">
        <v>119</v>
      </c>
      <c r="L501" s="173"/>
      <c r="M501" s="174" t="s">
        <v>19</v>
      </c>
      <c r="N501" s="175" t="s">
        <v>44</v>
      </c>
      <c r="O501" s="59"/>
      <c r="P501" s="162">
        <f t="shared" si="71"/>
        <v>0</v>
      </c>
      <c r="Q501" s="162">
        <v>0</v>
      </c>
      <c r="R501" s="162">
        <f t="shared" si="72"/>
        <v>0</v>
      </c>
      <c r="S501" s="162">
        <v>0</v>
      </c>
      <c r="T501" s="163">
        <f t="shared" si="73"/>
        <v>0</v>
      </c>
      <c r="AR501" s="164" t="s">
        <v>220</v>
      </c>
      <c r="AT501" s="164" t="s">
        <v>124</v>
      </c>
      <c r="AU501" s="164" t="s">
        <v>73</v>
      </c>
      <c r="AY501" s="13" t="s">
        <v>121</v>
      </c>
      <c r="BE501" s="165">
        <f t="shared" si="74"/>
        <v>0</v>
      </c>
      <c r="BF501" s="165">
        <f t="shared" si="75"/>
        <v>0</v>
      </c>
      <c r="BG501" s="165">
        <f t="shared" si="76"/>
        <v>0</v>
      </c>
      <c r="BH501" s="165">
        <f t="shared" si="77"/>
        <v>0</v>
      </c>
      <c r="BI501" s="165">
        <f t="shared" si="78"/>
        <v>0</v>
      </c>
      <c r="BJ501" s="13" t="s">
        <v>81</v>
      </c>
      <c r="BK501" s="165">
        <f t="shared" si="79"/>
        <v>0</v>
      </c>
      <c r="BL501" s="13" t="s">
        <v>220</v>
      </c>
      <c r="BM501" s="164" t="s">
        <v>1784</v>
      </c>
    </row>
    <row r="502" spans="2:65" s="1" customFormat="1" ht="24" customHeight="1">
      <c r="B502" s="30"/>
      <c r="C502" s="166" t="s">
        <v>1785</v>
      </c>
      <c r="D502" s="166" t="s">
        <v>124</v>
      </c>
      <c r="E502" s="167" t="s">
        <v>1786</v>
      </c>
      <c r="F502" s="168" t="s">
        <v>1787</v>
      </c>
      <c r="G502" s="169" t="s">
        <v>231</v>
      </c>
      <c r="H502" s="170">
        <v>6</v>
      </c>
      <c r="I502" s="171"/>
      <c r="J502" s="172">
        <f t="shared" si="70"/>
        <v>0</v>
      </c>
      <c r="K502" s="168" t="s">
        <v>119</v>
      </c>
      <c r="L502" s="173"/>
      <c r="M502" s="174" t="s">
        <v>19</v>
      </c>
      <c r="N502" s="175" t="s">
        <v>44</v>
      </c>
      <c r="O502" s="59"/>
      <c r="P502" s="162">
        <f t="shared" si="71"/>
        <v>0</v>
      </c>
      <c r="Q502" s="162">
        <v>0</v>
      </c>
      <c r="R502" s="162">
        <f t="shared" si="72"/>
        <v>0</v>
      </c>
      <c r="S502" s="162">
        <v>0</v>
      </c>
      <c r="T502" s="163">
        <f t="shared" si="73"/>
        <v>0</v>
      </c>
      <c r="AR502" s="164" t="s">
        <v>220</v>
      </c>
      <c r="AT502" s="164" t="s">
        <v>124</v>
      </c>
      <c r="AU502" s="164" t="s">
        <v>73</v>
      </c>
      <c r="AY502" s="13" t="s">
        <v>121</v>
      </c>
      <c r="BE502" s="165">
        <f t="shared" si="74"/>
        <v>0</v>
      </c>
      <c r="BF502" s="165">
        <f t="shared" si="75"/>
        <v>0</v>
      </c>
      <c r="BG502" s="165">
        <f t="shared" si="76"/>
        <v>0</v>
      </c>
      <c r="BH502" s="165">
        <f t="shared" si="77"/>
        <v>0</v>
      </c>
      <c r="BI502" s="165">
        <f t="shared" si="78"/>
        <v>0</v>
      </c>
      <c r="BJ502" s="13" t="s">
        <v>81</v>
      </c>
      <c r="BK502" s="165">
        <f t="shared" si="79"/>
        <v>0</v>
      </c>
      <c r="BL502" s="13" t="s">
        <v>220</v>
      </c>
      <c r="BM502" s="164" t="s">
        <v>1788</v>
      </c>
    </row>
    <row r="503" spans="2:65" s="1" customFormat="1" ht="24" customHeight="1">
      <c r="B503" s="30"/>
      <c r="C503" s="166" t="s">
        <v>1789</v>
      </c>
      <c r="D503" s="166" t="s">
        <v>124</v>
      </c>
      <c r="E503" s="167" t="s">
        <v>1790</v>
      </c>
      <c r="F503" s="168" t="s">
        <v>1791</v>
      </c>
      <c r="G503" s="169" t="s">
        <v>231</v>
      </c>
      <c r="H503" s="170">
        <v>2</v>
      </c>
      <c r="I503" s="171"/>
      <c r="J503" s="172">
        <f t="shared" si="70"/>
        <v>0</v>
      </c>
      <c r="K503" s="168" t="s">
        <v>119</v>
      </c>
      <c r="L503" s="173"/>
      <c r="M503" s="174" t="s">
        <v>19</v>
      </c>
      <c r="N503" s="175" t="s">
        <v>44</v>
      </c>
      <c r="O503" s="59"/>
      <c r="P503" s="162">
        <f t="shared" si="71"/>
        <v>0</v>
      </c>
      <c r="Q503" s="162">
        <v>0</v>
      </c>
      <c r="R503" s="162">
        <f t="shared" si="72"/>
        <v>0</v>
      </c>
      <c r="S503" s="162">
        <v>0</v>
      </c>
      <c r="T503" s="163">
        <f t="shared" si="73"/>
        <v>0</v>
      </c>
      <c r="AR503" s="164" t="s">
        <v>220</v>
      </c>
      <c r="AT503" s="164" t="s">
        <v>124</v>
      </c>
      <c r="AU503" s="164" t="s">
        <v>73</v>
      </c>
      <c r="AY503" s="13" t="s">
        <v>121</v>
      </c>
      <c r="BE503" s="165">
        <f t="shared" si="74"/>
        <v>0</v>
      </c>
      <c r="BF503" s="165">
        <f t="shared" si="75"/>
        <v>0</v>
      </c>
      <c r="BG503" s="165">
        <f t="shared" si="76"/>
        <v>0</v>
      </c>
      <c r="BH503" s="165">
        <f t="shared" si="77"/>
        <v>0</v>
      </c>
      <c r="BI503" s="165">
        <f t="shared" si="78"/>
        <v>0</v>
      </c>
      <c r="BJ503" s="13" t="s">
        <v>81</v>
      </c>
      <c r="BK503" s="165">
        <f t="shared" si="79"/>
        <v>0</v>
      </c>
      <c r="BL503" s="13" t="s">
        <v>220</v>
      </c>
      <c r="BM503" s="164" t="s">
        <v>1792</v>
      </c>
    </row>
    <row r="504" spans="2:65" s="1" customFormat="1" ht="24" customHeight="1">
      <c r="B504" s="30"/>
      <c r="C504" s="166" t="s">
        <v>1793</v>
      </c>
      <c r="D504" s="166" t="s">
        <v>124</v>
      </c>
      <c r="E504" s="167" t="s">
        <v>1794</v>
      </c>
      <c r="F504" s="168" t="s">
        <v>1795</v>
      </c>
      <c r="G504" s="169" t="s">
        <v>231</v>
      </c>
      <c r="H504" s="170">
        <v>4</v>
      </c>
      <c r="I504" s="171"/>
      <c r="J504" s="172">
        <f t="shared" si="70"/>
        <v>0</v>
      </c>
      <c r="K504" s="168" t="s">
        <v>119</v>
      </c>
      <c r="L504" s="173"/>
      <c r="M504" s="174" t="s">
        <v>19</v>
      </c>
      <c r="N504" s="175" t="s">
        <v>44</v>
      </c>
      <c r="O504" s="59"/>
      <c r="P504" s="162">
        <f t="shared" si="71"/>
        <v>0</v>
      </c>
      <c r="Q504" s="162">
        <v>0</v>
      </c>
      <c r="R504" s="162">
        <f t="shared" si="72"/>
        <v>0</v>
      </c>
      <c r="S504" s="162">
        <v>0</v>
      </c>
      <c r="T504" s="163">
        <f t="shared" si="73"/>
        <v>0</v>
      </c>
      <c r="AR504" s="164" t="s">
        <v>220</v>
      </c>
      <c r="AT504" s="164" t="s">
        <v>124</v>
      </c>
      <c r="AU504" s="164" t="s">
        <v>73</v>
      </c>
      <c r="AY504" s="13" t="s">
        <v>121</v>
      </c>
      <c r="BE504" s="165">
        <f t="shared" si="74"/>
        <v>0</v>
      </c>
      <c r="BF504" s="165">
        <f t="shared" si="75"/>
        <v>0</v>
      </c>
      <c r="BG504" s="165">
        <f t="shared" si="76"/>
        <v>0</v>
      </c>
      <c r="BH504" s="165">
        <f t="shared" si="77"/>
        <v>0</v>
      </c>
      <c r="BI504" s="165">
        <f t="shared" si="78"/>
        <v>0</v>
      </c>
      <c r="BJ504" s="13" t="s">
        <v>81</v>
      </c>
      <c r="BK504" s="165">
        <f t="shared" si="79"/>
        <v>0</v>
      </c>
      <c r="BL504" s="13" t="s">
        <v>220</v>
      </c>
      <c r="BM504" s="164" t="s">
        <v>1796</v>
      </c>
    </row>
    <row r="505" spans="2:65" s="1" customFormat="1" ht="24" customHeight="1">
      <c r="B505" s="30"/>
      <c r="C505" s="166" t="s">
        <v>1797</v>
      </c>
      <c r="D505" s="166" t="s">
        <v>124</v>
      </c>
      <c r="E505" s="167" t="s">
        <v>1798</v>
      </c>
      <c r="F505" s="168" t="s">
        <v>1799</v>
      </c>
      <c r="G505" s="169" t="s">
        <v>231</v>
      </c>
      <c r="H505" s="170">
        <v>4</v>
      </c>
      <c r="I505" s="171"/>
      <c r="J505" s="172">
        <f t="shared" si="70"/>
        <v>0</v>
      </c>
      <c r="K505" s="168" t="s">
        <v>119</v>
      </c>
      <c r="L505" s="173"/>
      <c r="M505" s="174" t="s">
        <v>19</v>
      </c>
      <c r="N505" s="175" t="s">
        <v>44</v>
      </c>
      <c r="O505" s="59"/>
      <c r="P505" s="162">
        <f t="shared" si="71"/>
        <v>0</v>
      </c>
      <c r="Q505" s="162">
        <v>0</v>
      </c>
      <c r="R505" s="162">
        <f t="shared" si="72"/>
        <v>0</v>
      </c>
      <c r="S505" s="162">
        <v>0</v>
      </c>
      <c r="T505" s="163">
        <f t="shared" si="73"/>
        <v>0</v>
      </c>
      <c r="AR505" s="164" t="s">
        <v>220</v>
      </c>
      <c r="AT505" s="164" t="s">
        <v>124</v>
      </c>
      <c r="AU505" s="164" t="s">
        <v>73</v>
      </c>
      <c r="AY505" s="13" t="s">
        <v>121</v>
      </c>
      <c r="BE505" s="165">
        <f t="shared" si="74"/>
        <v>0</v>
      </c>
      <c r="BF505" s="165">
        <f t="shared" si="75"/>
        <v>0</v>
      </c>
      <c r="BG505" s="165">
        <f t="shared" si="76"/>
        <v>0</v>
      </c>
      <c r="BH505" s="165">
        <f t="shared" si="77"/>
        <v>0</v>
      </c>
      <c r="BI505" s="165">
        <f t="shared" si="78"/>
        <v>0</v>
      </c>
      <c r="BJ505" s="13" t="s">
        <v>81</v>
      </c>
      <c r="BK505" s="165">
        <f t="shared" si="79"/>
        <v>0</v>
      </c>
      <c r="BL505" s="13" t="s">
        <v>220</v>
      </c>
      <c r="BM505" s="164" t="s">
        <v>1800</v>
      </c>
    </row>
    <row r="506" spans="2:65" s="1" customFormat="1" ht="24" customHeight="1">
      <c r="B506" s="30"/>
      <c r="C506" s="166" t="s">
        <v>1801</v>
      </c>
      <c r="D506" s="166" t="s">
        <v>124</v>
      </c>
      <c r="E506" s="167" t="s">
        <v>1802</v>
      </c>
      <c r="F506" s="168" t="s">
        <v>1803</v>
      </c>
      <c r="G506" s="169" t="s">
        <v>231</v>
      </c>
      <c r="H506" s="170">
        <v>2</v>
      </c>
      <c r="I506" s="171"/>
      <c r="J506" s="172">
        <f t="shared" si="70"/>
        <v>0</v>
      </c>
      <c r="K506" s="168" t="s">
        <v>119</v>
      </c>
      <c r="L506" s="173"/>
      <c r="M506" s="174" t="s">
        <v>19</v>
      </c>
      <c r="N506" s="175" t="s">
        <v>44</v>
      </c>
      <c r="O506" s="59"/>
      <c r="P506" s="162">
        <f t="shared" si="71"/>
        <v>0</v>
      </c>
      <c r="Q506" s="162">
        <v>0</v>
      </c>
      <c r="R506" s="162">
        <f t="shared" si="72"/>
        <v>0</v>
      </c>
      <c r="S506" s="162">
        <v>0</v>
      </c>
      <c r="T506" s="163">
        <f t="shared" si="73"/>
        <v>0</v>
      </c>
      <c r="AR506" s="164" t="s">
        <v>220</v>
      </c>
      <c r="AT506" s="164" t="s">
        <v>124</v>
      </c>
      <c r="AU506" s="164" t="s">
        <v>73</v>
      </c>
      <c r="AY506" s="13" t="s">
        <v>121</v>
      </c>
      <c r="BE506" s="165">
        <f t="shared" si="74"/>
        <v>0</v>
      </c>
      <c r="BF506" s="165">
        <f t="shared" si="75"/>
        <v>0</v>
      </c>
      <c r="BG506" s="165">
        <f t="shared" si="76"/>
        <v>0</v>
      </c>
      <c r="BH506" s="165">
        <f t="shared" si="77"/>
        <v>0</v>
      </c>
      <c r="BI506" s="165">
        <f t="shared" si="78"/>
        <v>0</v>
      </c>
      <c r="BJ506" s="13" t="s">
        <v>81</v>
      </c>
      <c r="BK506" s="165">
        <f t="shared" si="79"/>
        <v>0</v>
      </c>
      <c r="BL506" s="13" t="s">
        <v>220</v>
      </c>
      <c r="BM506" s="164" t="s">
        <v>1804</v>
      </c>
    </row>
    <row r="507" spans="2:65" s="1" customFormat="1" ht="24" customHeight="1">
      <c r="B507" s="30"/>
      <c r="C507" s="166" t="s">
        <v>1805</v>
      </c>
      <c r="D507" s="166" t="s">
        <v>124</v>
      </c>
      <c r="E507" s="167" t="s">
        <v>1806</v>
      </c>
      <c r="F507" s="168" t="s">
        <v>1807</v>
      </c>
      <c r="G507" s="169" t="s">
        <v>231</v>
      </c>
      <c r="H507" s="170">
        <v>2</v>
      </c>
      <c r="I507" s="171"/>
      <c r="J507" s="172">
        <f t="shared" si="70"/>
        <v>0</v>
      </c>
      <c r="K507" s="168" t="s">
        <v>119</v>
      </c>
      <c r="L507" s="173"/>
      <c r="M507" s="174" t="s">
        <v>19</v>
      </c>
      <c r="N507" s="175" t="s">
        <v>44</v>
      </c>
      <c r="O507" s="59"/>
      <c r="P507" s="162">
        <f t="shared" si="71"/>
        <v>0</v>
      </c>
      <c r="Q507" s="162">
        <v>0</v>
      </c>
      <c r="R507" s="162">
        <f t="shared" si="72"/>
        <v>0</v>
      </c>
      <c r="S507" s="162">
        <v>0</v>
      </c>
      <c r="T507" s="163">
        <f t="shared" si="73"/>
        <v>0</v>
      </c>
      <c r="AR507" s="164" t="s">
        <v>220</v>
      </c>
      <c r="AT507" s="164" t="s">
        <v>124</v>
      </c>
      <c r="AU507" s="164" t="s">
        <v>73</v>
      </c>
      <c r="AY507" s="13" t="s">
        <v>121</v>
      </c>
      <c r="BE507" s="165">
        <f t="shared" si="74"/>
        <v>0</v>
      </c>
      <c r="BF507" s="165">
        <f t="shared" si="75"/>
        <v>0</v>
      </c>
      <c r="BG507" s="165">
        <f t="shared" si="76"/>
        <v>0</v>
      </c>
      <c r="BH507" s="165">
        <f t="shared" si="77"/>
        <v>0</v>
      </c>
      <c r="BI507" s="165">
        <f t="shared" si="78"/>
        <v>0</v>
      </c>
      <c r="BJ507" s="13" t="s">
        <v>81</v>
      </c>
      <c r="BK507" s="165">
        <f t="shared" si="79"/>
        <v>0</v>
      </c>
      <c r="BL507" s="13" t="s">
        <v>220</v>
      </c>
      <c r="BM507" s="164" t="s">
        <v>1808</v>
      </c>
    </row>
    <row r="508" spans="2:65" s="1" customFormat="1" ht="24" customHeight="1">
      <c r="B508" s="30"/>
      <c r="C508" s="166" t="s">
        <v>1809</v>
      </c>
      <c r="D508" s="166" t="s">
        <v>124</v>
      </c>
      <c r="E508" s="167" t="s">
        <v>1810</v>
      </c>
      <c r="F508" s="168" t="s">
        <v>1811</v>
      </c>
      <c r="G508" s="169" t="s">
        <v>231</v>
      </c>
      <c r="H508" s="170">
        <v>2</v>
      </c>
      <c r="I508" s="171"/>
      <c r="J508" s="172">
        <f t="shared" si="70"/>
        <v>0</v>
      </c>
      <c r="K508" s="168" t="s">
        <v>119</v>
      </c>
      <c r="L508" s="173"/>
      <c r="M508" s="174" t="s">
        <v>19</v>
      </c>
      <c r="N508" s="175" t="s">
        <v>44</v>
      </c>
      <c r="O508" s="59"/>
      <c r="P508" s="162">
        <f t="shared" si="71"/>
        <v>0</v>
      </c>
      <c r="Q508" s="162">
        <v>0</v>
      </c>
      <c r="R508" s="162">
        <f t="shared" si="72"/>
        <v>0</v>
      </c>
      <c r="S508" s="162">
        <v>0</v>
      </c>
      <c r="T508" s="163">
        <f t="shared" si="73"/>
        <v>0</v>
      </c>
      <c r="AR508" s="164" t="s">
        <v>220</v>
      </c>
      <c r="AT508" s="164" t="s">
        <v>124</v>
      </c>
      <c r="AU508" s="164" t="s">
        <v>73</v>
      </c>
      <c r="AY508" s="13" t="s">
        <v>121</v>
      </c>
      <c r="BE508" s="165">
        <f t="shared" si="74"/>
        <v>0</v>
      </c>
      <c r="BF508" s="165">
        <f t="shared" si="75"/>
        <v>0</v>
      </c>
      <c r="BG508" s="165">
        <f t="shared" si="76"/>
        <v>0</v>
      </c>
      <c r="BH508" s="165">
        <f t="shared" si="77"/>
        <v>0</v>
      </c>
      <c r="BI508" s="165">
        <f t="shared" si="78"/>
        <v>0</v>
      </c>
      <c r="BJ508" s="13" t="s">
        <v>81</v>
      </c>
      <c r="BK508" s="165">
        <f t="shared" si="79"/>
        <v>0</v>
      </c>
      <c r="BL508" s="13" t="s">
        <v>220</v>
      </c>
      <c r="BM508" s="164" t="s">
        <v>1812</v>
      </c>
    </row>
    <row r="509" spans="2:65" s="1" customFormat="1" ht="24" customHeight="1">
      <c r="B509" s="30"/>
      <c r="C509" s="166" t="s">
        <v>1813</v>
      </c>
      <c r="D509" s="166" t="s">
        <v>124</v>
      </c>
      <c r="E509" s="167" t="s">
        <v>1814</v>
      </c>
      <c r="F509" s="168" t="s">
        <v>1815</v>
      </c>
      <c r="G509" s="169" t="s">
        <v>231</v>
      </c>
      <c r="H509" s="170">
        <v>19</v>
      </c>
      <c r="I509" s="171"/>
      <c r="J509" s="172">
        <f t="shared" si="70"/>
        <v>0</v>
      </c>
      <c r="K509" s="168" t="s">
        <v>119</v>
      </c>
      <c r="L509" s="173"/>
      <c r="M509" s="174" t="s">
        <v>19</v>
      </c>
      <c r="N509" s="175" t="s">
        <v>44</v>
      </c>
      <c r="O509" s="59"/>
      <c r="P509" s="162">
        <f t="shared" si="71"/>
        <v>0</v>
      </c>
      <c r="Q509" s="162">
        <v>0</v>
      </c>
      <c r="R509" s="162">
        <f t="shared" si="72"/>
        <v>0</v>
      </c>
      <c r="S509" s="162">
        <v>0</v>
      </c>
      <c r="T509" s="163">
        <f t="shared" si="73"/>
        <v>0</v>
      </c>
      <c r="AR509" s="164" t="s">
        <v>220</v>
      </c>
      <c r="AT509" s="164" t="s">
        <v>124</v>
      </c>
      <c r="AU509" s="164" t="s">
        <v>73</v>
      </c>
      <c r="AY509" s="13" t="s">
        <v>121</v>
      </c>
      <c r="BE509" s="165">
        <f t="shared" si="74"/>
        <v>0</v>
      </c>
      <c r="BF509" s="165">
        <f t="shared" si="75"/>
        <v>0</v>
      </c>
      <c r="BG509" s="165">
        <f t="shared" si="76"/>
        <v>0</v>
      </c>
      <c r="BH509" s="165">
        <f t="shared" si="77"/>
        <v>0</v>
      </c>
      <c r="BI509" s="165">
        <f t="shared" si="78"/>
        <v>0</v>
      </c>
      <c r="BJ509" s="13" t="s">
        <v>81</v>
      </c>
      <c r="BK509" s="165">
        <f t="shared" si="79"/>
        <v>0</v>
      </c>
      <c r="BL509" s="13" t="s">
        <v>220</v>
      </c>
      <c r="BM509" s="164" t="s">
        <v>1816</v>
      </c>
    </row>
    <row r="510" spans="2:65" s="1" customFormat="1" ht="24" customHeight="1">
      <c r="B510" s="30"/>
      <c r="C510" s="166" t="s">
        <v>1817</v>
      </c>
      <c r="D510" s="166" t="s">
        <v>124</v>
      </c>
      <c r="E510" s="167" t="s">
        <v>1818</v>
      </c>
      <c r="F510" s="168" t="s">
        <v>1819</v>
      </c>
      <c r="G510" s="169" t="s">
        <v>231</v>
      </c>
      <c r="H510" s="170">
        <v>3</v>
      </c>
      <c r="I510" s="171"/>
      <c r="J510" s="172">
        <f t="shared" si="70"/>
        <v>0</v>
      </c>
      <c r="K510" s="168" t="s">
        <v>119</v>
      </c>
      <c r="L510" s="173"/>
      <c r="M510" s="174" t="s">
        <v>19</v>
      </c>
      <c r="N510" s="175" t="s">
        <v>44</v>
      </c>
      <c r="O510" s="59"/>
      <c r="P510" s="162">
        <f t="shared" si="71"/>
        <v>0</v>
      </c>
      <c r="Q510" s="162">
        <v>0</v>
      </c>
      <c r="R510" s="162">
        <f t="shared" si="72"/>
        <v>0</v>
      </c>
      <c r="S510" s="162">
        <v>0</v>
      </c>
      <c r="T510" s="163">
        <f t="shared" si="73"/>
        <v>0</v>
      </c>
      <c r="AR510" s="164" t="s">
        <v>220</v>
      </c>
      <c r="AT510" s="164" t="s">
        <v>124</v>
      </c>
      <c r="AU510" s="164" t="s">
        <v>73</v>
      </c>
      <c r="AY510" s="13" t="s">
        <v>121</v>
      </c>
      <c r="BE510" s="165">
        <f t="shared" si="74"/>
        <v>0</v>
      </c>
      <c r="BF510" s="165">
        <f t="shared" si="75"/>
        <v>0</v>
      </c>
      <c r="BG510" s="165">
        <f t="shared" si="76"/>
        <v>0</v>
      </c>
      <c r="BH510" s="165">
        <f t="shared" si="77"/>
        <v>0</v>
      </c>
      <c r="BI510" s="165">
        <f t="shared" si="78"/>
        <v>0</v>
      </c>
      <c r="BJ510" s="13" t="s">
        <v>81</v>
      </c>
      <c r="BK510" s="165">
        <f t="shared" si="79"/>
        <v>0</v>
      </c>
      <c r="BL510" s="13" t="s">
        <v>220</v>
      </c>
      <c r="BM510" s="164" t="s">
        <v>1820</v>
      </c>
    </row>
    <row r="511" spans="2:65" s="1" customFormat="1" ht="24" customHeight="1">
      <c r="B511" s="30"/>
      <c r="C511" s="166" t="s">
        <v>1821</v>
      </c>
      <c r="D511" s="166" t="s">
        <v>124</v>
      </c>
      <c r="E511" s="167" t="s">
        <v>1822</v>
      </c>
      <c r="F511" s="168" t="s">
        <v>1823</v>
      </c>
      <c r="G511" s="169" t="s">
        <v>231</v>
      </c>
      <c r="H511" s="170">
        <v>3</v>
      </c>
      <c r="I511" s="171"/>
      <c r="J511" s="172">
        <f t="shared" si="70"/>
        <v>0</v>
      </c>
      <c r="K511" s="168" t="s">
        <v>119</v>
      </c>
      <c r="L511" s="173"/>
      <c r="M511" s="174" t="s">
        <v>19</v>
      </c>
      <c r="N511" s="175" t="s">
        <v>44</v>
      </c>
      <c r="O511" s="59"/>
      <c r="P511" s="162">
        <f t="shared" si="71"/>
        <v>0</v>
      </c>
      <c r="Q511" s="162">
        <v>0</v>
      </c>
      <c r="R511" s="162">
        <f t="shared" si="72"/>
        <v>0</v>
      </c>
      <c r="S511" s="162">
        <v>0</v>
      </c>
      <c r="T511" s="163">
        <f t="shared" si="73"/>
        <v>0</v>
      </c>
      <c r="AR511" s="164" t="s">
        <v>220</v>
      </c>
      <c r="AT511" s="164" t="s">
        <v>124</v>
      </c>
      <c r="AU511" s="164" t="s">
        <v>73</v>
      </c>
      <c r="AY511" s="13" t="s">
        <v>121</v>
      </c>
      <c r="BE511" s="165">
        <f t="shared" si="74"/>
        <v>0</v>
      </c>
      <c r="BF511" s="165">
        <f t="shared" si="75"/>
        <v>0</v>
      </c>
      <c r="BG511" s="165">
        <f t="shared" si="76"/>
        <v>0</v>
      </c>
      <c r="BH511" s="165">
        <f t="shared" si="77"/>
        <v>0</v>
      </c>
      <c r="BI511" s="165">
        <f t="shared" si="78"/>
        <v>0</v>
      </c>
      <c r="BJ511" s="13" t="s">
        <v>81</v>
      </c>
      <c r="BK511" s="165">
        <f t="shared" si="79"/>
        <v>0</v>
      </c>
      <c r="BL511" s="13" t="s">
        <v>220</v>
      </c>
      <c r="BM511" s="164" t="s">
        <v>1824</v>
      </c>
    </row>
    <row r="512" spans="2:65" s="1" customFormat="1" ht="24" customHeight="1">
      <c r="B512" s="30"/>
      <c r="C512" s="166" t="s">
        <v>1825</v>
      </c>
      <c r="D512" s="166" t="s">
        <v>124</v>
      </c>
      <c r="E512" s="167" t="s">
        <v>1826</v>
      </c>
      <c r="F512" s="168" t="s">
        <v>1827</v>
      </c>
      <c r="G512" s="169" t="s">
        <v>231</v>
      </c>
      <c r="H512" s="170">
        <v>2</v>
      </c>
      <c r="I512" s="171"/>
      <c r="J512" s="172">
        <f t="shared" si="70"/>
        <v>0</v>
      </c>
      <c r="K512" s="168" t="s">
        <v>119</v>
      </c>
      <c r="L512" s="173"/>
      <c r="M512" s="174" t="s">
        <v>19</v>
      </c>
      <c r="N512" s="175" t="s">
        <v>44</v>
      </c>
      <c r="O512" s="59"/>
      <c r="P512" s="162">
        <f t="shared" si="71"/>
        <v>0</v>
      </c>
      <c r="Q512" s="162">
        <v>0</v>
      </c>
      <c r="R512" s="162">
        <f t="shared" si="72"/>
        <v>0</v>
      </c>
      <c r="S512" s="162">
        <v>0</v>
      </c>
      <c r="T512" s="163">
        <f t="shared" si="73"/>
        <v>0</v>
      </c>
      <c r="AR512" s="164" t="s">
        <v>220</v>
      </c>
      <c r="AT512" s="164" t="s">
        <v>124</v>
      </c>
      <c r="AU512" s="164" t="s">
        <v>73</v>
      </c>
      <c r="AY512" s="13" t="s">
        <v>121</v>
      </c>
      <c r="BE512" s="165">
        <f t="shared" si="74"/>
        <v>0</v>
      </c>
      <c r="BF512" s="165">
        <f t="shared" si="75"/>
        <v>0</v>
      </c>
      <c r="BG512" s="165">
        <f t="shared" si="76"/>
        <v>0</v>
      </c>
      <c r="BH512" s="165">
        <f t="shared" si="77"/>
        <v>0</v>
      </c>
      <c r="BI512" s="165">
        <f t="shared" si="78"/>
        <v>0</v>
      </c>
      <c r="BJ512" s="13" t="s">
        <v>81</v>
      </c>
      <c r="BK512" s="165">
        <f t="shared" si="79"/>
        <v>0</v>
      </c>
      <c r="BL512" s="13" t="s">
        <v>220</v>
      </c>
      <c r="BM512" s="164" t="s">
        <v>1828</v>
      </c>
    </row>
    <row r="513" spans="2:65" s="1" customFormat="1" ht="24" customHeight="1">
      <c r="B513" s="30"/>
      <c r="C513" s="166" t="s">
        <v>1829</v>
      </c>
      <c r="D513" s="166" t="s">
        <v>124</v>
      </c>
      <c r="E513" s="167" t="s">
        <v>1830</v>
      </c>
      <c r="F513" s="168" t="s">
        <v>1831</v>
      </c>
      <c r="G513" s="169" t="s">
        <v>231</v>
      </c>
      <c r="H513" s="170">
        <v>3</v>
      </c>
      <c r="I513" s="171"/>
      <c r="J513" s="172">
        <f t="shared" si="70"/>
        <v>0</v>
      </c>
      <c r="K513" s="168" t="s">
        <v>119</v>
      </c>
      <c r="L513" s="173"/>
      <c r="M513" s="174" t="s">
        <v>19</v>
      </c>
      <c r="N513" s="175" t="s">
        <v>44</v>
      </c>
      <c r="O513" s="59"/>
      <c r="P513" s="162">
        <f t="shared" si="71"/>
        <v>0</v>
      </c>
      <c r="Q513" s="162">
        <v>0</v>
      </c>
      <c r="R513" s="162">
        <f t="shared" si="72"/>
        <v>0</v>
      </c>
      <c r="S513" s="162">
        <v>0</v>
      </c>
      <c r="T513" s="163">
        <f t="shared" si="73"/>
        <v>0</v>
      </c>
      <c r="AR513" s="164" t="s">
        <v>220</v>
      </c>
      <c r="AT513" s="164" t="s">
        <v>124</v>
      </c>
      <c r="AU513" s="164" t="s">
        <v>73</v>
      </c>
      <c r="AY513" s="13" t="s">
        <v>121</v>
      </c>
      <c r="BE513" s="165">
        <f t="shared" si="74"/>
        <v>0</v>
      </c>
      <c r="BF513" s="165">
        <f t="shared" si="75"/>
        <v>0</v>
      </c>
      <c r="BG513" s="165">
        <f t="shared" si="76"/>
        <v>0</v>
      </c>
      <c r="BH513" s="165">
        <f t="shared" si="77"/>
        <v>0</v>
      </c>
      <c r="BI513" s="165">
        <f t="shared" si="78"/>
        <v>0</v>
      </c>
      <c r="BJ513" s="13" t="s">
        <v>81</v>
      </c>
      <c r="BK513" s="165">
        <f t="shared" si="79"/>
        <v>0</v>
      </c>
      <c r="BL513" s="13" t="s">
        <v>220</v>
      </c>
      <c r="BM513" s="164" t="s">
        <v>1832</v>
      </c>
    </row>
    <row r="514" spans="2:65" s="1" customFormat="1" ht="24" customHeight="1">
      <c r="B514" s="30"/>
      <c r="C514" s="166" t="s">
        <v>1833</v>
      </c>
      <c r="D514" s="166" t="s">
        <v>124</v>
      </c>
      <c r="E514" s="167" t="s">
        <v>1834</v>
      </c>
      <c r="F514" s="168" t="s">
        <v>1835</v>
      </c>
      <c r="G514" s="169" t="s">
        <v>231</v>
      </c>
      <c r="H514" s="170">
        <v>3</v>
      </c>
      <c r="I514" s="171"/>
      <c r="J514" s="172">
        <f t="shared" si="70"/>
        <v>0</v>
      </c>
      <c r="K514" s="168" t="s">
        <v>119</v>
      </c>
      <c r="L514" s="173"/>
      <c r="M514" s="174" t="s">
        <v>19</v>
      </c>
      <c r="N514" s="175" t="s">
        <v>44</v>
      </c>
      <c r="O514" s="59"/>
      <c r="P514" s="162">
        <f t="shared" si="71"/>
        <v>0</v>
      </c>
      <c r="Q514" s="162">
        <v>0</v>
      </c>
      <c r="R514" s="162">
        <f t="shared" si="72"/>
        <v>0</v>
      </c>
      <c r="S514" s="162">
        <v>0</v>
      </c>
      <c r="T514" s="163">
        <f t="shared" si="73"/>
        <v>0</v>
      </c>
      <c r="AR514" s="164" t="s">
        <v>220</v>
      </c>
      <c r="AT514" s="164" t="s">
        <v>124</v>
      </c>
      <c r="AU514" s="164" t="s">
        <v>73</v>
      </c>
      <c r="AY514" s="13" t="s">
        <v>121</v>
      </c>
      <c r="BE514" s="165">
        <f t="shared" si="74"/>
        <v>0</v>
      </c>
      <c r="BF514" s="165">
        <f t="shared" si="75"/>
        <v>0</v>
      </c>
      <c r="BG514" s="165">
        <f t="shared" si="76"/>
        <v>0</v>
      </c>
      <c r="BH514" s="165">
        <f t="shared" si="77"/>
        <v>0</v>
      </c>
      <c r="BI514" s="165">
        <f t="shared" si="78"/>
        <v>0</v>
      </c>
      <c r="BJ514" s="13" t="s">
        <v>81</v>
      </c>
      <c r="BK514" s="165">
        <f t="shared" si="79"/>
        <v>0</v>
      </c>
      <c r="BL514" s="13" t="s">
        <v>220</v>
      </c>
      <c r="BM514" s="164" t="s">
        <v>1836</v>
      </c>
    </row>
    <row r="515" spans="2:65" s="1" customFormat="1" ht="24" customHeight="1">
      <c r="B515" s="30"/>
      <c r="C515" s="166" t="s">
        <v>1837</v>
      </c>
      <c r="D515" s="166" t="s">
        <v>124</v>
      </c>
      <c r="E515" s="167" t="s">
        <v>1838</v>
      </c>
      <c r="F515" s="168" t="s">
        <v>1839</v>
      </c>
      <c r="G515" s="169" t="s">
        <v>231</v>
      </c>
      <c r="H515" s="170">
        <v>138</v>
      </c>
      <c r="I515" s="171"/>
      <c r="J515" s="172">
        <f t="shared" si="70"/>
        <v>0</v>
      </c>
      <c r="K515" s="168" t="s">
        <v>119</v>
      </c>
      <c r="L515" s="173"/>
      <c r="M515" s="174" t="s">
        <v>19</v>
      </c>
      <c r="N515" s="175" t="s">
        <v>44</v>
      </c>
      <c r="O515" s="59"/>
      <c r="P515" s="162">
        <f t="shared" si="71"/>
        <v>0</v>
      </c>
      <c r="Q515" s="162">
        <v>0</v>
      </c>
      <c r="R515" s="162">
        <f t="shared" si="72"/>
        <v>0</v>
      </c>
      <c r="S515" s="162">
        <v>0</v>
      </c>
      <c r="T515" s="163">
        <f t="shared" si="73"/>
        <v>0</v>
      </c>
      <c r="AR515" s="164" t="s">
        <v>220</v>
      </c>
      <c r="AT515" s="164" t="s">
        <v>124</v>
      </c>
      <c r="AU515" s="164" t="s">
        <v>73</v>
      </c>
      <c r="AY515" s="13" t="s">
        <v>121</v>
      </c>
      <c r="BE515" s="165">
        <f t="shared" si="74"/>
        <v>0</v>
      </c>
      <c r="BF515" s="165">
        <f t="shared" si="75"/>
        <v>0</v>
      </c>
      <c r="BG515" s="165">
        <f t="shared" si="76"/>
        <v>0</v>
      </c>
      <c r="BH515" s="165">
        <f t="shared" si="77"/>
        <v>0</v>
      </c>
      <c r="BI515" s="165">
        <f t="shared" si="78"/>
        <v>0</v>
      </c>
      <c r="BJ515" s="13" t="s">
        <v>81</v>
      </c>
      <c r="BK515" s="165">
        <f t="shared" si="79"/>
        <v>0</v>
      </c>
      <c r="BL515" s="13" t="s">
        <v>220</v>
      </c>
      <c r="BM515" s="164" t="s">
        <v>1840</v>
      </c>
    </row>
    <row r="516" spans="2:65" s="1" customFormat="1" ht="24" customHeight="1">
      <c r="B516" s="30"/>
      <c r="C516" s="166" t="s">
        <v>1841</v>
      </c>
      <c r="D516" s="166" t="s">
        <v>124</v>
      </c>
      <c r="E516" s="167" t="s">
        <v>1842</v>
      </c>
      <c r="F516" s="168" t="s">
        <v>1843</v>
      </c>
      <c r="G516" s="169" t="s">
        <v>231</v>
      </c>
      <c r="H516" s="170">
        <v>1</v>
      </c>
      <c r="I516" s="171"/>
      <c r="J516" s="172">
        <f t="shared" si="70"/>
        <v>0</v>
      </c>
      <c r="K516" s="168" t="s">
        <v>119</v>
      </c>
      <c r="L516" s="173"/>
      <c r="M516" s="174" t="s">
        <v>19</v>
      </c>
      <c r="N516" s="175" t="s">
        <v>44</v>
      </c>
      <c r="O516" s="59"/>
      <c r="P516" s="162">
        <f t="shared" si="71"/>
        <v>0</v>
      </c>
      <c r="Q516" s="162">
        <v>0</v>
      </c>
      <c r="R516" s="162">
        <f t="shared" si="72"/>
        <v>0</v>
      </c>
      <c r="S516" s="162">
        <v>0</v>
      </c>
      <c r="T516" s="163">
        <f t="shared" si="73"/>
        <v>0</v>
      </c>
      <c r="AR516" s="164" t="s">
        <v>220</v>
      </c>
      <c r="AT516" s="164" t="s">
        <v>124</v>
      </c>
      <c r="AU516" s="164" t="s">
        <v>73</v>
      </c>
      <c r="AY516" s="13" t="s">
        <v>121</v>
      </c>
      <c r="BE516" s="165">
        <f t="shared" si="74"/>
        <v>0</v>
      </c>
      <c r="BF516" s="165">
        <f t="shared" si="75"/>
        <v>0</v>
      </c>
      <c r="BG516" s="165">
        <f t="shared" si="76"/>
        <v>0</v>
      </c>
      <c r="BH516" s="165">
        <f t="shared" si="77"/>
        <v>0</v>
      </c>
      <c r="BI516" s="165">
        <f t="shared" si="78"/>
        <v>0</v>
      </c>
      <c r="BJ516" s="13" t="s">
        <v>81</v>
      </c>
      <c r="BK516" s="165">
        <f t="shared" si="79"/>
        <v>0</v>
      </c>
      <c r="BL516" s="13" t="s">
        <v>220</v>
      </c>
      <c r="BM516" s="164" t="s">
        <v>1844</v>
      </c>
    </row>
    <row r="517" spans="2:65" s="1" customFormat="1" ht="24" customHeight="1">
      <c r="B517" s="30"/>
      <c r="C517" s="166" t="s">
        <v>1845</v>
      </c>
      <c r="D517" s="166" t="s">
        <v>124</v>
      </c>
      <c r="E517" s="167" t="s">
        <v>1846</v>
      </c>
      <c r="F517" s="168" t="s">
        <v>1847</v>
      </c>
      <c r="G517" s="169" t="s">
        <v>231</v>
      </c>
      <c r="H517" s="170">
        <v>7</v>
      </c>
      <c r="I517" s="171"/>
      <c r="J517" s="172">
        <f t="shared" si="70"/>
        <v>0</v>
      </c>
      <c r="K517" s="168" t="s">
        <v>119</v>
      </c>
      <c r="L517" s="173"/>
      <c r="M517" s="174" t="s">
        <v>19</v>
      </c>
      <c r="N517" s="175" t="s">
        <v>44</v>
      </c>
      <c r="O517" s="59"/>
      <c r="P517" s="162">
        <f t="shared" si="71"/>
        <v>0</v>
      </c>
      <c r="Q517" s="162">
        <v>0</v>
      </c>
      <c r="R517" s="162">
        <f t="shared" si="72"/>
        <v>0</v>
      </c>
      <c r="S517" s="162">
        <v>0</v>
      </c>
      <c r="T517" s="163">
        <f t="shared" si="73"/>
        <v>0</v>
      </c>
      <c r="AR517" s="164" t="s">
        <v>220</v>
      </c>
      <c r="AT517" s="164" t="s">
        <v>124</v>
      </c>
      <c r="AU517" s="164" t="s">
        <v>73</v>
      </c>
      <c r="AY517" s="13" t="s">
        <v>121</v>
      </c>
      <c r="BE517" s="165">
        <f t="shared" si="74"/>
        <v>0</v>
      </c>
      <c r="BF517" s="165">
        <f t="shared" si="75"/>
        <v>0</v>
      </c>
      <c r="BG517" s="165">
        <f t="shared" si="76"/>
        <v>0</v>
      </c>
      <c r="BH517" s="165">
        <f t="shared" si="77"/>
        <v>0</v>
      </c>
      <c r="BI517" s="165">
        <f t="shared" si="78"/>
        <v>0</v>
      </c>
      <c r="BJ517" s="13" t="s">
        <v>81</v>
      </c>
      <c r="BK517" s="165">
        <f t="shared" si="79"/>
        <v>0</v>
      </c>
      <c r="BL517" s="13" t="s">
        <v>220</v>
      </c>
      <c r="BM517" s="164" t="s">
        <v>1848</v>
      </c>
    </row>
    <row r="518" spans="2:65" s="1" customFormat="1" ht="36" customHeight="1">
      <c r="B518" s="30"/>
      <c r="C518" s="166" t="s">
        <v>1849</v>
      </c>
      <c r="D518" s="166" t="s">
        <v>124</v>
      </c>
      <c r="E518" s="167" t="s">
        <v>1850</v>
      </c>
      <c r="F518" s="168" t="s">
        <v>1851</v>
      </c>
      <c r="G518" s="169" t="s">
        <v>1852</v>
      </c>
      <c r="H518" s="170">
        <v>1</v>
      </c>
      <c r="I518" s="171"/>
      <c r="J518" s="172">
        <f t="shared" si="70"/>
        <v>0</v>
      </c>
      <c r="K518" s="168" t="s">
        <v>119</v>
      </c>
      <c r="L518" s="173"/>
      <c r="M518" s="174" t="s">
        <v>19</v>
      </c>
      <c r="N518" s="175" t="s">
        <v>44</v>
      </c>
      <c r="O518" s="59"/>
      <c r="P518" s="162">
        <f t="shared" si="71"/>
        <v>0</v>
      </c>
      <c r="Q518" s="162">
        <v>0</v>
      </c>
      <c r="R518" s="162">
        <f t="shared" si="72"/>
        <v>0</v>
      </c>
      <c r="S518" s="162">
        <v>0</v>
      </c>
      <c r="T518" s="163">
        <f t="shared" si="73"/>
        <v>0</v>
      </c>
      <c r="AR518" s="164" t="s">
        <v>225</v>
      </c>
      <c r="AT518" s="164" t="s">
        <v>124</v>
      </c>
      <c r="AU518" s="164" t="s">
        <v>73</v>
      </c>
      <c r="AY518" s="13" t="s">
        <v>121</v>
      </c>
      <c r="BE518" s="165">
        <f t="shared" si="74"/>
        <v>0</v>
      </c>
      <c r="BF518" s="165">
        <f t="shared" si="75"/>
        <v>0</v>
      </c>
      <c r="BG518" s="165">
        <f t="shared" si="76"/>
        <v>0</v>
      </c>
      <c r="BH518" s="165">
        <f t="shared" si="77"/>
        <v>0</v>
      </c>
      <c r="BI518" s="165">
        <f t="shared" si="78"/>
        <v>0</v>
      </c>
      <c r="BJ518" s="13" t="s">
        <v>81</v>
      </c>
      <c r="BK518" s="165">
        <f t="shared" si="79"/>
        <v>0</v>
      </c>
      <c r="BL518" s="13" t="s">
        <v>226</v>
      </c>
      <c r="BM518" s="164" t="s">
        <v>1853</v>
      </c>
    </row>
    <row r="519" spans="2:65" s="1" customFormat="1" ht="36" customHeight="1">
      <c r="B519" s="30"/>
      <c r="C519" s="166" t="s">
        <v>1854</v>
      </c>
      <c r="D519" s="166" t="s">
        <v>124</v>
      </c>
      <c r="E519" s="167" t="s">
        <v>1855</v>
      </c>
      <c r="F519" s="168" t="s">
        <v>1856</v>
      </c>
      <c r="G519" s="169" t="s">
        <v>231</v>
      </c>
      <c r="H519" s="170">
        <v>1</v>
      </c>
      <c r="I519" s="171"/>
      <c r="J519" s="172">
        <f t="shared" ref="J519:J582" si="80">ROUND(I519*H519,2)</f>
        <v>0</v>
      </c>
      <c r="K519" s="168" t="s">
        <v>119</v>
      </c>
      <c r="L519" s="173"/>
      <c r="M519" s="174" t="s">
        <v>19</v>
      </c>
      <c r="N519" s="175" t="s">
        <v>44</v>
      </c>
      <c r="O519" s="59"/>
      <c r="P519" s="162">
        <f t="shared" ref="P519:P582" si="81">O519*H519</f>
        <v>0</v>
      </c>
      <c r="Q519" s="162">
        <v>0</v>
      </c>
      <c r="R519" s="162">
        <f t="shared" ref="R519:R582" si="82">Q519*H519</f>
        <v>0</v>
      </c>
      <c r="S519" s="162">
        <v>0</v>
      </c>
      <c r="T519" s="163">
        <f t="shared" ref="T519:T582" si="83">S519*H519</f>
        <v>0</v>
      </c>
      <c r="AR519" s="164" t="s">
        <v>225</v>
      </c>
      <c r="AT519" s="164" t="s">
        <v>124</v>
      </c>
      <c r="AU519" s="164" t="s">
        <v>73</v>
      </c>
      <c r="AY519" s="13" t="s">
        <v>121</v>
      </c>
      <c r="BE519" s="165">
        <f t="shared" ref="BE519:BE543" si="84">IF(N519="základní",J519,0)</f>
        <v>0</v>
      </c>
      <c r="BF519" s="165">
        <f t="shared" ref="BF519:BF543" si="85">IF(N519="snížená",J519,0)</f>
        <v>0</v>
      </c>
      <c r="BG519" s="165">
        <f t="shared" ref="BG519:BG543" si="86">IF(N519="zákl. přenesená",J519,0)</f>
        <v>0</v>
      </c>
      <c r="BH519" s="165">
        <f t="shared" ref="BH519:BH543" si="87">IF(N519="sníž. přenesená",J519,0)</f>
        <v>0</v>
      </c>
      <c r="BI519" s="165">
        <f t="shared" ref="BI519:BI543" si="88">IF(N519="nulová",J519,0)</f>
        <v>0</v>
      </c>
      <c r="BJ519" s="13" t="s">
        <v>81</v>
      </c>
      <c r="BK519" s="165">
        <f t="shared" ref="BK519:BK543" si="89">ROUND(I519*H519,2)</f>
        <v>0</v>
      </c>
      <c r="BL519" s="13" t="s">
        <v>226</v>
      </c>
      <c r="BM519" s="164" t="s">
        <v>1857</v>
      </c>
    </row>
    <row r="520" spans="2:65" s="1" customFormat="1" ht="36" customHeight="1">
      <c r="B520" s="30"/>
      <c r="C520" s="166" t="s">
        <v>1858</v>
      </c>
      <c r="D520" s="166" t="s">
        <v>124</v>
      </c>
      <c r="E520" s="167" t="s">
        <v>1859</v>
      </c>
      <c r="F520" s="168" t="s">
        <v>1860</v>
      </c>
      <c r="G520" s="169" t="s">
        <v>231</v>
      </c>
      <c r="H520" s="170">
        <v>4</v>
      </c>
      <c r="I520" s="171"/>
      <c r="J520" s="172">
        <f t="shared" si="80"/>
        <v>0</v>
      </c>
      <c r="K520" s="168" t="s">
        <v>119</v>
      </c>
      <c r="L520" s="173"/>
      <c r="M520" s="174" t="s">
        <v>19</v>
      </c>
      <c r="N520" s="175" t="s">
        <v>44</v>
      </c>
      <c r="O520" s="59"/>
      <c r="P520" s="162">
        <f t="shared" si="81"/>
        <v>0</v>
      </c>
      <c r="Q520" s="162">
        <v>0</v>
      </c>
      <c r="R520" s="162">
        <f t="shared" si="82"/>
        <v>0</v>
      </c>
      <c r="S520" s="162">
        <v>0</v>
      </c>
      <c r="T520" s="163">
        <f t="shared" si="83"/>
        <v>0</v>
      </c>
      <c r="AR520" s="164" t="s">
        <v>225</v>
      </c>
      <c r="AT520" s="164" t="s">
        <v>124</v>
      </c>
      <c r="AU520" s="164" t="s">
        <v>73</v>
      </c>
      <c r="AY520" s="13" t="s">
        <v>121</v>
      </c>
      <c r="BE520" s="165">
        <f t="shared" si="84"/>
        <v>0</v>
      </c>
      <c r="BF520" s="165">
        <f t="shared" si="85"/>
        <v>0</v>
      </c>
      <c r="BG520" s="165">
        <f t="shared" si="86"/>
        <v>0</v>
      </c>
      <c r="BH520" s="165">
        <f t="shared" si="87"/>
        <v>0</v>
      </c>
      <c r="BI520" s="165">
        <f t="shared" si="88"/>
        <v>0</v>
      </c>
      <c r="BJ520" s="13" t="s">
        <v>81</v>
      </c>
      <c r="BK520" s="165">
        <f t="shared" si="89"/>
        <v>0</v>
      </c>
      <c r="BL520" s="13" t="s">
        <v>226</v>
      </c>
      <c r="BM520" s="164" t="s">
        <v>1861</v>
      </c>
    </row>
    <row r="521" spans="2:65" s="1" customFormat="1" ht="36" customHeight="1">
      <c r="B521" s="30"/>
      <c r="C521" s="166" t="s">
        <v>1862</v>
      </c>
      <c r="D521" s="166" t="s">
        <v>124</v>
      </c>
      <c r="E521" s="167" t="s">
        <v>1863</v>
      </c>
      <c r="F521" s="168" t="s">
        <v>1864</v>
      </c>
      <c r="G521" s="169" t="s">
        <v>231</v>
      </c>
      <c r="H521" s="170">
        <v>1</v>
      </c>
      <c r="I521" s="171"/>
      <c r="J521" s="172">
        <f t="shared" si="80"/>
        <v>0</v>
      </c>
      <c r="K521" s="168" t="s">
        <v>119</v>
      </c>
      <c r="L521" s="173"/>
      <c r="M521" s="174" t="s">
        <v>19</v>
      </c>
      <c r="N521" s="175" t="s">
        <v>44</v>
      </c>
      <c r="O521" s="59"/>
      <c r="P521" s="162">
        <f t="shared" si="81"/>
        <v>0</v>
      </c>
      <c r="Q521" s="162">
        <v>0</v>
      </c>
      <c r="R521" s="162">
        <f t="shared" si="82"/>
        <v>0</v>
      </c>
      <c r="S521" s="162">
        <v>0</v>
      </c>
      <c r="T521" s="163">
        <f t="shared" si="83"/>
        <v>0</v>
      </c>
      <c r="AR521" s="164" t="s">
        <v>225</v>
      </c>
      <c r="AT521" s="164" t="s">
        <v>124</v>
      </c>
      <c r="AU521" s="164" t="s">
        <v>73</v>
      </c>
      <c r="AY521" s="13" t="s">
        <v>121</v>
      </c>
      <c r="BE521" s="165">
        <f t="shared" si="84"/>
        <v>0</v>
      </c>
      <c r="BF521" s="165">
        <f t="shared" si="85"/>
        <v>0</v>
      </c>
      <c r="BG521" s="165">
        <f t="shared" si="86"/>
        <v>0</v>
      </c>
      <c r="BH521" s="165">
        <f t="shared" si="87"/>
        <v>0</v>
      </c>
      <c r="BI521" s="165">
        <f t="shared" si="88"/>
        <v>0</v>
      </c>
      <c r="BJ521" s="13" t="s">
        <v>81</v>
      </c>
      <c r="BK521" s="165">
        <f t="shared" si="89"/>
        <v>0</v>
      </c>
      <c r="BL521" s="13" t="s">
        <v>226</v>
      </c>
      <c r="BM521" s="164" t="s">
        <v>1865</v>
      </c>
    </row>
    <row r="522" spans="2:65" s="1" customFormat="1" ht="24" customHeight="1">
      <c r="B522" s="30"/>
      <c r="C522" s="166" t="s">
        <v>1866</v>
      </c>
      <c r="D522" s="166" t="s">
        <v>124</v>
      </c>
      <c r="E522" s="167" t="s">
        <v>1867</v>
      </c>
      <c r="F522" s="168" t="s">
        <v>1868</v>
      </c>
      <c r="G522" s="169" t="s">
        <v>231</v>
      </c>
      <c r="H522" s="170">
        <v>1</v>
      </c>
      <c r="I522" s="171"/>
      <c r="J522" s="172">
        <f t="shared" si="80"/>
        <v>0</v>
      </c>
      <c r="K522" s="168" t="s">
        <v>119</v>
      </c>
      <c r="L522" s="173"/>
      <c r="M522" s="174" t="s">
        <v>19</v>
      </c>
      <c r="N522" s="175" t="s">
        <v>44</v>
      </c>
      <c r="O522" s="59"/>
      <c r="P522" s="162">
        <f t="shared" si="81"/>
        <v>0</v>
      </c>
      <c r="Q522" s="162">
        <v>0</v>
      </c>
      <c r="R522" s="162">
        <f t="shared" si="82"/>
        <v>0</v>
      </c>
      <c r="S522" s="162">
        <v>0</v>
      </c>
      <c r="T522" s="163">
        <f t="shared" si="83"/>
        <v>0</v>
      </c>
      <c r="AR522" s="164" t="s">
        <v>225</v>
      </c>
      <c r="AT522" s="164" t="s">
        <v>124</v>
      </c>
      <c r="AU522" s="164" t="s">
        <v>73</v>
      </c>
      <c r="AY522" s="13" t="s">
        <v>121</v>
      </c>
      <c r="BE522" s="165">
        <f t="shared" si="84"/>
        <v>0</v>
      </c>
      <c r="BF522" s="165">
        <f t="shared" si="85"/>
        <v>0</v>
      </c>
      <c r="BG522" s="165">
        <f t="shared" si="86"/>
        <v>0</v>
      </c>
      <c r="BH522" s="165">
        <f t="shared" si="87"/>
        <v>0</v>
      </c>
      <c r="BI522" s="165">
        <f t="shared" si="88"/>
        <v>0</v>
      </c>
      <c r="BJ522" s="13" t="s">
        <v>81</v>
      </c>
      <c r="BK522" s="165">
        <f t="shared" si="89"/>
        <v>0</v>
      </c>
      <c r="BL522" s="13" t="s">
        <v>226</v>
      </c>
      <c r="BM522" s="164" t="s">
        <v>1869</v>
      </c>
    </row>
    <row r="523" spans="2:65" s="1" customFormat="1" ht="36" customHeight="1">
      <c r="B523" s="30"/>
      <c r="C523" s="166" t="s">
        <v>1870</v>
      </c>
      <c r="D523" s="166" t="s">
        <v>124</v>
      </c>
      <c r="E523" s="167" t="s">
        <v>1871</v>
      </c>
      <c r="F523" s="168" t="s">
        <v>1872</v>
      </c>
      <c r="G523" s="169" t="s">
        <v>231</v>
      </c>
      <c r="H523" s="170">
        <v>1</v>
      </c>
      <c r="I523" s="171"/>
      <c r="J523" s="172">
        <f t="shared" si="80"/>
        <v>0</v>
      </c>
      <c r="K523" s="168" t="s">
        <v>119</v>
      </c>
      <c r="L523" s="173"/>
      <c r="M523" s="174" t="s">
        <v>19</v>
      </c>
      <c r="N523" s="175" t="s">
        <v>44</v>
      </c>
      <c r="O523" s="59"/>
      <c r="P523" s="162">
        <f t="shared" si="81"/>
        <v>0</v>
      </c>
      <c r="Q523" s="162">
        <v>0</v>
      </c>
      <c r="R523" s="162">
        <f t="shared" si="82"/>
        <v>0</v>
      </c>
      <c r="S523" s="162">
        <v>0</v>
      </c>
      <c r="T523" s="163">
        <f t="shared" si="83"/>
        <v>0</v>
      </c>
      <c r="AR523" s="164" t="s">
        <v>225</v>
      </c>
      <c r="AT523" s="164" t="s">
        <v>124</v>
      </c>
      <c r="AU523" s="164" t="s">
        <v>73</v>
      </c>
      <c r="AY523" s="13" t="s">
        <v>121</v>
      </c>
      <c r="BE523" s="165">
        <f t="shared" si="84"/>
        <v>0</v>
      </c>
      <c r="BF523" s="165">
        <f t="shared" si="85"/>
        <v>0</v>
      </c>
      <c r="BG523" s="165">
        <f t="shared" si="86"/>
        <v>0</v>
      </c>
      <c r="BH523" s="165">
        <f t="shared" si="87"/>
        <v>0</v>
      </c>
      <c r="BI523" s="165">
        <f t="shared" si="88"/>
        <v>0</v>
      </c>
      <c r="BJ523" s="13" t="s">
        <v>81</v>
      </c>
      <c r="BK523" s="165">
        <f t="shared" si="89"/>
        <v>0</v>
      </c>
      <c r="BL523" s="13" t="s">
        <v>226</v>
      </c>
      <c r="BM523" s="164" t="s">
        <v>1873</v>
      </c>
    </row>
    <row r="524" spans="2:65" s="1" customFormat="1" ht="36" customHeight="1">
      <c r="B524" s="30"/>
      <c r="C524" s="153" t="s">
        <v>1874</v>
      </c>
      <c r="D524" s="153" t="s">
        <v>115</v>
      </c>
      <c r="E524" s="154" t="s">
        <v>1875</v>
      </c>
      <c r="F524" s="155" t="s">
        <v>1876</v>
      </c>
      <c r="G524" s="156" t="s">
        <v>231</v>
      </c>
      <c r="H524" s="157">
        <v>10</v>
      </c>
      <c r="I524" s="158"/>
      <c r="J524" s="159">
        <f t="shared" si="80"/>
        <v>0</v>
      </c>
      <c r="K524" s="155" t="s">
        <v>119</v>
      </c>
      <c r="L524" s="34"/>
      <c r="M524" s="160" t="s">
        <v>19</v>
      </c>
      <c r="N524" s="161" t="s">
        <v>44</v>
      </c>
      <c r="O524" s="59"/>
      <c r="P524" s="162">
        <f t="shared" si="81"/>
        <v>0</v>
      </c>
      <c r="Q524" s="162">
        <v>0</v>
      </c>
      <c r="R524" s="162">
        <f t="shared" si="82"/>
        <v>0</v>
      </c>
      <c r="S524" s="162">
        <v>0</v>
      </c>
      <c r="T524" s="163">
        <f t="shared" si="83"/>
        <v>0</v>
      </c>
      <c r="AR524" s="164" t="s">
        <v>120</v>
      </c>
      <c r="AT524" s="164" t="s">
        <v>115</v>
      </c>
      <c r="AU524" s="164" t="s">
        <v>73</v>
      </c>
      <c r="AY524" s="13" t="s">
        <v>121</v>
      </c>
      <c r="BE524" s="165">
        <f t="shared" si="84"/>
        <v>0</v>
      </c>
      <c r="BF524" s="165">
        <f t="shared" si="85"/>
        <v>0</v>
      </c>
      <c r="BG524" s="165">
        <f t="shared" si="86"/>
        <v>0</v>
      </c>
      <c r="BH524" s="165">
        <f t="shared" si="87"/>
        <v>0</v>
      </c>
      <c r="BI524" s="165">
        <f t="shared" si="88"/>
        <v>0</v>
      </c>
      <c r="BJ524" s="13" t="s">
        <v>81</v>
      </c>
      <c r="BK524" s="165">
        <f t="shared" si="89"/>
        <v>0</v>
      </c>
      <c r="BL524" s="13" t="s">
        <v>120</v>
      </c>
      <c r="BM524" s="164" t="s">
        <v>1877</v>
      </c>
    </row>
    <row r="525" spans="2:65" s="1" customFormat="1" ht="24" customHeight="1">
      <c r="B525" s="30"/>
      <c r="C525" s="153" t="s">
        <v>1878</v>
      </c>
      <c r="D525" s="153" t="s">
        <v>115</v>
      </c>
      <c r="E525" s="154" t="s">
        <v>1879</v>
      </c>
      <c r="F525" s="155" t="s">
        <v>1880</v>
      </c>
      <c r="G525" s="156" t="s">
        <v>118</v>
      </c>
      <c r="H525" s="157">
        <v>15</v>
      </c>
      <c r="I525" s="158"/>
      <c r="J525" s="159">
        <f t="shared" si="80"/>
        <v>0</v>
      </c>
      <c r="K525" s="155" t="s">
        <v>119</v>
      </c>
      <c r="L525" s="34"/>
      <c r="M525" s="160" t="s">
        <v>19</v>
      </c>
      <c r="N525" s="161" t="s">
        <v>44</v>
      </c>
      <c r="O525" s="59"/>
      <c r="P525" s="162">
        <f t="shared" si="81"/>
        <v>0</v>
      </c>
      <c r="Q525" s="162">
        <v>0</v>
      </c>
      <c r="R525" s="162">
        <f t="shared" si="82"/>
        <v>0</v>
      </c>
      <c r="S525" s="162">
        <v>0</v>
      </c>
      <c r="T525" s="163">
        <f t="shared" si="83"/>
        <v>0</v>
      </c>
      <c r="AR525" s="164" t="s">
        <v>120</v>
      </c>
      <c r="AT525" s="164" t="s">
        <v>115</v>
      </c>
      <c r="AU525" s="164" t="s">
        <v>73</v>
      </c>
      <c r="AY525" s="13" t="s">
        <v>121</v>
      </c>
      <c r="BE525" s="165">
        <f t="shared" si="84"/>
        <v>0</v>
      </c>
      <c r="BF525" s="165">
        <f t="shared" si="85"/>
        <v>0</v>
      </c>
      <c r="BG525" s="165">
        <f t="shared" si="86"/>
        <v>0</v>
      </c>
      <c r="BH525" s="165">
        <f t="shared" si="87"/>
        <v>0</v>
      </c>
      <c r="BI525" s="165">
        <f t="shared" si="88"/>
        <v>0</v>
      </c>
      <c r="BJ525" s="13" t="s">
        <v>81</v>
      </c>
      <c r="BK525" s="165">
        <f t="shared" si="89"/>
        <v>0</v>
      </c>
      <c r="BL525" s="13" t="s">
        <v>120</v>
      </c>
      <c r="BM525" s="164" t="s">
        <v>1881</v>
      </c>
    </row>
    <row r="526" spans="2:65" s="1" customFormat="1" ht="60" customHeight="1">
      <c r="B526" s="30"/>
      <c r="C526" s="153" t="s">
        <v>1882</v>
      </c>
      <c r="D526" s="153" t="s">
        <v>115</v>
      </c>
      <c r="E526" s="154" t="s">
        <v>1883</v>
      </c>
      <c r="F526" s="155" t="s">
        <v>1884</v>
      </c>
      <c r="G526" s="156" t="s">
        <v>231</v>
      </c>
      <c r="H526" s="157">
        <v>1</v>
      </c>
      <c r="I526" s="158"/>
      <c r="J526" s="159">
        <f t="shared" si="80"/>
        <v>0</v>
      </c>
      <c r="K526" s="155" t="s">
        <v>119</v>
      </c>
      <c r="L526" s="34"/>
      <c r="M526" s="160" t="s">
        <v>19</v>
      </c>
      <c r="N526" s="161" t="s">
        <v>44</v>
      </c>
      <c r="O526" s="59"/>
      <c r="P526" s="162">
        <f t="shared" si="81"/>
        <v>0</v>
      </c>
      <c r="Q526" s="162">
        <v>0</v>
      </c>
      <c r="R526" s="162">
        <f t="shared" si="82"/>
        <v>0</v>
      </c>
      <c r="S526" s="162">
        <v>0</v>
      </c>
      <c r="T526" s="163">
        <f t="shared" si="83"/>
        <v>0</v>
      </c>
      <c r="AR526" s="164" t="s">
        <v>120</v>
      </c>
      <c r="AT526" s="164" t="s">
        <v>115</v>
      </c>
      <c r="AU526" s="164" t="s">
        <v>73</v>
      </c>
      <c r="AY526" s="13" t="s">
        <v>121</v>
      </c>
      <c r="BE526" s="165">
        <f t="shared" si="84"/>
        <v>0</v>
      </c>
      <c r="BF526" s="165">
        <f t="shared" si="85"/>
        <v>0</v>
      </c>
      <c r="BG526" s="165">
        <f t="shared" si="86"/>
        <v>0</v>
      </c>
      <c r="BH526" s="165">
        <f t="shared" si="87"/>
        <v>0</v>
      </c>
      <c r="BI526" s="165">
        <f t="shared" si="88"/>
        <v>0</v>
      </c>
      <c r="BJ526" s="13" t="s">
        <v>81</v>
      </c>
      <c r="BK526" s="165">
        <f t="shared" si="89"/>
        <v>0</v>
      </c>
      <c r="BL526" s="13" t="s">
        <v>120</v>
      </c>
      <c r="BM526" s="164" t="s">
        <v>1885</v>
      </c>
    </row>
    <row r="527" spans="2:65" s="1" customFormat="1" ht="48" customHeight="1">
      <c r="B527" s="30"/>
      <c r="C527" s="153" t="s">
        <v>1886</v>
      </c>
      <c r="D527" s="153" t="s">
        <v>115</v>
      </c>
      <c r="E527" s="154" t="s">
        <v>1887</v>
      </c>
      <c r="F527" s="155" t="s">
        <v>1888</v>
      </c>
      <c r="G527" s="156" t="s">
        <v>118</v>
      </c>
      <c r="H527" s="157">
        <v>16</v>
      </c>
      <c r="I527" s="158"/>
      <c r="J527" s="159">
        <f t="shared" si="80"/>
        <v>0</v>
      </c>
      <c r="K527" s="155" t="s">
        <v>119</v>
      </c>
      <c r="L527" s="34"/>
      <c r="M527" s="160" t="s">
        <v>19</v>
      </c>
      <c r="N527" s="161" t="s">
        <v>44</v>
      </c>
      <c r="O527" s="59"/>
      <c r="P527" s="162">
        <f t="shared" si="81"/>
        <v>0</v>
      </c>
      <c r="Q527" s="162">
        <v>0</v>
      </c>
      <c r="R527" s="162">
        <f t="shared" si="82"/>
        <v>0</v>
      </c>
      <c r="S527" s="162">
        <v>0</v>
      </c>
      <c r="T527" s="163">
        <f t="shared" si="83"/>
        <v>0</v>
      </c>
      <c r="AR527" s="164" t="s">
        <v>120</v>
      </c>
      <c r="AT527" s="164" t="s">
        <v>115</v>
      </c>
      <c r="AU527" s="164" t="s">
        <v>73</v>
      </c>
      <c r="AY527" s="13" t="s">
        <v>121</v>
      </c>
      <c r="BE527" s="165">
        <f t="shared" si="84"/>
        <v>0</v>
      </c>
      <c r="BF527" s="165">
        <f t="shared" si="85"/>
        <v>0</v>
      </c>
      <c r="BG527" s="165">
        <f t="shared" si="86"/>
        <v>0</v>
      </c>
      <c r="BH527" s="165">
        <f t="shared" si="87"/>
        <v>0</v>
      </c>
      <c r="BI527" s="165">
        <f t="shared" si="88"/>
        <v>0</v>
      </c>
      <c r="BJ527" s="13" t="s">
        <v>81</v>
      </c>
      <c r="BK527" s="165">
        <f t="shared" si="89"/>
        <v>0</v>
      </c>
      <c r="BL527" s="13" t="s">
        <v>120</v>
      </c>
      <c r="BM527" s="164" t="s">
        <v>1889</v>
      </c>
    </row>
    <row r="528" spans="2:65" s="1" customFormat="1" ht="36" customHeight="1">
      <c r="B528" s="30"/>
      <c r="C528" s="153" t="s">
        <v>1890</v>
      </c>
      <c r="D528" s="153" t="s">
        <v>115</v>
      </c>
      <c r="E528" s="154" t="s">
        <v>1891</v>
      </c>
      <c r="F528" s="155" t="s">
        <v>1892</v>
      </c>
      <c r="G528" s="156" t="s">
        <v>231</v>
      </c>
      <c r="H528" s="157">
        <v>1</v>
      </c>
      <c r="I528" s="158"/>
      <c r="J528" s="159">
        <f t="shared" si="80"/>
        <v>0</v>
      </c>
      <c r="K528" s="155" t="s">
        <v>119</v>
      </c>
      <c r="L528" s="34"/>
      <c r="M528" s="160" t="s">
        <v>19</v>
      </c>
      <c r="N528" s="161" t="s">
        <v>44</v>
      </c>
      <c r="O528" s="59"/>
      <c r="P528" s="162">
        <f t="shared" si="81"/>
        <v>0</v>
      </c>
      <c r="Q528" s="162">
        <v>0</v>
      </c>
      <c r="R528" s="162">
        <f t="shared" si="82"/>
        <v>0</v>
      </c>
      <c r="S528" s="162">
        <v>0</v>
      </c>
      <c r="T528" s="163">
        <f t="shared" si="83"/>
        <v>0</v>
      </c>
      <c r="AR528" s="164" t="s">
        <v>120</v>
      </c>
      <c r="AT528" s="164" t="s">
        <v>115</v>
      </c>
      <c r="AU528" s="164" t="s">
        <v>73</v>
      </c>
      <c r="AY528" s="13" t="s">
        <v>121</v>
      </c>
      <c r="BE528" s="165">
        <f t="shared" si="84"/>
        <v>0</v>
      </c>
      <c r="BF528" s="165">
        <f t="shared" si="85"/>
        <v>0</v>
      </c>
      <c r="BG528" s="165">
        <f t="shared" si="86"/>
        <v>0</v>
      </c>
      <c r="BH528" s="165">
        <f t="shared" si="87"/>
        <v>0</v>
      </c>
      <c r="BI528" s="165">
        <f t="shared" si="88"/>
        <v>0</v>
      </c>
      <c r="BJ528" s="13" t="s">
        <v>81</v>
      </c>
      <c r="BK528" s="165">
        <f t="shared" si="89"/>
        <v>0</v>
      </c>
      <c r="BL528" s="13" t="s">
        <v>120</v>
      </c>
      <c r="BM528" s="164" t="s">
        <v>1893</v>
      </c>
    </row>
    <row r="529" spans="2:65" s="1" customFormat="1" ht="36" customHeight="1">
      <c r="B529" s="30"/>
      <c r="C529" s="153" t="s">
        <v>1894</v>
      </c>
      <c r="D529" s="153" t="s">
        <v>115</v>
      </c>
      <c r="E529" s="154" t="s">
        <v>1895</v>
      </c>
      <c r="F529" s="155" t="s">
        <v>1896</v>
      </c>
      <c r="G529" s="156" t="s">
        <v>231</v>
      </c>
      <c r="H529" s="157">
        <v>3</v>
      </c>
      <c r="I529" s="158"/>
      <c r="J529" s="159">
        <f t="shared" si="80"/>
        <v>0</v>
      </c>
      <c r="K529" s="155" t="s">
        <v>119</v>
      </c>
      <c r="L529" s="34"/>
      <c r="M529" s="160" t="s">
        <v>19</v>
      </c>
      <c r="N529" s="161" t="s">
        <v>44</v>
      </c>
      <c r="O529" s="59"/>
      <c r="P529" s="162">
        <f t="shared" si="81"/>
        <v>0</v>
      </c>
      <c r="Q529" s="162">
        <v>0</v>
      </c>
      <c r="R529" s="162">
        <f t="shared" si="82"/>
        <v>0</v>
      </c>
      <c r="S529" s="162">
        <v>0</v>
      </c>
      <c r="T529" s="163">
        <f t="shared" si="83"/>
        <v>0</v>
      </c>
      <c r="AR529" s="164" t="s">
        <v>120</v>
      </c>
      <c r="AT529" s="164" t="s">
        <v>115</v>
      </c>
      <c r="AU529" s="164" t="s">
        <v>73</v>
      </c>
      <c r="AY529" s="13" t="s">
        <v>121</v>
      </c>
      <c r="BE529" s="165">
        <f t="shared" si="84"/>
        <v>0</v>
      </c>
      <c r="BF529" s="165">
        <f t="shared" si="85"/>
        <v>0</v>
      </c>
      <c r="BG529" s="165">
        <f t="shared" si="86"/>
        <v>0</v>
      </c>
      <c r="BH529" s="165">
        <f t="shared" si="87"/>
        <v>0</v>
      </c>
      <c r="BI529" s="165">
        <f t="shared" si="88"/>
        <v>0</v>
      </c>
      <c r="BJ529" s="13" t="s">
        <v>81</v>
      </c>
      <c r="BK529" s="165">
        <f t="shared" si="89"/>
        <v>0</v>
      </c>
      <c r="BL529" s="13" t="s">
        <v>120</v>
      </c>
      <c r="BM529" s="164" t="s">
        <v>1897</v>
      </c>
    </row>
    <row r="530" spans="2:65" s="1" customFormat="1" ht="24" customHeight="1">
      <c r="B530" s="30"/>
      <c r="C530" s="153" t="s">
        <v>1898</v>
      </c>
      <c r="D530" s="153" t="s">
        <v>115</v>
      </c>
      <c r="E530" s="154" t="s">
        <v>1899</v>
      </c>
      <c r="F530" s="155" t="s">
        <v>1900</v>
      </c>
      <c r="G530" s="156" t="s">
        <v>231</v>
      </c>
      <c r="H530" s="157">
        <v>1</v>
      </c>
      <c r="I530" s="158"/>
      <c r="J530" s="159">
        <f t="shared" si="80"/>
        <v>0</v>
      </c>
      <c r="K530" s="155" t="s">
        <v>119</v>
      </c>
      <c r="L530" s="34"/>
      <c r="M530" s="160" t="s">
        <v>19</v>
      </c>
      <c r="N530" s="161" t="s">
        <v>44</v>
      </c>
      <c r="O530" s="59"/>
      <c r="P530" s="162">
        <f t="shared" si="81"/>
        <v>0</v>
      </c>
      <c r="Q530" s="162">
        <v>0</v>
      </c>
      <c r="R530" s="162">
        <f t="shared" si="82"/>
        <v>0</v>
      </c>
      <c r="S530" s="162">
        <v>0</v>
      </c>
      <c r="T530" s="163">
        <f t="shared" si="83"/>
        <v>0</v>
      </c>
      <c r="AR530" s="164" t="s">
        <v>120</v>
      </c>
      <c r="AT530" s="164" t="s">
        <v>115</v>
      </c>
      <c r="AU530" s="164" t="s">
        <v>73</v>
      </c>
      <c r="AY530" s="13" t="s">
        <v>121</v>
      </c>
      <c r="BE530" s="165">
        <f t="shared" si="84"/>
        <v>0</v>
      </c>
      <c r="BF530" s="165">
        <f t="shared" si="85"/>
        <v>0</v>
      </c>
      <c r="BG530" s="165">
        <f t="shared" si="86"/>
        <v>0</v>
      </c>
      <c r="BH530" s="165">
        <f t="shared" si="87"/>
        <v>0</v>
      </c>
      <c r="BI530" s="165">
        <f t="shared" si="88"/>
        <v>0</v>
      </c>
      <c r="BJ530" s="13" t="s">
        <v>81</v>
      </c>
      <c r="BK530" s="165">
        <f t="shared" si="89"/>
        <v>0</v>
      </c>
      <c r="BL530" s="13" t="s">
        <v>120</v>
      </c>
      <c r="BM530" s="164" t="s">
        <v>1901</v>
      </c>
    </row>
    <row r="531" spans="2:65" s="1" customFormat="1" ht="24" customHeight="1">
      <c r="B531" s="30"/>
      <c r="C531" s="153" t="s">
        <v>1902</v>
      </c>
      <c r="D531" s="153" t="s">
        <v>115</v>
      </c>
      <c r="E531" s="154" t="s">
        <v>1903</v>
      </c>
      <c r="F531" s="155" t="s">
        <v>1904</v>
      </c>
      <c r="G531" s="156" t="s">
        <v>231</v>
      </c>
      <c r="H531" s="157">
        <v>1</v>
      </c>
      <c r="I531" s="158"/>
      <c r="J531" s="159">
        <f t="shared" si="80"/>
        <v>0</v>
      </c>
      <c r="K531" s="155" t="s">
        <v>119</v>
      </c>
      <c r="L531" s="34"/>
      <c r="M531" s="160" t="s">
        <v>19</v>
      </c>
      <c r="N531" s="161" t="s">
        <v>44</v>
      </c>
      <c r="O531" s="59"/>
      <c r="P531" s="162">
        <f t="shared" si="81"/>
        <v>0</v>
      </c>
      <c r="Q531" s="162">
        <v>0</v>
      </c>
      <c r="R531" s="162">
        <f t="shared" si="82"/>
        <v>0</v>
      </c>
      <c r="S531" s="162">
        <v>0</v>
      </c>
      <c r="T531" s="163">
        <f t="shared" si="83"/>
        <v>0</v>
      </c>
      <c r="AR531" s="164" t="s">
        <v>120</v>
      </c>
      <c r="AT531" s="164" t="s">
        <v>115</v>
      </c>
      <c r="AU531" s="164" t="s">
        <v>73</v>
      </c>
      <c r="AY531" s="13" t="s">
        <v>121</v>
      </c>
      <c r="BE531" s="165">
        <f t="shared" si="84"/>
        <v>0</v>
      </c>
      <c r="BF531" s="165">
        <f t="shared" si="85"/>
        <v>0</v>
      </c>
      <c r="BG531" s="165">
        <f t="shared" si="86"/>
        <v>0</v>
      </c>
      <c r="BH531" s="165">
        <f t="shared" si="87"/>
        <v>0</v>
      </c>
      <c r="BI531" s="165">
        <f t="shared" si="88"/>
        <v>0</v>
      </c>
      <c r="BJ531" s="13" t="s">
        <v>81</v>
      </c>
      <c r="BK531" s="165">
        <f t="shared" si="89"/>
        <v>0</v>
      </c>
      <c r="BL531" s="13" t="s">
        <v>120</v>
      </c>
      <c r="BM531" s="164" t="s">
        <v>1905</v>
      </c>
    </row>
    <row r="532" spans="2:65" s="1" customFormat="1" ht="24" customHeight="1">
      <c r="B532" s="30"/>
      <c r="C532" s="153" t="s">
        <v>1906</v>
      </c>
      <c r="D532" s="153" t="s">
        <v>115</v>
      </c>
      <c r="E532" s="154" t="s">
        <v>1907</v>
      </c>
      <c r="F532" s="155" t="s">
        <v>1908</v>
      </c>
      <c r="G532" s="156" t="s">
        <v>231</v>
      </c>
      <c r="H532" s="157">
        <v>1</v>
      </c>
      <c r="I532" s="158"/>
      <c r="J532" s="159">
        <f t="shared" si="80"/>
        <v>0</v>
      </c>
      <c r="K532" s="155" t="s">
        <v>119</v>
      </c>
      <c r="L532" s="34"/>
      <c r="M532" s="160" t="s">
        <v>19</v>
      </c>
      <c r="N532" s="161" t="s">
        <v>44</v>
      </c>
      <c r="O532" s="59"/>
      <c r="P532" s="162">
        <f t="shared" si="81"/>
        <v>0</v>
      </c>
      <c r="Q532" s="162">
        <v>0</v>
      </c>
      <c r="R532" s="162">
        <f t="shared" si="82"/>
        <v>0</v>
      </c>
      <c r="S532" s="162">
        <v>0</v>
      </c>
      <c r="T532" s="163">
        <f t="shared" si="83"/>
        <v>0</v>
      </c>
      <c r="AR532" s="164" t="s">
        <v>120</v>
      </c>
      <c r="AT532" s="164" t="s">
        <v>115</v>
      </c>
      <c r="AU532" s="164" t="s">
        <v>73</v>
      </c>
      <c r="AY532" s="13" t="s">
        <v>121</v>
      </c>
      <c r="BE532" s="165">
        <f t="shared" si="84"/>
        <v>0</v>
      </c>
      <c r="BF532" s="165">
        <f t="shared" si="85"/>
        <v>0</v>
      </c>
      <c r="BG532" s="165">
        <f t="shared" si="86"/>
        <v>0</v>
      </c>
      <c r="BH532" s="165">
        <f t="shared" si="87"/>
        <v>0</v>
      </c>
      <c r="BI532" s="165">
        <f t="shared" si="88"/>
        <v>0</v>
      </c>
      <c r="BJ532" s="13" t="s">
        <v>81</v>
      </c>
      <c r="BK532" s="165">
        <f t="shared" si="89"/>
        <v>0</v>
      </c>
      <c r="BL532" s="13" t="s">
        <v>120</v>
      </c>
      <c r="BM532" s="164" t="s">
        <v>1909</v>
      </c>
    </row>
    <row r="533" spans="2:65" s="1" customFormat="1" ht="24" customHeight="1">
      <c r="B533" s="30"/>
      <c r="C533" s="153" t="s">
        <v>1910</v>
      </c>
      <c r="D533" s="153" t="s">
        <v>115</v>
      </c>
      <c r="E533" s="154" t="s">
        <v>1911</v>
      </c>
      <c r="F533" s="155" t="s">
        <v>1912</v>
      </c>
      <c r="G533" s="156" t="s">
        <v>231</v>
      </c>
      <c r="H533" s="157">
        <v>1</v>
      </c>
      <c r="I533" s="158"/>
      <c r="J533" s="159">
        <f t="shared" si="80"/>
        <v>0</v>
      </c>
      <c r="K533" s="155" t="s">
        <v>119</v>
      </c>
      <c r="L533" s="34"/>
      <c r="M533" s="160" t="s">
        <v>19</v>
      </c>
      <c r="N533" s="161" t="s">
        <v>44</v>
      </c>
      <c r="O533" s="59"/>
      <c r="P533" s="162">
        <f t="shared" si="81"/>
        <v>0</v>
      </c>
      <c r="Q533" s="162">
        <v>0</v>
      </c>
      <c r="R533" s="162">
        <f t="shared" si="82"/>
        <v>0</v>
      </c>
      <c r="S533" s="162">
        <v>0</v>
      </c>
      <c r="T533" s="163">
        <f t="shared" si="83"/>
        <v>0</v>
      </c>
      <c r="AR533" s="164" t="s">
        <v>120</v>
      </c>
      <c r="AT533" s="164" t="s">
        <v>115</v>
      </c>
      <c r="AU533" s="164" t="s">
        <v>73</v>
      </c>
      <c r="AY533" s="13" t="s">
        <v>121</v>
      </c>
      <c r="BE533" s="165">
        <f t="shared" si="84"/>
        <v>0</v>
      </c>
      <c r="BF533" s="165">
        <f t="shared" si="85"/>
        <v>0</v>
      </c>
      <c r="BG533" s="165">
        <f t="shared" si="86"/>
        <v>0</v>
      </c>
      <c r="BH533" s="165">
        <f t="shared" si="87"/>
        <v>0</v>
      </c>
      <c r="BI533" s="165">
        <f t="shared" si="88"/>
        <v>0</v>
      </c>
      <c r="BJ533" s="13" t="s">
        <v>81</v>
      </c>
      <c r="BK533" s="165">
        <f t="shared" si="89"/>
        <v>0</v>
      </c>
      <c r="BL533" s="13" t="s">
        <v>120</v>
      </c>
      <c r="BM533" s="164" t="s">
        <v>1913</v>
      </c>
    </row>
    <row r="534" spans="2:65" s="1" customFormat="1" ht="24" customHeight="1">
      <c r="B534" s="30"/>
      <c r="C534" s="166" t="s">
        <v>1914</v>
      </c>
      <c r="D534" s="166" t="s">
        <v>124</v>
      </c>
      <c r="E534" s="167" t="s">
        <v>1915</v>
      </c>
      <c r="F534" s="168" t="s">
        <v>1916</v>
      </c>
      <c r="G534" s="169" t="s">
        <v>231</v>
      </c>
      <c r="H534" s="170">
        <v>10</v>
      </c>
      <c r="I534" s="171"/>
      <c r="J534" s="172">
        <f t="shared" si="80"/>
        <v>0</v>
      </c>
      <c r="K534" s="168" t="s">
        <v>119</v>
      </c>
      <c r="L534" s="173"/>
      <c r="M534" s="174" t="s">
        <v>19</v>
      </c>
      <c r="N534" s="175" t="s">
        <v>44</v>
      </c>
      <c r="O534" s="59"/>
      <c r="P534" s="162">
        <f t="shared" si="81"/>
        <v>0</v>
      </c>
      <c r="Q534" s="162">
        <v>0</v>
      </c>
      <c r="R534" s="162">
        <f t="shared" si="82"/>
        <v>0</v>
      </c>
      <c r="S534" s="162">
        <v>0</v>
      </c>
      <c r="T534" s="163">
        <f t="shared" si="83"/>
        <v>0</v>
      </c>
      <c r="AR534" s="164" t="s">
        <v>120</v>
      </c>
      <c r="AT534" s="164" t="s">
        <v>124</v>
      </c>
      <c r="AU534" s="164" t="s">
        <v>73</v>
      </c>
      <c r="AY534" s="13" t="s">
        <v>121</v>
      </c>
      <c r="BE534" s="165">
        <f t="shared" si="84"/>
        <v>0</v>
      </c>
      <c r="BF534" s="165">
        <f t="shared" si="85"/>
        <v>0</v>
      </c>
      <c r="BG534" s="165">
        <f t="shared" si="86"/>
        <v>0</v>
      </c>
      <c r="BH534" s="165">
        <f t="shared" si="87"/>
        <v>0</v>
      </c>
      <c r="BI534" s="165">
        <f t="shared" si="88"/>
        <v>0</v>
      </c>
      <c r="BJ534" s="13" t="s">
        <v>81</v>
      </c>
      <c r="BK534" s="165">
        <f t="shared" si="89"/>
        <v>0</v>
      </c>
      <c r="BL534" s="13" t="s">
        <v>120</v>
      </c>
      <c r="BM534" s="164" t="s">
        <v>1917</v>
      </c>
    </row>
    <row r="535" spans="2:65" s="1" customFormat="1" ht="24" customHeight="1">
      <c r="B535" s="30"/>
      <c r="C535" s="166" t="s">
        <v>1918</v>
      </c>
      <c r="D535" s="166" t="s">
        <v>124</v>
      </c>
      <c r="E535" s="167" t="s">
        <v>1919</v>
      </c>
      <c r="F535" s="168" t="s">
        <v>1920</v>
      </c>
      <c r="G535" s="169" t="s">
        <v>118</v>
      </c>
      <c r="H535" s="170">
        <v>15</v>
      </c>
      <c r="I535" s="171"/>
      <c r="J535" s="172">
        <f t="shared" si="80"/>
        <v>0</v>
      </c>
      <c r="K535" s="168" t="s">
        <v>119</v>
      </c>
      <c r="L535" s="173"/>
      <c r="M535" s="174" t="s">
        <v>19</v>
      </c>
      <c r="N535" s="175" t="s">
        <v>44</v>
      </c>
      <c r="O535" s="59"/>
      <c r="P535" s="162">
        <f t="shared" si="81"/>
        <v>0</v>
      </c>
      <c r="Q535" s="162">
        <v>0</v>
      </c>
      <c r="R535" s="162">
        <f t="shared" si="82"/>
        <v>0</v>
      </c>
      <c r="S535" s="162">
        <v>0</v>
      </c>
      <c r="T535" s="163">
        <f t="shared" si="83"/>
        <v>0</v>
      </c>
      <c r="AR535" s="164" t="s">
        <v>120</v>
      </c>
      <c r="AT535" s="164" t="s">
        <v>124</v>
      </c>
      <c r="AU535" s="164" t="s">
        <v>73</v>
      </c>
      <c r="AY535" s="13" t="s">
        <v>121</v>
      </c>
      <c r="BE535" s="165">
        <f t="shared" si="84"/>
        <v>0</v>
      </c>
      <c r="BF535" s="165">
        <f t="shared" si="85"/>
        <v>0</v>
      </c>
      <c r="BG535" s="165">
        <f t="shared" si="86"/>
        <v>0</v>
      </c>
      <c r="BH535" s="165">
        <f t="shared" si="87"/>
        <v>0</v>
      </c>
      <c r="BI535" s="165">
        <f t="shared" si="88"/>
        <v>0</v>
      </c>
      <c r="BJ535" s="13" t="s">
        <v>81</v>
      </c>
      <c r="BK535" s="165">
        <f t="shared" si="89"/>
        <v>0</v>
      </c>
      <c r="BL535" s="13" t="s">
        <v>120</v>
      </c>
      <c r="BM535" s="164" t="s">
        <v>1921</v>
      </c>
    </row>
    <row r="536" spans="2:65" s="1" customFormat="1" ht="84" customHeight="1">
      <c r="B536" s="30"/>
      <c r="C536" s="153" t="s">
        <v>1922</v>
      </c>
      <c r="D536" s="153" t="s">
        <v>115</v>
      </c>
      <c r="E536" s="154" t="s">
        <v>1923</v>
      </c>
      <c r="F536" s="155" t="s">
        <v>1924</v>
      </c>
      <c r="G536" s="156" t="s">
        <v>231</v>
      </c>
      <c r="H536" s="157">
        <v>1</v>
      </c>
      <c r="I536" s="158"/>
      <c r="J536" s="159">
        <f t="shared" si="80"/>
        <v>0</v>
      </c>
      <c r="K536" s="155" t="s">
        <v>119</v>
      </c>
      <c r="L536" s="34"/>
      <c r="M536" s="160" t="s">
        <v>19</v>
      </c>
      <c r="N536" s="161" t="s">
        <v>44</v>
      </c>
      <c r="O536" s="59"/>
      <c r="P536" s="162">
        <f t="shared" si="81"/>
        <v>0</v>
      </c>
      <c r="Q536" s="162">
        <v>0</v>
      </c>
      <c r="R536" s="162">
        <f t="shared" si="82"/>
        <v>0</v>
      </c>
      <c r="S536" s="162">
        <v>0</v>
      </c>
      <c r="T536" s="163">
        <f t="shared" si="83"/>
        <v>0</v>
      </c>
      <c r="AR536" s="164" t="s">
        <v>120</v>
      </c>
      <c r="AT536" s="164" t="s">
        <v>115</v>
      </c>
      <c r="AU536" s="164" t="s">
        <v>73</v>
      </c>
      <c r="AY536" s="13" t="s">
        <v>121</v>
      </c>
      <c r="BE536" s="165">
        <f t="shared" si="84"/>
        <v>0</v>
      </c>
      <c r="BF536" s="165">
        <f t="shared" si="85"/>
        <v>0</v>
      </c>
      <c r="BG536" s="165">
        <f t="shared" si="86"/>
        <v>0</v>
      </c>
      <c r="BH536" s="165">
        <f t="shared" si="87"/>
        <v>0</v>
      </c>
      <c r="BI536" s="165">
        <f t="shared" si="88"/>
        <v>0</v>
      </c>
      <c r="BJ536" s="13" t="s">
        <v>81</v>
      </c>
      <c r="BK536" s="165">
        <f t="shared" si="89"/>
        <v>0</v>
      </c>
      <c r="BL536" s="13" t="s">
        <v>120</v>
      </c>
      <c r="BM536" s="164" t="s">
        <v>1925</v>
      </c>
    </row>
    <row r="537" spans="2:65" s="1" customFormat="1" ht="24" customHeight="1">
      <c r="B537" s="30"/>
      <c r="C537" s="166" t="s">
        <v>1926</v>
      </c>
      <c r="D537" s="166" t="s">
        <v>124</v>
      </c>
      <c r="E537" s="167" t="s">
        <v>1927</v>
      </c>
      <c r="F537" s="168" t="s">
        <v>1928</v>
      </c>
      <c r="G537" s="169" t="s">
        <v>320</v>
      </c>
      <c r="H537" s="170">
        <v>5</v>
      </c>
      <c r="I537" s="171"/>
      <c r="J537" s="172">
        <f t="shared" si="80"/>
        <v>0</v>
      </c>
      <c r="K537" s="168" t="s">
        <v>119</v>
      </c>
      <c r="L537" s="173"/>
      <c r="M537" s="174" t="s">
        <v>19</v>
      </c>
      <c r="N537" s="175" t="s">
        <v>44</v>
      </c>
      <c r="O537" s="59"/>
      <c r="P537" s="162">
        <f t="shared" si="81"/>
        <v>0</v>
      </c>
      <c r="Q537" s="162">
        <v>0</v>
      </c>
      <c r="R537" s="162">
        <f t="shared" si="82"/>
        <v>0</v>
      </c>
      <c r="S537" s="162">
        <v>0</v>
      </c>
      <c r="T537" s="163">
        <f t="shared" si="83"/>
        <v>0</v>
      </c>
      <c r="AR537" s="164" t="s">
        <v>220</v>
      </c>
      <c r="AT537" s="164" t="s">
        <v>124</v>
      </c>
      <c r="AU537" s="164" t="s">
        <v>73</v>
      </c>
      <c r="AY537" s="13" t="s">
        <v>121</v>
      </c>
      <c r="BE537" s="165">
        <f t="shared" si="84"/>
        <v>0</v>
      </c>
      <c r="BF537" s="165">
        <f t="shared" si="85"/>
        <v>0</v>
      </c>
      <c r="BG537" s="165">
        <f t="shared" si="86"/>
        <v>0</v>
      </c>
      <c r="BH537" s="165">
        <f t="shared" si="87"/>
        <v>0</v>
      </c>
      <c r="BI537" s="165">
        <f t="shared" si="88"/>
        <v>0</v>
      </c>
      <c r="BJ537" s="13" t="s">
        <v>81</v>
      </c>
      <c r="BK537" s="165">
        <f t="shared" si="89"/>
        <v>0</v>
      </c>
      <c r="BL537" s="13" t="s">
        <v>220</v>
      </c>
      <c r="BM537" s="164" t="s">
        <v>1929</v>
      </c>
    </row>
    <row r="538" spans="2:65" s="1" customFormat="1" ht="24" customHeight="1">
      <c r="B538" s="30"/>
      <c r="C538" s="166" t="s">
        <v>1930</v>
      </c>
      <c r="D538" s="166" t="s">
        <v>124</v>
      </c>
      <c r="E538" s="167" t="s">
        <v>1931</v>
      </c>
      <c r="F538" s="168" t="s">
        <v>1932</v>
      </c>
      <c r="G538" s="169" t="s">
        <v>231</v>
      </c>
      <c r="H538" s="170">
        <v>4</v>
      </c>
      <c r="I538" s="171"/>
      <c r="J538" s="172">
        <f t="shared" si="80"/>
        <v>0</v>
      </c>
      <c r="K538" s="168" t="s">
        <v>119</v>
      </c>
      <c r="L538" s="173"/>
      <c r="M538" s="174" t="s">
        <v>19</v>
      </c>
      <c r="N538" s="175" t="s">
        <v>44</v>
      </c>
      <c r="O538" s="59"/>
      <c r="P538" s="162">
        <f t="shared" si="81"/>
        <v>0</v>
      </c>
      <c r="Q538" s="162">
        <v>0</v>
      </c>
      <c r="R538" s="162">
        <f t="shared" si="82"/>
        <v>0</v>
      </c>
      <c r="S538" s="162">
        <v>0</v>
      </c>
      <c r="T538" s="163">
        <f t="shared" si="83"/>
        <v>0</v>
      </c>
      <c r="AR538" s="164" t="s">
        <v>120</v>
      </c>
      <c r="AT538" s="164" t="s">
        <v>124</v>
      </c>
      <c r="AU538" s="164" t="s">
        <v>73</v>
      </c>
      <c r="AY538" s="13" t="s">
        <v>121</v>
      </c>
      <c r="BE538" s="165">
        <f t="shared" si="84"/>
        <v>0</v>
      </c>
      <c r="BF538" s="165">
        <f t="shared" si="85"/>
        <v>0</v>
      </c>
      <c r="BG538" s="165">
        <f t="shared" si="86"/>
        <v>0</v>
      </c>
      <c r="BH538" s="165">
        <f t="shared" si="87"/>
        <v>0</v>
      </c>
      <c r="BI538" s="165">
        <f t="shared" si="88"/>
        <v>0</v>
      </c>
      <c r="BJ538" s="13" t="s">
        <v>81</v>
      </c>
      <c r="BK538" s="165">
        <f t="shared" si="89"/>
        <v>0</v>
      </c>
      <c r="BL538" s="13" t="s">
        <v>120</v>
      </c>
      <c r="BM538" s="164" t="s">
        <v>1933</v>
      </c>
    </row>
    <row r="539" spans="2:65" s="1" customFormat="1" ht="24" customHeight="1">
      <c r="B539" s="30"/>
      <c r="C539" s="166" t="s">
        <v>1934</v>
      </c>
      <c r="D539" s="166" t="s">
        <v>124</v>
      </c>
      <c r="E539" s="167" t="s">
        <v>1935</v>
      </c>
      <c r="F539" s="168" t="s">
        <v>1936</v>
      </c>
      <c r="G539" s="169" t="s">
        <v>231</v>
      </c>
      <c r="H539" s="170">
        <v>6</v>
      </c>
      <c r="I539" s="171"/>
      <c r="J539" s="172">
        <f t="shared" si="80"/>
        <v>0</v>
      </c>
      <c r="K539" s="168" t="s">
        <v>119</v>
      </c>
      <c r="L539" s="173"/>
      <c r="M539" s="174" t="s">
        <v>19</v>
      </c>
      <c r="N539" s="175" t="s">
        <v>44</v>
      </c>
      <c r="O539" s="59"/>
      <c r="P539" s="162">
        <f t="shared" si="81"/>
        <v>0</v>
      </c>
      <c r="Q539" s="162">
        <v>0</v>
      </c>
      <c r="R539" s="162">
        <f t="shared" si="82"/>
        <v>0</v>
      </c>
      <c r="S539" s="162">
        <v>0</v>
      </c>
      <c r="T539" s="163">
        <f t="shared" si="83"/>
        <v>0</v>
      </c>
      <c r="AR539" s="164" t="s">
        <v>120</v>
      </c>
      <c r="AT539" s="164" t="s">
        <v>124</v>
      </c>
      <c r="AU539" s="164" t="s">
        <v>73</v>
      </c>
      <c r="AY539" s="13" t="s">
        <v>121</v>
      </c>
      <c r="BE539" s="165">
        <f t="shared" si="84"/>
        <v>0</v>
      </c>
      <c r="BF539" s="165">
        <f t="shared" si="85"/>
        <v>0</v>
      </c>
      <c r="BG539" s="165">
        <f t="shared" si="86"/>
        <v>0</v>
      </c>
      <c r="BH539" s="165">
        <f t="shared" si="87"/>
        <v>0</v>
      </c>
      <c r="BI539" s="165">
        <f t="shared" si="88"/>
        <v>0</v>
      </c>
      <c r="BJ539" s="13" t="s">
        <v>81</v>
      </c>
      <c r="BK539" s="165">
        <f t="shared" si="89"/>
        <v>0</v>
      </c>
      <c r="BL539" s="13" t="s">
        <v>120</v>
      </c>
      <c r="BM539" s="164" t="s">
        <v>1937</v>
      </c>
    </row>
    <row r="540" spans="2:65" s="1" customFormat="1" ht="24" customHeight="1">
      <c r="B540" s="30"/>
      <c r="C540" s="153" t="s">
        <v>1938</v>
      </c>
      <c r="D540" s="153" t="s">
        <v>115</v>
      </c>
      <c r="E540" s="154" t="s">
        <v>1939</v>
      </c>
      <c r="F540" s="155" t="s">
        <v>1940</v>
      </c>
      <c r="G540" s="156" t="s">
        <v>231</v>
      </c>
      <c r="H540" s="157">
        <v>6</v>
      </c>
      <c r="I540" s="158"/>
      <c r="J540" s="159">
        <f t="shared" si="80"/>
        <v>0</v>
      </c>
      <c r="K540" s="155" t="s">
        <v>119</v>
      </c>
      <c r="L540" s="34"/>
      <c r="M540" s="160" t="s">
        <v>19</v>
      </c>
      <c r="N540" s="161" t="s">
        <v>44</v>
      </c>
      <c r="O540" s="59"/>
      <c r="P540" s="162">
        <f t="shared" si="81"/>
        <v>0</v>
      </c>
      <c r="Q540" s="162">
        <v>0</v>
      </c>
      <c r="R540" s="162">
        <f t="shared" si="82"/>
        <v>0</v>
      </c>
      <c r="S540" s="162">
        <v>0</v>
      </c>
      <c r="T540" s="163">
        <f t="shared" si="83"/>
        <v>0</v>
      </c>
      <c r="AR540" s="164" t="s">
        <v>120</v>
      </c>
      <c r="AT540" s="164" t="s">
        <v>115</v>
      </c>
      <c r="AU540" s="164" t="s">
        <v>73</v>
      </c>
      <c r="AY540" s="13" t="s">
        <v>121</v>
      </c>
      <c r="BE540" s="165">
        <f t="shared" si="84"/>
        <v>0</v>
      </c>
      <c r="BF540" s="165">
        <f t="shared" si="85"/>
        <v>0</v>
      </c>
      <c r="BG540" s="165">
        <f t="shared" si="86"/>
        <v>0</v>
      </c>
      <c r="BH540" s="165">
        <f t="shared" si="87"/>
        <v>0</v>
      </c>
      <c r="BI540" s="165">
        <f t="shared" si="88"/>
        <v>0</v>
      </c>
      <c r="BJ540" s="13" t="s">
        <v>81</v>
      </c>
      <c r="BK540" s="165">
        <f t="shared" si="89"/>
        <v>0</v>
      </c>
      <c r="BL540" s="13" t="s">
        <v>120</v>
      </c>
      <c r="BM540" s="164" t="s">
        <v>1941</v>
      </c>
    </row>
    <row r="541" spans="2:65" s="1" customFormat="1" ht="24" customHeight="1">
      <c r="B541" s="30"/>
      <c r="C541" s="166" t="s">
        <v>1942</v>
      </c>
      <c r="D541" s="166" t="s">
        <v>124</v>
      </c>
      <c r="E541" s="167" t="s">
        <v>1943</v>
      </c>
      <c r="F541" s="168" t="s">
        <v>1944</v>
      </c>
      <c r="G541" s="169" t="s">
        <v>231</v>
      </c>
      <c r="H541" s="170">
        <v>10</v>
      </c>
      <c r="I541" s="171"/>
      <c r="J541" s="172">
        <f t="shared" si="80"/>
        <v>0</v>
      </c>
      <c r="K541" s="168" t="s">
        <v>119</v>
      </c>
      <c r="L541" s="173"/>
      <c r="M541" s="174" t="s">
        <v>19</v>
      </c>
      <c r="N541" s="175" t="s">
        <v>44</v>
      </c>
      <c r="O541" s="59"/>
      <c r="P541" s="162">
        <f t="shared" si="81"/>
        <v>0</v>
      </c>
      <c r="Q541" s="162">
        <v>0</v>
      </c>
      <c r="R541" s="162">
        <f t="shared" si="82"/>
        <v>0</v>
      </c>
      <c r="S541" s="162">
        <v>0</v>
      </c>
      <c r="T541" s="163">
        <f t="shared" si="83"/>
        <v>0</v>
      </c>
      <c r="AR541" s="164" t="s">
        <v>220</v>
      </c>
      <c r="AT541" s="164" t="s">
        <v>124</v>
      </c>
      <c r="AU541" s="164" t="s">
        <v>73</v>
      </c>
      <c r="AY541" s="13" t="s">
        <v>121</v>
      </c>
      <c r="BE541" s="165">
        <f t="shared" si="84"/>
        <v>0</v>
      </c>
      <c r="BF541" s="165">
        <f t="shared" si="85"/>
        <v>0</v>
      </c>
      <c r="BG541" s="165">
        <f t="shared" si="86"/>
        <v>0</v>
      </c>
      <c r="BH541" s="165">
        <f t="shared" si="87"/>
        <v>0</v>
      </c>
      <c r="BI541" s="165">
        <f t="shared" si="88"/>
        <v>0</v>
      </c>
      <c r="BJ541" s="13" t="s">
        <v>81</v>
      </c>
      <c r="BK541" s="165">
        <f t="shared" si="89"/>
        <v>0</v>
      </c>
      <c r="BL541" s="13" t="s">
        <v>220</v>
      </c>
      <c r="BM541" s="164" t="s">
        <v>1945</v>
      </c>
    </row>
    <row r="542" spans="2:65" s="1" customFormat="1" ht="36" customHeight="1">
      <c r="B542" s="30"/>
      <c r="C542" s="153" t="s">
        <v>1946</v>
      </c>
      <c r="D542" s="153" t="s">
        <v>115</v>
      </c>
      <c r="E542" s="154" t="s">
        <v>1947</v>
      </c>
      <c r="F542" s="155" t="s">
        <v>1948</v>
      </c>
      <c r="G542" s="156" t="s">
        <v>231</v>
      </c>
      <c r="H542" s="157">
        <v>1</v>
      </c>
      <c r="I542" s="158"/>
      <c r="J542" s="159">
        <f t="shared" si="80"/>
        <v>0</v>
      </c>
      <c r="K542" s="155" t="s">
        <v>119</v>
      </c>
      <c r="L542" s="34"/>
      <c r="M542" s="160" t="s">
        <v>19</v>
      </c>
      <c r="N542" s="161" t="s">
        <v>44</v>
      </c>
      <c r="O542" s="59"/>
      <c r="P542" s="162">
        <f t="shared" si="81"/>
        <v>0</v>
      </c>
      <c r="Q542" s="162">
        <v>0</v>
      </c>
      <c r="R542" s="162">
        <f t="shared" si="82"/>
        <v>0</v>
      </c>
      <c r="S542" s="162">
        <v>0</v>
      </c>
      <c r="T542" s="163">
        <f t="shared" si="83"/>
        <v>0</v>
      </c>
      <c r="AR542" s="164" t="s">
        <v>120</v>
      </c>
      <c r="AT542" s="164" t="s">
        <v>115</v>
      </c>
      <c r="AU542" s="164" t="s">
        <v>73</v>
      </c>
      <c r="AY542" s="13" t="s">
        <v>121</v>
      </c>
      <c r="BE542" s="165">
        <f t="shared" si="84"/>
        <v>0</v>
      </c>
      <c r="BF542" s="165">
        <f t="shared" si="85"/>
        <v>0</v>
      </c>
      <c r="BG542" s="165">
        <f t="shared" si="86"/>
        <v>0</v>
      </c>
      <c r="BH542" s="165">
        <f t="shared" si="87"/>
        <v>0</v>
      </c>
      <c r="BI542" s="165">
        <f t="shared" si="88"/>
        <v>0</v>
      </c>
      <c r="BJ542" s="13" t="s">
        <v>81</v>
      </c>
      <c r="BK542" s="165">
        <f t="shared" si="89"/>
        <v>0</v>
      </c>
      <c r="BL542" s="13" t="s">
        <v>120</v>
      </c>
      <c r="BM542" s="164" t="s">
        <v>1949</v>
      </c>
    </row>
    <row r="543" spans="2:65" s="1" customFormat="1" ht="168" customHeight="1">
      <c r="B543" s="30"/>
      <c r="C543" s="153" t="s">
        <v>1950</v>
      </c>
      <c r="D543" s="153" t="s">
        <v>115</v>
      </c>
      <c r="E543" s="154" t="s">
        <v>1951</v>
      </c>
      <c r="F543" s="155" t="s">
        <v>1952</v>
      </c>
      <c r="G543" s="156" t="s">
        <v>231</v>
      </c>
      <c r="H543" s="157">
        <v>1</v>
      </c>
      <c r="I543" s="158"/>
      <c r="J543" s="159">
        <f t="shared" si="80"/>
        <v>0</v>
      </c>
      <c r="K543" s="155" t="s">
        <v>119</v>
      </c>
      <c r="L543" s="34"/>
      <c r="M543" s="160" t="s">
        <v>19</v>
      </c>
      <c r="N543" s="161" t="s">
        <v>44</v>
      </c>
      <c r="O543" s="59"/>
      <c r="P543" s="162">
        <f t="shared" si="81"/>
        <v>0</v>
      </c>
      <c r="Q543" s="162">
        <v>0</v>
      </c>
      <c r="R543" s="162">
        <f t="shared" si="82"/>
        <v>0</v>
      </c>
      <c r="S543" s="162">
        <v>0</v>
      </c>
      <c r="T543" s="163">
        <f t="shared" si="83"/>
        <v>0</v>
      </c>
      <c r="AR543" s="164" t="s">
        <v>120</v>
      </c>
      <c r="AT543" s="164" t="s">
        <v>115</v>
      </c>
      <c r="AU543" s="164" t="s">
        <v>73</v>
      </c>
      <c r="AY543" s="13" t="s">
        <v>121</v>
      </c>
      <c r="BE543" s="165">
        <f t="shared" si="84"/>
        <v>0</v>
      </c>
      <c r="BF543" s="165">
        <f t="shared" si="85"/>
        <v>0</v>
      </c>
      <c r="BG543" s="165">
        <f t="shared" si="86"/>
        <v>0</v>
      </c>
      <c r="BH543" s="165">
        <f t="shared" si="87"/>
        <v>0</v>
      </c>
      <c r="BI543" s="165">
        <f t="shared" si="88"/>
        <v>0</v>
      </c>
      <c r="BJ543" s="13" t="s">
        <v>81</v>
      </c>
      <c r="BK543" s="165">
        <f t="shared" si="89"/>
        <v>0</v>
      </c>
      <c r="BL543" s="13" t="s">
        <v>120</v>
      </c>
      <c r="BM543" s="164" t="s">
        <v>1953</v>
      </c>
    </row>
    <row r="544" spans="2:65" s="1" customFormat="1" ht="107.25">
      <c r="B544" s="30"/>
      <c r="C544" s="31"/>
      <c r="D544" s="176" t="s">
        <v>1954</v>
      </c>
      <c r="E544" s="31"/>
      <c r="F544" s="177" t="s">
        <v>1955</v>
      </c>
      <c r="G544" s="31"/>
      <c r="H544" s="31"/>
      <c r="I544" s="103"/>
      <c r="J544" s="31"/>
      <c r="K544" s="31"/>
      <c r="L544" s="34"/>
      <c r="M544" s="178"/>
      <c r="N544" s="59"/>
      <c r="O544" s="59"/>
      <c r="P544" s="59"/>
      <c r="Q544" s="59"/>
      <c r="R544" s="59"/>
      <c r="S544" s="59"/>
      <c r="T544" s="60"/>
      <c r="AT544" s="13" t="s">
        <v>1954</v>
      </c>
      <c r="AU544" s="13" t="s">
        <v>73</v>
      </c>
    </row>
    <row r="545" spans="2:65" s="1" customFormat="1" ht="24" customHeight="1">
      <c r="B545" s="30"/>
      <c r="C545" s="153" t="s">
        <v>1956</v>
      </c>
      <c r="D545" s="153" t="s">
        <v>115</v>
      </c>
      <c r="E545" s="154" t="s">
        <v>1957</v>
      </c>
      <c r="F545" s="155" t="s">
        <v>1958</v>
      </c>
      <c r="G545" s="156" t="s">
        <v>231</v>
      </c>
      <c r="H545" s="157">
        <v>8</v>
      </c>
      <c r="I545" s="158"/>
      <c r="J545" s="159">
        <f t="shared" ref="J545:J550" si="90">ROUND(I545*H545,2)</f>
        <v>0</v>
      </c>
      <c r="K545" s="155" t="s">
        <v>119</v>
      </c>
      <c r="L545" s="34"/>
      <c r="M545" s="160" t="s">
        <v>19</v>
      </c>
      <c r="N545" s="161" t="s">
        <v>44</v>
      </c>
      <c r="O545" s="59"/>
      <c r="P545" s="162">
        <f t="shared" ref="P545:P550" si="91">O545*H545</f>
        <v>0</v>
      </c>
      <c r="Q545" s="162">
        <v>0</v>
      </c>
      <c r="R545" s="162">
        <f t="shared" ref="R545:R550" si="92">Q545*H545</f>
        <v>0</v>
      </c>
      <c r="S545" s="162">
        <v>0</v>
      </c>
      <c r="T545" s="163">
        <f t="shared" ref="T545:T550" si="93">S545*H545</f>
        <v>0</v>
      </c>
      <c r="AR545" s="164" t="s">
        <v>226</v>
      </c>
      <c r="AT545" s="164" t="s">
        <v>115</v>
      </c>
      <c r="AU545" s="164" t="s">
        <v>73</v>
      </c>
      <c r="AY545" s="13" t="s">
        <v>121</v>
      </c>
      <c r="BE545" s="165">
        <f t="shared" ref="BE545:BE550" si="94">IF(N545="základní",J545,0)</f>
        <v>0</v>
      </c>
      <c r="BF545" s="165">
        <f t="shared" ref="BF545:BF550" si="95">IF(N545="snížená",J545,0)</f>
        <v>0</v>
      </c>
      <c r="BG545" s="165">
        <f t="shared" ref="BG545:BG550" si="96">IF(N545="zákl. přenesená",J545,0)</f>
        <v>0</v>
      </c>
      <c r="BH545" s="165">
        <f t="shared" ref="BH545:BH550" si="97">IF(N545="sníž. přenesená",J545,0)</f>
        <v>0</v>
      </c>
      <c r="BI545" s="165">
        <f t="shared" ref="BI545:BI550" si="98">IF(N545="nulová",J545,0)</f>
        <v>0</v>
      </c>
      <c r="BJ545" s="13" t="s">
        <v>81</v>
      </c>
      <c r="BK545" s="165">
        <f t="shared" ref="BK545:BK550" si="99">ROUND(I545*H545,2)</f>
        <v>0</v>
      </c>
      <c r="BL545" s="13" t="s">
        <v>226</v>
      </c>
      <c r="BM545" s="164" t="s">
        <v>1959</v>
      </c>
    </row>
    <row r="546" spans="2:65" s="1" customFormat="1" ht="48" customHeight="1">
      <c r="B546" s="30"/>
      <c r="C546" s="166" t="s">
        <v>1960</v>
      </c>
      <c r="D546" s="166" t="s">
        <v>124</v>
      </c>
      <c r="E546" s="167" t="s">
        <v>1961</v>
      </c>
      <c r="F546" s="168" t="s">
        <v>1962</v>
      </c>
      <c r="G546" s="169" t="s">
        <v>231</v>
      </c>
      <c r="H546" s="170">
        <v>1</v>
      </c>
      <c r="I546" s="171"/>
      <c r="J546" s="172">
        <f t="shared" si="90"/>
        <v>0</v>
      </c>
      <c r="K546" s="168" t="s">
        <v>119</v>
      </c>
      <c r="L546" s="173"/>
      <c r="M546" s="174" t="s">
        <v>19</v>
      </c>
      <c r="N546" s="175" t="s">
        <v>44</v>
      </c>
      <c r="O546" s="59"/>
      <c r="P546" s="162">
        <f t="shared" si="91"/>
        <v>0</v>
      </c>
      <c r="Q546" s="162">
        <v>0</v>
      </c>
      <c r="R546" s="162">
        <f t="shared" si="92"/>
        <v>0</v>
      </c>
      <c r="S546" s="162">
        <v>0</v>
      </c>
      <c r="T546" s="163">
        <f t="shared" si="93"/>
        <v>0</v>
      </c>
      <c r="AR546" s="164" t="s">
        <v>225</v>
      </c>
      <c r="AT546" s="164" t="s">
        <v>124</v>
      </c>
      <c r="AU546" s="164" t="s">
        <v>73</v>
      </c>
      <c r="AY546" s="13" t="s">
        <v>121</v>
      </c>
      <c r="BE546" s="165">
        <f t="shared" si="94"/>
        <v>0</v>
      </c>
      <c r="BF546" s="165">
        <f t="shared" si="95"/>
        <v>0</v>
      </c>
      <c r="BG546" s="165">
        <f t="shared" si="96"/>
        <v>0</v>
      </c>
      <c r="BH546" s="165">
        <f t="shared" si="97"/>
        <v>0</v>
      </c>
      <c r="BI546" s="165">
        <f t="shared" si="98"/>
        <v>0</v>
      </c>
      <c r="BJ546" s="13" t="s">
        <v>81</v>
      </c>
      <c r="BK546" s="165">
        <f t="shared" si="99"/>
        <v>0</v>
      </c>
      <c r="BL546" s="13" t="s">
        <v>226</v>
      </c>
      <c r="BM546" s="164" t="s">
        <v>1963</v>
      </c>
    </row>
    <row r="547" spans="2:65" s="1" customFormat="1" ht="24" customHeight="1">
      <c r="B547" s="30"/>
      <c r="C547" s="153" t="s">
        <v>1964</v>
      </c>
      <c r="D547" s="153" t="s">
        <v>115</v>
      </c>
      <c r="E547" s="154" t="s">
        <v>1965</v>
      </c>
      <c r="F547" s="155" t="s">
        <v>434</v>
      </c>
      <c r="G547" s="156" t="s">
        <v>231</v>
      </c>
      <c r="H547" s="157">
        <v>1</v>
      </c>
      <c r="I547" s="158"/>
      <c r="J547" s="159">
        <f t="shared" si="90"/>
        <v>0</v>
      </c>
      <c r="K547" s="155" t="s">
        <v>119</v>
      </c>
      <c r="L547" s="34"/>
      <c r="M547" s="160" t="s">
        <v>19</v>
      </c>
      <c r="N547" s="161" t="s">
        <v>44</v>
      </c>
      <c r="O547" s="59"/>
      <c r="P547" s="162">
        <f t="shared" si="91"/>
        <v>0</v>
      </c>
      <c r="Q547" s="162">
        <v>0</v>
      </c>
      <c r="R547" s="162">
        <f t="shared" si="92"/>
        <v>0</v>
      </c>
      <c r="S547" s="162">
        <v>0</v>
      </c>
      <c r="T547" s="163">
        <f t="shared" si="93"/>
        <v>0</v>
      </c>
      <c r="AR547" s="164" t="s">
        <v>226</v>
      </c>
      <c r="AT547" s="164" t="s">
        <v>115</v>
      </c>
      <c r="AU547" s="164" t="s">
        <v>73</v>
      </c>
      <c r="AY547" s="13" t="s">
        <v>121</v>
      </c>
      <c r="BE547" s="165">
        <f t="shared" si="94"/>
        <v>0</v>
      </c>
      <c r="BF547" s="165">
        <f t="shared" si="95"/>
        <v>0</v>
      </c>
      <c r="BG547" s="165">
        <f t="shared" si="96"/>
        <v>0</v>
      </c>
      <c r="BH547" s="165">
        <f t="shared" si="97"/>
        <v>0</v>
      </c>
      <c r="BI547" s="165">
        <f t="shared" si="98"/>
        <v>0</v>
      </c>
      <c r="BJ547" s="13" t="s">
        <v>81</v>
      </c>
      <c r="BK547" s="165">
        <f t="shared" si="99"/>
        <v>0</v>
      </c>
      <c r="BL547" s="13" t="s">
        <v>226</v>
      </c>
      <c r="BM547" s="164" t="s">
        <v>1966</v>
      </c>
    </row>
    <row r="548" spans="2:65" s="1" customFormat="1" ht="24" customHeight="1">
      <c r="B548" s="30"/>
      <c r="C548" s="166" t="s">
        <v>1967</v>
      </c>
      <c r="D548" s="166" t="s">
        <v>124</v>
      </c>
      <c r="E548" s="167" t="s">
        <v>1968</v>
      </c>
      <c r="F548" s="168" t="s">
        <v>1969</v>
      </c>
      <c r="G548" s="169" t="s">
        <v>231</v>
      </c>
      <c r="H548" s="170">
        <v>2</v>
      </c>
      <c r="I548" s="171"/>
      <c r="J548" s="172">
        <f t="shared" si="90"/>
        <v>0</v>
      </c>
      <c r="K548" s="168" t="s">
        <v>119</v>
      </c>
      <c r="L548" s="173"/>
      <c r="M548" s="174" t="s">
        <v>19</v>
      </c>
      <c r="N548" s="175" t="s">
        <v>44</v>
      </c>
      <c r="O548" s="59"/>
      <c r="P548" s="162">
        <f t="shared" si="91"/>
        <v>0</v>
      </c>
      <c r="Q548" s="162">
        <v>0</v>
      </c>
      <c r="R548" s="162">
        <f t="shared" si="92"/>
        <v>0</v>
      </c>
      <c r="S548" s="162">
        <v>0</v>
      </c>
      <c r="T548" s="163">
        <f t="shared" si="93"/>
        <v>0</v>
      </c>
      <c r="AR548" s="164" t="s">
        <v>225</v>
      </c>
      <c r="AT548" s="164" t="s">
        <v>124</v>
      </c>
      <c r="AU548" s="164" t="s">
        <v>73</v>
      </c>
      <c r="AY548" s="13" t="s">
        <v>121</v>
      </c>
      <c r="BE548" s="165">
        <f t="shared" si="94"/>
        <v>0</v>
      </c>
      <c r="BF548" s="165">
        <f t="shared" si="95"/>
        <v>0</v>
      </c>
      <c r="BG548" s="165">
        <f t="shared" si="96"/>
        <v>0</v>
      </c>
      <c r="BH548" s="165">
        <f t="shared" si="97"/>
        <v>0</v>
      </c>
      <c r="BI548" s="165">
        <f t="shared" si="98"/>
        <v>0</v>
      </c>
      <c r="BJ548" s="13" t="s">
        <v>81</v>
      </c>
      <c r="BK548" s="165">
        <f t="shared" si="99"/>
        <v>0</v>
      </c>
      <c r="BL548" s="13" t="s">
        <v>226</v>
      </c>
      <c r="BM548" s="164" t="s">
        <v>1970</v>
      </c>
    </row>
    <row r="549" spans="2:65" s="1" customFormat="1" ht="24" customHeight="1">
      <c r="B549" s="30"/>
      <c r="C549" s="153" t="s">
        <v>1971</v>
      </c>
      <c r="D549" s="153" t="s">
        <v>115</v>
      </c>
      <c r="E549" s="154" t="s">
        <v>1972</v>
      </c>
      <c r="F549" s="155" t="s">
        <v>1973</v>
      </c>
      <c r="G549" s="156" t="s">
        <v>231</v>
      </c>
      <c r="H549" s="157">
        <v>2</v>
      </c>
      <c r="I549" s="158"/>
      <c r="J549" s="159">
        <f t="shared" si="90"/>
        <v>0</v>
      </c>
      <c r="K549" s="155" t="s">
        <v>119</v>
      </c>
      <c r="L549" s="34"/>
      <c r="M549" s="160" t="s">
        <v>19</v>
      </c>
      <c r="N549" s="161" t="s">
        <v>44</v>
      </c>
      <c r="O549" s="59"/>
      <c r="P549" s="162">
        <f t="shared" si="91"/>
        <v>0</v>
      </c>
      <c r="Q549" s="162">
        <v>0</v>
      </c>
      <c r="R549" s="162">
        <f t="shared" si="92"/>
        <v>0</v>
      </c>
      <c r="S549" s="162">
        <v>0</v>
      </c>
      <c r="T549" s="163">
        <f t="shared" si="93"/>
        <v>0</v>
      </c>
      <c r="AR549" s="164" t="s">
        <v>226</v>
      </c>
      <c r="AT549" s="164" t="s">
        <v>115</v>
      </c>
      <c r="AU549" s="164" t="s">
        <v>73</v>
      </c>
      <c r="AY549" s="13" t="s">
        <v>121</v>
      </c>
      <c r="BE549" s="165">
        <f t="shared" si="94"/>
        <v>0</v>
      </c>
      <c r="BF549" s="165">
        <f t="shared" si="95"/>
        <v>0</v>
      </c>
      <c r="BG549" s="165">
        <f t="shared" si="96"/>
        <v>0</v>
      </c>
      <c r="BH549" s="165">
        <f t="shared" si="97"/>
        <v>0</v>
      </c>
      <c r="BI549" s="165">
        <f t="shared" si="98"/>
        <v>0</v>
      </c>
      <c r="BJ549" s="13" t="s">
        <v>81</v>
      </c>
      <c r="BK549" s="165">
        <f t="shared" si="99"/>
        <v>0</v>
      </c>
      <c r="BL549" s="13" t="s">
        <v>226</v>
      </c>
      <c r="BM549" s="164" t="s">
        <v>1974</v>
      </c>
    </row>
    <row r="550" spans="2:65" s="1" customFormat="1" ht="24" customHeight="1">
      <c r="B550" s="30"/>
      <c r="C550" s="166" t="s">
        <v>1975</v>
      </c>
      <c r="D550" s="166" t="s">
        <v>124</v>
      </c>
      <c r="E550" s="167" t="s">
        <v>1976</v>
      </c>
      <c r="F550" s="168" t="s">
        <v>1977</v>
      </c>
      <c r="G550" s="169" t="s">
        <v>231</v>
      </c>
      <c r="H550" s="170">
        <v>1</v>
      </c>
      <c r="I550" s="171"/>
      <c r="J550" s="172">
        <f t="shared" si="90"/>
        <v>0</v>
      </c>
      <c r="K550" s="168" t="s">
        <v>119</v>
      </c>
      <c r="L550" s="173"/>
      <c r="M550" s="174" t="s">
        <v>19</v>
      </c>
      <c r="N550" s="175" t="s">
        <v>44</v>
      </c>
      <c r="O550" s="59"/>
      <c r="P550" s="162">
        <f t="shared" si="91"/>
        <v>0</v>
      </c>
      <c r="Q550" s="162">
        <v>0</v>
      </c>
      <c r="R550" s="162">
        <f t="shared" si="92"/>
        <v>0</v>
      </c>
      <c r="S550" s="162">
        <v>0</v>
      </c>
      <c r="T550" s="163">
        <f t="shared" si="93"/>
        <v>0</v>
      </c>
      <c r="AR550" s="164" t="s">
        <v>225</v>
      </c>
      <c r="AT550" s="164" t="s">
        <v>124</v>
      </c>
      <c r="AU550" s="164" t="s">
        <v>73</v>
      </c>
      <c r="AY550" s="13" t="s">
        <v>121</v>
      </c>
      <c r="BE550" s="165">
        <f t="shared" si="94"/>
        <v>0</v>
      </c>
      <c r="BF550" s="165">
        <f t="shared" si="95"/>
        <v>0</v>
      </c>
      <c r="BG550" s="165">
        <f t="shared" si="96"/>
        <v>0</v>
      </c>
      <c r="BH550" s="165">
        <f t="shared" si="97"/>
        <v>0</v>
      </c>
      <c r="BI550" s="165">
        <f t="shared" si="98"/>
        <v>0</v>
      </c>
      <c r="BJ550" s="13" t="s">
        <v>81</v>
      </c>
      <c r="BK550" s="165">
        <f t="shared" si="99"/>
        <v>0</v>
      </c>
      <c r="BL550" s="13" t="s">
        <v>226</v>
      </c>
      <c r="BM550" s="164" t="s">
        <v>1978</v>
      </c>
    </row>
    <row r="551" spans="2:65" s="1" customFormat="1" ht="29.25">
      <c r="B551" s="30"/>
      <c r="C551" s="31"/>
      <c r="D551" s="176" t="s">
        <v>311</v>
      </c>
      <c r="E551" s="31"/>
      <c r="F551" s="177" t="s">
        <v>1979</v>
      </c>
      <c r="G551" s="31"/>
      <c r="H551" s="31"/>
      <c r="I551" s="103"/>
      <c r="J551" s="31"/>
      <c r="K551" s="31"/>
      <c r="L551" s="34"/>
      <c r="M551" s="178"/>
      <c r="N551" s="59"/>
      <c r="O551" s="59"/>
      <c r="P551" s="59"/>
      <c r="Q551" s="59"/>
      <c r="R551" s="59"/>
      <c r="S551" s="59"/>
      <c r="T551" s="60"/>
      <c r="AT551" s="13" t="s">
        <v>311</v>
      </c>
      <c r="AU551" s="13" t="s">
        <v>73</v>
      </c>
    </row>
    <row r="552" spans="2:65" s="1" customFormat="1" ht="24" customHeight="1">
      <c r="B552" s="30"/>
      <c r="C552" s="153" t="s">
        <v>1980</v>
      </c>
      <c r="D552" s="153" t="s">
        <v>115</v>
      </c>
      <c r="E552" s="154" t="s">
        <v>1981</v>
      </c>
      <c r="F552" s="155" t="s">
        <v>1982</v>
      </c>
      <c r="G552" s="156" t="s">
        <v>231</v>
      </c>
      <c r="H552" s="157">
        <v>1</v>
      </c>
      <c r="I552" s="158"/>
      <c r="J552" s="159">
        <f>ROUND(I552*H552,2)</f>
        <v>0</v>
      </c>
      <c r="K552" s="155" t="s">
        <v>119</v>
      </c>
      <c r="L552" s="34"/>
      <c r="M552" s="160" t="s">
        <v>19</v>
      </c>
      <c r="N552" s="161" t="s">
        <v>44</v>
      </c>
      <c r="O552" s="59"/>
      <c r="P552" s="162">
        <f>O552*H552</f>
        <v>0</v>
      </c>
      <c r="Q552" s="162">
        <v>0</v>
      </c>
      <c r="R552" s="162">
        <f>Q552*H552</f>
        <v>0</v>
      </c>
      <c r="S552" s="162">
        <v>0</v>
      </c>
      <c r="T552" s="163">
        <f>S552*H552</f>
        <v>0</v>
      </c>
      <c r="AR552" s="164" t="s">
        <v>226</v>
      </c>
      <c r="AT552" s="164" t="s">
        <v>115</v>
      </c>
      <c r="AU552" s="164" t="s">
        <v>73</v>
      </c>
      <c r="AY552" s="13" t="s">
        <v>121</v>
      </c>
      <c r="BE552" s="165">
        <f>IF(N552="základní",J552,0)</f>
        <v>0</v>
      </c>
      <c r="BF552" s="165">
        <f>IF(N552="snížená",J552,0)</f>
        <v>0</v>
      </c>
      <c r="BG552" s="165">
        <f>IF(N552="zákl. přenesená",J552,0)</f>
        <v>0</v>
      </c>
      <c r="BH552" s="165">
        <f>IF(N552="sníž. přenesená",J552,0)</f>
        <v>0</v>
      </c>
      <c r="BI552" s="165">
        <f>IF(N552="nulová",J552,0)</f>
        <v>0</v>
      </c>
      <c r="BJ552" s="13" t="s">
        <v>81</v>
      </c>
      <c r="BK552" s="165">
        <f>ROUND(I552*H552,2)</f>
        <v>0</v>
      </c>
      <c r="BL552" s="13" t="s">
        <v>226</v>
      </c>
      <c r="BM552" s="164" t="s">
        <v>1983</v>
      </c>
    </row>
    <row r="553" spans="2:65" s="1" customFormat="1" ht="24" customHeight="1">
      <c r="B553" s="30"/>
      <c r="C553" s="166" t="s">
        <v>1984</v>
      </c>
      <c r="D553" s="166" t="s">
        <v>124</v>
      </c>
      <c r="E553" s="167" t="s">
        <v>1985</v>
      </c>
      <c r="F553" s="168" t="s">
        <v>1986</v>
      </c>
      <c r="G553" s="169" t="s">
        <v>231</v>
      </c>
      <c r="H553" s="170">
        <v>1</v>
      </c>
      <c r="I553" s="171"/>
      <c r="J553" s="172">
        <f>ROUND(I553*H553,2)</f>
        <v>0</v>
      </c>
      <c r="K553" s="168" t="s">
        <v>119</v>
      </c>
      <c r="L553" s="173"/>
      <c r="M553" s="174" t="s">
        <v>19</v>
      </c>
      <c r="N553" s="175" t="s">
        <v>44</v>
      </c>
      <c r="O553" s="59"/>
      <c r="P553" s="162">
        <f>O553*H553</f>
        <v>0</v>
      </c>
      <c r="Q553" s="162">
        <v>0</v>
      </c>
      <c r="R553" s="162">
        <f>Q553*H553</f>
        <v>0</v>
      </c>
      <c r="S553" s="162">
        <v>0</v>
      </c>
      <c r="T553" s="163">
        <f>S553*H553</f>
        <v>0</v>
      </c>
      <c r="AR553" s="164" t="s">
        <v>225</v>
      </c>
      <c r="AT553" s="164" t="s">
        <v>124</v>
      </c>
      <c r="AU553" s="164" t="s">
        <v>73</v>
      </c>
      <c r="AY553" s="13" t="s">
        <v>121</v>
      </c>
      <c r="BE553" s="165">
        <f>IF(N553="základní",J553,0)</f>
        <v>0</v>
      </c>
      <c r="BF553" s="165">
        <f>IF(N553="snížená",J553,0)</f>
        <v>0</v>
      </c>
      <c r="BG553" s="165">
        <f>IF(N553="zákl. přenesená",J553,0)</f>
        <v>0</v>
      </c>
      <c r="BH553" s="165">
        <f>IF(N553="sníž. přenesená",J553,0)</f>
        <v>0</v>
      </c>
      <c r="BI553" s="165">
        <f>IF(N553="nulová",J553,0)</f>
        <v>0</v>
      </c>
      <c r="BJ553" s="13" t="s">
        <v>81</v>
      </c>
      <c r="BK553" s="165">
        <f>ROUND(I553*H553,2)</f>
        <v>0</v>
      </c>
      <c r="BL553" s="13" t="s">
        <v>226</v>
      </c>
      <c r="BM553" s="164" t="s">
        <v>1987</v>
      </c>
    </row>
    <row r="554" spans="2:65" s="1" customFormat="1" ht="29.25">
      <c r="B554" s="30"/>
      <c r="C554" s="31"/>
      <c r="D554" s="176" t="s">
        <v>311</v>
      </c>
      <c r="E554" s="31"/>
      <c r="F554" s="177" t="s">
        <v>1988</v>
      </c>
      <c r="G554" s="31"/>
      <c r="H554" s="31"/>
      <c r="I554" s="103"/>
      <c r="J554" s="31"/>
      <c r="K554" s="31"/>
      <c r="L554" s="34"/>
      <c r="M554" s="178"/>
      <c r="N554" s="59"/>
      <c r="O554" s="59"/>
      <c r="P554" s="59"/>
      <c r="Q554" s="59"/>
      <c r="R554" s="59"/>
      <c r="S554" s="59"/>
      <c r="T554" s="60"/>
      <c r="AT554" s="13" t="s">
        <v>311</v>
      </c>
      <c r="AU554" s="13" t="s">
        <v>73</v>
      </c>
    </row>
    <row r="555" spans="2:65" s="1" customFormat="1" ht="48" customHeight="1">
      <c r="B555" s="30"/>
      <c r="C555" s="166" t="s">
        <v>1989</v>
      </c>
      <c r="D555" s="166" t="s">
        <v>124</v>
      </c>
      <c r="E555" s="167" t="s">
        <v>1990</v>
      </c>
      <c r="F555" s="168" t="s">
        <v>1991</v>
      </c>
      <c r="G555" s="169" t="s">
        <v>231</v>
      </c>
      <c r="H555" s="170">
        <v>3</v>
      </c>
      <c r="I555" s="171"/>
      <c r="J555" s="172">
        <f t="shared" ref="J555:J576" si="100">ROUND(I555*H555,2)</f>
        <v>0</v>
      </c>
      <c r="K555" s="168" t="s">
        <v>119</v>
      </c>
      <c r="L555" s="173"/>
      <c r="M555" s="174" t="s">
        <v>19</v>
      </c>
      <c r="N555" s="175" t="s">
        <v>44</v>
      </c>
      <c r="O555" s="59"/>
      <c r="P555" s="162">
        <f t="shared" ref="P555:P576" si="101">O555*H555</f>
        <v>0</v>
      </c>
      <c r="Q555" s="162">
        <v>0</v>
      </c>
      <c r="R555" s="162">
        <f t="shared" ref="R555:R576" si="102">Q555*H555</f>
        <v>0</v>
      </c>
      <c r="S555" s="162">
        <v>0</v>
      </c>
      <c r="T555" s="163">
        <f t="shared" ref="T555:T576" si="103">S555*H555</f>
        <v>0</v>
      </c>
      <c r="AR555" s="164" t="s">
        <v>225</v>
      </c>
      <c r="AT555" s="164" t="s">
        <v>124</v>
      </c>
      <c r="AU555" s="164" t="s">
        <v>73</v>
      </c>
      <c r="AY555" s="13" t="s">
        <v>121</v>
      </c>
      <c r="BE555" s="165">
        <f t="shared" ref="BE555:BE576" si="104">IF(N555="základní",J555,0)</f>
        <v>0</v>
      </c>
      <c r="BF555" s="165">
        <f t="shared" ref="BF555:BF576" si="105">IF(N555="snížená",J555,0)</f>
        <v>0</v>
      </c>
      <c r="BG555" s="165">
        <f t="shared" ref="BG555:BG576" si="106">IF(N555="zákl. přenesená",J555,0)</f>
        <v>0</v>
      </c>
      <c r="BH555" s="165">
        <f t="shared" ref="BH555:BH576" si="107">IF(N555="sníž. přenesená",J555,0)</f>
        <v>0</v>
      </c>
      <c r="BI555" s="165">
        <f t="shared" ref="BI555:BI576" si="108">IF(N555="nulová",J555,0)</f>
        <v>0</v>
      </c>
      <c r="BJ555" s="13" t="s">
        <v>81</v>
      </c>
      <c r="BK555" s="165">
        <f t="shared" ref="BK555:BK576" si="109">ROUND(I555*H555,2)</f>
        <v>0</v>
      </c>
      <c r="BL555" s="13" t="s">
        <v>226</v>
      </c>
      <c r="BM555" s="164" t="s">
        <v>1992</v>
      </c>
    </row>
    <row r="556" spans="2:65" s="1" customFormat="1" ht="36" customHeight="1">
      <c r="B556" s="30"/>
      <c r="C556" s="166" t="s">
        <v>1993</v>
      </c>
      <c r="D556" s="166" t="s">
        <v>124</v>
      </c>
      <c r="E556" s="167" t="s">
        <v>1994</v>
      </c>
      <c r="F556" s="168" t="s">
        <v>1995</v>
      </c>
      <c r="G556" s="169" t="s">
        <v>231</v>
      </c>
      <c r="H556" s="170">
        <v>3</v>
      </c>
      <c r="I556" s="171"/>
      <c r="J556" s="172">
        <f t="shared" si="100"/>
        <v>0</v>
      </c>
      <c r="K556" s="168" t="s">
        <v>119</v>
      </c>
      <c r="L556" s="173"/>
      <c r="M556" s="174" t="s">
        <v>19</v>
      </c>
      <c r="N556" s="175" t="s">
        <v>44</v>
      </c>
      <c r="O556" s="59"/>
      <c r="P556" s="162">
        <f t="shared" si="101"/>
        <v>0</v>
      </c>
      <c r="Q556" s="162">
        <v>0</v>
      </c>
      <c r="R556" s="162">
        <f t="shared" si="102"/>
        <v>0</v>
      </c>
      <c r="S556" s="162">
        <v>0</v>
      </c>
      <c r="T556" s="163">
        <f t="shared" si="103"/>
        <v>0</v>
      </c>
      <c r="AR556" s="164" t="s">
        <v>225</v>
      </c>
      <c r="AT556" s="164" t="s">
        <v>124</v>
      </c>
      <c r="AU556" s="164" t="s">
        <v>73</v>
      </c>
      <c r="AY556" s="13" t="s">
        <v>121</v>
      </c>
      <c r="BE556" s="165">
        <f t="shared" si="104"/>
        <v>0</v>
      </c>
      <c r="BF556" s="165">
        <f t="shared" si="105"/>
        <v>0</v>
      </c>
      <c r="BG556" s="165">
        <f t="shared" si="106"/>
        <v>0</v>
      </c>
      <c r="BH556" s="165">
        <f t="shared" si="107"/>
        <v>0</v>
      </c>
      <c r="BI556" s="165">
        <f t="shared" si="108"/>
        <v>0</v>
      </c>
      <c r="BJ556" s="13" t="s">
        <v>81</v>
      </c>
      <c r="BK556" s="165">
        <f t="shared" si="109"/>
        <v>0</v>
      </c>
      <c r="BL556" s="13" t="s">
        <v>226</v>
      </c>
      <c r="BM556" s="164" t="s">
        <v>1996</v>
      </c>
    </row>
    <row r="557" spans="2:65" s="1" customFormat="1" ht="36" customHeight="1">
      <c r="B557" s="30"/>
      <c r="C557" s="166" t="s">
        <v>1997</v>
      </c>
      <c r="D557" s="166" t="s">
        <v>124</v>
      </c>
      <c r="E557" s="167" t="s">
        <v>1998</v>
      </c>
      <c r="F557" s="168" t="s">
        <v>1999</v>
      </c>
      <c r="G557" s="169" t="s">
        <v>231</v>
      </c>
      <c r="H557" s="170">
        <v>2</v>
      </c>
      <c r="I557" s="171"/>
      <c r="J557" s="172">
        <f t="shared" si="100"/>
        <v>0</v>
      </c>
      <c r="K557" s="168" t="s">
        <v>119</v>
      </c>
      <c r="L557" s="173"/>
      <c r="M557" s="174" t="s">
        <v>19</v>
      </c>
      <c r="N557" s="175" t="s">
        <v>44</v>
      </c>
      <c r="O557" s="59"/>
      <c r="P557" s="162">
        <f t="shared" si="101"/>
        <v>0</v>
      </c>
      <c r="Q557" s="162">
        <v>0</v>
      </c>
      <c r="R557" s="162">
        <f t="shared" si="102"/>
        <v>0</v>
      </c>
      <c r="S557" s="162">
        <v>0</v>
      </c>
      <c r="T557" s="163">
        <f t="shared" si="103"/>
        <v>0</v>
      </c>
      <c r="AR557" s="164" t="s">
        <v>225</v>
      </c>
      <c r="AT557" s="164" t="s">
        <v>124</v>
      </c>
      <c r="AU557" s="164" t="s">
        <v>73</v>
      </c>
      <c r="AY557" s="13" t="s">
        <v>121</v>
      </c>
      <c r="BE557" s="165">
        <f t="shared" si="104"/>
        <v>0</v>
      </c>
      <c r="BF557" s="165">
        <f t="shared" si="105"/>
        <v>0</v>
      </c>
      <c r="BG557" s="165">
        <f t="shared" si="106"/>
        <v>0</v>
      </c>
      <c r="BH557" s="165">
        <f t="shared" si="107"/>
        <v>0</v>
      </c>
      <c r="BI557" s="165">
        <f t="shared" si="108"/>
        <v>0</v>
      </c>
      <c r="BJ557" s="13" t="s">
        <v>81</v>
      </c>
      <c r="BK557" s="165">
        <f t="shared" si="109"/>
        <v>0</v>
      </c>
      <c r="BL557" s="13" t="s">
        <v>226</v>
      </c>
      <c r="BM557" s="164" t="s">
        <v>2000</v>
      </c>
    </row>
    <row r="558" spans="2:65" s="1" customFormat="1" ht="36" customHeight="1">
      <c r="B558" s="30"/>
      <c r="C558" s="166" t="s">
        <v>2001</v>
      </c>
      <c r="D558" s="166" t="s">
        <v>124</v>
      </c>
      <c r="E558" s="167" t="s">
        <v>2002</v>
      </c>
      <c r="F558" s="168" t="s">
        <v>2003</v>
      </c>
      <c r="G558" s="169" t="s">
        <v>231</v>
      </c>
      <c r="H558" s="170">
        <v>3</v>
      </c>
      <c r="I558" s="171"/>
      <c r="J558" s="172">
        <f t="shared" si="100"/>
        <v>0</v>
      </c>
      <c r="K558" s="168" t="s">
        <v>119</v>
      </c>
      <c r="L558" s="173"/>
      <c r="M558" s="174" t="s">
        <v>19</v>
      </c>
      <c r="N558" s="175" t="s">
        <v>44</v>
      </c>
      <c r="O558" s="59"/>
      <c r="P558" s="162">
        <f t="shared" si="101"/>
        <v>0</v>
      </c>
      <c r="Q558" s="162">
        <v>0</v>
      </c>
      <c r="R558" s="162">
        <f t="shared" si="102"/>
        <v>0</v>
      </c>
      <c r="S558" s="162">
        <v>0</v>
      </c>
      <c r="T558" s="163">
        <f t="shared" si="103"/>
        <v>0</v>
      </c>
      <c r="AR558" s="164" t="s">
        <v>225</v>
      </c>
      <c r="AT558" s="164" t="s">
        <v>124</v>
      </c>
      <c r="AU558" s="164" t="s">
        <v>73</v>
      </c>
      <c r="AY558" s="13" t="s">
        <v>121</v>
      </c>
      <c r="BE558" s="165">
        <f t="shared" si="104"/>
        <v>0</v>
      </c>
      <c r="BF558" s="165">
        <f t="shared" si="105"/>
        <v>0</v>
      </c>
      <c r="BG558" s="165">
        <f t="shared" si="106"/>
        <v>0</v>
      </c>
      <c r="BH558" s="165">
        <f t="shared" si="107"/>
        <v>0</v>
      </c>
      <c r="BI558" s="165">
        <f t="shared" si="108"/>
        <v>0</v>
      </c>
      <c r="BJ558" s="13" t="s">
        <v>81</v>
      </c>
      <c r="BK558" s="165">
        <f t="shared" si="109"/>
        <v>0</v>
      </c>
      <c r="BL558" s="13" t="s">
        <v>226</v>
      </c>
      <c r="BM558" s="164" t="s">
        <v>2004</v>
      </c>
    </row>
    <row r="559" spans="2:65" s="1" customFormat="1" ht="36" customHeight="1">
      <c r="B559" s="30"/>
      <c r="C559" s="166" t="s">
        <v>2005</v>
      </c>
      <c r="D559" s="166" t="s">
        <v>124</v>
      </c>
      <c r="E559" s="167" t="s">
        <v>2006</v>
      </c>
      <c r="F559" s="168" t="s">
        <v>2007</v>
      </c>
      <c r="G559" s="169" t="s">
        <v>231</v>
      </c>
      <c r="H559" s="170">
        <v>3</v>
      </c>
      <c r="I559" s="171"/>
      <c r="J559" s="172">
        <f t="shared" si="100"/>
        <v>0</v>
      </c>
      <c r="K559" s="168" t="s">
        <v>119</v>
      </c>
      <c r="L559" s="173"/>
      <c r="M559" s="174" t="s">
        <v>19</v>
      </c>
      <c r="N559" s="175" t="s">
        <v>44</v>
      </c>
      <c r="O559" s="59"/>
      <c r="P559" s="162">
        <f t="shared" si="101"/>
        <v>0</v>
      </c>
      <c r="Q559" s="162">
        <v>0</v>
      </c>
      <c r="R559" s="162">
        <f t="shared" si="102"/>
        <v>0</v>
      </c>
      <c r="S559" s="162">
        <v>0</v>
      </c>
      <c r="T559" s="163">
        <f t="shared" si="103"/>
        <v>0</v>
      </c>
      <c r="AR559" s="164" t="s">
        <v>225</v>
      </c>
      <c r="AT559" s="164" t="s">
        <v>124</v>
      </c>
      <c r="AU559" s="164" t="s">
        <v>73</v>
      </c>
      <c r="AY559" s="13" t="s">
        <v>121</v>
      </c>
      <c r="BE559" s="165">
        <f t="shared" si="104"/>
        <v>0</v>
      </c>
      <c r="BF559" s="165">
        <f t="shared" si="105"/>
        <v>0</v>
      </c>
      <c r="BG559" s="165">
        <f t="shared" si="106"/>
        <v>0</v>
      </c>
      <c r="BH559" s="165">
        <f t="shared" si="107"/>
        <v>0</v>
      </c>
      <c r="BI559" s="165">
        <f t="shared" si="108"/>
        <v>0</v>
      </c>
      <c r="BJ559" s="13" t="s">
        <v>81</v>
      </c>
      <c r="BK559" s="165">
        <f t="shared" si="109"/>
        <v>0</v>
      </c>
      <c r="BL559" s="13" t="s">
        <v>226</v>
      </c>
      <c r="BM559" s="164" t="s">
        <v>2008</v>
      </c>
    </row>
    <row r="560" spans="2:65" s="1" customFormat="1" ht="24" customHeight="1">
      <c r="B560" s="30"/>
      <c r="C560" s="153" t="s">
        <v>2009</v>
      </c>
      <c r="D560" s="153" t="s">
        <v>115</v>
      </c>
      <c r="E560" s="154" t="s">
        <v>2010</v>
      </c>
      <c r="F560" s="155" t="s">
        <v>2011</v>
      </c>
      <c r="G560" s="156" t="s">
        <v>231</v>
      </c>
      <c r="H560" s="157">
        <v>3</v>
      </c>
      <c r="I560" s="158"/>
      <c r="J560" s="159">
        <f t="shared" si="100"/>
        <v>0</v>
      </c>
      <c r="K560" s="155" t="s">
        <v>119</v>
      </c>
      <c r="L560" s="34"/>
      <c r="M560" s="160" t="s">
        <v>19</v>
      </c>
      <c r="N560" s="161" t="s">
        <v>44</v>
      </c>
      <c r="O560" s="59"/>
      <c r="P560" s="162">
        <f t="shared" si="101"/>
        <v>0</v>
      </c>
      <c r="Q560" s="162">
        <v>0</v>
      </c>
      <c r="R560" s="162">
        <f t="shared" si="102"/>
        <v>0</v>
      </c>
      <c r="S560" s="162">
        <v>0</v>
      </c>
      <c r="T560" s="163">
        <f t="shared" si="103"/>
        <v>0</v>
      </c>
      <c r="AR560" s="164" t="s">
        <v>226</v>
      </c>
      <c r="AT560" s="164" t="s">
        <v>115</v>
      </c>
      <c r="AU560" s="164" t="s">
        <v>73</v>
      </c>
      <c r="AY560" s="13" t="s">
        <v>121</v>
      </c>
      <c r="BE560" s="165">
        <f t="shared" si="104"/>
        <v>0</v>
      </c>
      <c r="BF560" s="165">
        <f t="shared" si="105"/>
        <v>0</v>
      </c>
      <c r="BG560" s="165">
        <f t="shared" si="106"/>
        <v>0</v>
      </c>
      <c r="BH560" s="165">
        <f t="shared" si="107"/>
        <v>0</v>
      </c>
      <c r="BI560" s="165">
        <f t="shared" si="108"/>
        <v>0</v>
      </c>
      <c r="BJ560" s="13" t="s">
        <v>81</v>
      </c>
      <c r="BK560" s="165">
        <f t="shared" si="109"/>
        <v>0</v>
      </c>
      <c r="BL560" s="13" t="s">
        <v>226</v>
      </c>
      <c r="BM560" s="164" t="s">
        <v>2012</v>
      </c>
    </row>
    <row r="561" spans="2:65" s="1" customFormat="1" ht="24" customHeight="1">
      <c r="B561" s="30"/>
      <c r="C561" s="153" t="s">
        <v>2013</v>
      </c>
      <c r="D561" s="153" t="s">
        <v>115</v>
      </c>
      <c r="E561" s="154" t="s">
        <v>2014</v>
      </c>
      <c r="F561" s="155" t="s">
        <v>2015</v>
      </c>
      <c r="G561" s="156" t="s">
        <v>231</v>
      </c>
      <c r="H561" s="157">
        <v>4</v>
      </c>
      <c r="I561" s="158"/>
      <c r="J561" s="159">
        <f t="shared" si="100"/>
        <v>0</v>
      </c>
      <c r="K561" s="155" t="s">
        <v>119</v>
      </c>
      <c r="L561" s="34"/>
      <c r="M561" s="160" t="s">
        <v>19</v>
      </c>
      <c r="N561" s="161" t="s">
        <v>44</v>
      </c>
      <c r="O561" s="59"/>
      <c r="P561" s="162">
        <f t="shared" si="101"/>
        <v>0</v>
      </c>
      <c r="Q561" s="162">
        <v>0</v>
      </c>
      <c r="R561" s="162">
        <f t="shared" si="102"/>
        <v>0</v>
      </c>
      <c r="S561" s="162">
        <v>0</v>
      </c>
      <c r="T561" s="163">
        <f t="shared" si="103"/>
        <v>0</v>
      </c>
      <c r="AR561" s="164" t="s">
        <v>226</v>
      </c>
      <c r="AT561" s="164" t="s">
        <v>115</v>
      </c>
      <c r="AU561" s="164" t="s">
        <v>73</v>
      </c>
      <c r="AY561" s="13" t="s">
        <v>121</v>
      </c>
      <c r="BE561" s="165">
        <f t="shared" si="104"/>
        <v>0</v>
      </c>
      <c r="BF561" s="165">
        <f t="shared" si="105"/>
        <v>0</v>
      </c>
      <c r="BG561" s="165">
        <f t="shared" si="106"/>
        <v>0</v>
      </c>
      <c r="BH561" s="165">
        <f t="shared" si="107"/>
        <v>0</v>
      </c>
      <c r="BI561" s="165">
        <f t="shared" si="108"/>
        <v>0</v>
      </c>
      <c r="BJ561" s="13" t="s">
        <v>81</v>
      </c>
      <c r="BK561" s="165">
        <f t="shared" si="109"/>
        <v>0</v>
      </c>
      <c r="BL561" s="13" t="s">
        <v>226</v>
      </c>
      <c r="BM561" s="164" t="s">
        <v>2016</v>
      </c>
    </row>
    <row r="562" spans="2:65" s="1" customFormat="1" ht="24" customHeight="1">
      <c r="B562" s="30"/>
      <c r="C562" s="166" t="s">
        <v>2017</v>
      </c>
      <c r="D562" s="166" t="s">
        <v>124</v>
      </c>
      <c r="E562" s="167" t="s">
        <v>2018</v>
      </c>
      <c r="F562" s="168" t="s">
        <v>2019</v>
      </c>
      <c r="G562" s="169" t="s">
        <v>231</v>
      </c>
      <c r="H562" s="170">
        <v>1</v>
      </c>
      <c r="I562" s="171"/>
      <c r="J562" s="172">
        <f t="shared" si="100"/>
        <v>0</v>
      </c>
      <c r="K562" s="168" t="s">
        <v>119</v>
      </c>
      <c r="L562" s="173"/>
      <c r="M562" s="174" t="s">
        <v>19</v>
      </c>
      <c r="N562" s="175" t="s">
        <v>44</v>
      </c>
      <c r="O562" s="59"/>
      <c r="P562" s="162">
        <f t="shared" si="101"/>
        <v>0</v>
      </c>
      <c r="Q562" s="162">
        <v>0</v>
      </c>
      <c r="R562" s="162">
        <f t="shared" si="102"/>
        <v>0</v>
      </c>
      <c r="S562" s="162">
        <v>0</v>
      </c>
      <c r="T562" s="163">
        <f t="shared" si="103"/>
        <v>0</v>
      </c>
      <c r="AR562" s="164" t="s">
        <v>225</v>
      </c>
      <c r="AT562" s="164" t="s">
        <v>124</v>
      </c>
      <c r="AU562" s="164" t="s">
        <v>73</v>
      </c>
      <c r="AY562" s="13" t="s">
        <v>121</v>
      </c>
      <c r="BE562" s="165">
        <f t="shared" si="104"/>
        <v>0</v>
      </c>
      <c r="BF562" s="165">
        <f t="shared" si="105"/>
        <v>0</v>
      </c>
      <c r="BG562" s="165">
        <f t="shared" si="106"/>
        <v>0</v>
      </c>
      <c r="BH562" s="165">
        <f t="shared" si="107"/>
        <v>0</v>
      </c>
      <c r="BI562" s="165">
        <f t="shared" si="108"/>
        <v>0</v>
      </c>
      <c r="BJ562" s="13" t="s">
        <v>81</v>
      </c>
      <c r="BK562" s="165">
        <f t="shared" si="109"/>
        <v>0</v>
      </c>
      <c r="BL562" s="13" t="s">
        <v>226</v>
      </c>
      <c r="BM562" s="164" t="s">
        <v>2020</v>
      </c>
    </row>
    <row r="563" spans="2:65" s="1" customFormat="1" ht="24" customHeight="1">
      <c r="B563" s="30"/>
      <c r="C563" s="166" t="s">
        <v>2021</v>
      </c>
      <c r="D563" s="166" t="s">
        <v>124</v>
      </c>
      <c r="E563" s="167" t="s">
        <v>2022</v>
      </c>
      <c r="F563" s="168" t="s">
        <v>2023</v>
      </c>
      <c r="G563" s="169" t="s">
        <v>231</v>
      </c>
      <c r="H563" s="170">
        <v>6</v>
      </c>
      <c r="I563" s="171"/>
      <c r="J563" s="172">
        <f t="shared" si="100"/>
        <v>0</v>
      </c>
      <c r="K563" s="168" t="s">
        <v>119</v>
      </c>
      <c r="L563" s="173"/>
      <c r="M563" s="174" t="s">
        <v>19</v>
      </c>
      <c r="N563" s="175" t="s">
        <v>44</v>
      </c>
      <c r="O563" s="59"/>
      <c r="P563" s="162">
        <f t="shared" si="101"/>
        <v>0</v>
      </c>
      <c r="Q563" s="162">
        <v>0</v>
      </c>
      <c r="R563" s="162">
        <f t="shared" si="102"/>
        <v>0</v>
      </c>
      <c r="S563" s="162">
        <v>0</v>
      </c>
      <c r="T563" s="163">
        <f t="shared" si="103"/>
        <v>0</v>
      </c>
      <c r="AR563" s="164" t="s">
        <v>225</v>
      </c>
      <c r="AT563" s="164" t="s">
        <v>124</v>
      </c>
      <c r="AU563" s="164" t="s">
        <v>73</v>
      </c>
      <c r="AY563" s="13" t="s">
        <v>121</v>
      </c>
      <c r="BE563" s="165">
        <f t="shared" si="104"/>
        <v>0</v>
      </c>
      <c r="BF563" s="165">
        <f t="shared" si="105"/>
        <v>0</v>
      </c>
      <c r="BG563" s="165">
        <f t="shared" si="106"/>
        <v>0</v>
      </c>
      <c r="BH563" s="165">
        <f t="shared" si="107"/>
        <v>0</v>
      </c>
      <c r="BI563" s="165">
        <f t="shared" si="108"/>
        <v>0</v>
      </c>
      <c r="BJ563" s="13" t="s">
        <v>81</v>
      </c>
      <c r="BK563" s="165">
        <f t="shared" si="109"/>
        <v>0</v>
      </c>
      <c r="BL563" s="13" t="s">
        <v>226</v>
      </c>
      <c r="BM563" s="164" t="s">
        <v>2024</v>
      </c>
    </row>
    <row r="564" spans="2:65" s="1" customFormat="1" ht="24" customHeight="1">
      <c r="B564" s="30"/>
      <c r="C564" s="166" t="s">
        <v>2025</v>
      </c>
      <c r="D564" s="166" t="s">
        <v>124</v>
      </c>
      <c r="E564" s="167" t="s">
        <v>2026</v>
      </c>
      <c r="F564" s="168" t="s">
        <v>2027</v>
      </c>
      <c r="G564" s="169" t="s">
        <v>231</v>
      </c>
      <c r="H564" s="170">
        <v>1</v>
      </c>
      <c r="I564" s="171"/>
      <c r="J564" s="172">
        <f t="shared" si="100"/>
        <v>0</v>
      </c>
      <c r="K564" s="168" t="s">
        <v>119</v>
      </c>
      <c r="L564" s="173"/>
      <c r="M564" s="174" t="s">
        <v>19</v>
      </c>
      <c r="N564" s="175" t="s">
        <v>44</v>
      </c>
      <c r="O564" s="59"/>
      <c r="P564" s="162">
        <f t="shared" si="101"/>
        <v>0</v>
      </c>
      <c r="Q564" s="162">
        <v>0</v>
      </c>
      <c r="R564" s="162">
        <f t="shared" si="102"/>
        <v>0</v>
      </c>
      <c r="S564" s="162">
        <v>0</v>
      </c>
      <c r="T564" s="163">
        <f t="shared" si="103"/>
        <v>0</v>
      </c>
      <c r="AR564" s="164" t="s">
        <v>225</v>
      </c>
      <c r="AT564" s="164" t="s">
        <v>124</v>
      </c>
      <c r="AU564" s="164" t="s">
        <v>73</v>
      </c>
      <c r="AY564" s="13" t="s">
        <v>121</v>
      </c>
      <c r="BE564" s="165">
        <f t="shared" si="104"/>
        <v>0</v>
      </c>
      <c r="BF564" s="165">
        <f t="shared" si="105"/>
        <v>0</v>
      </c>
      <c r="BG564" s="165">
        <f t="shared" si="106"/>
        <v>0</v>
      </c>
      <c r="BH564" s="165">
        <f t="shared" si="107"/>
        <v>0</v>
      </c>
      <c r="BI564" s="165">
        <f t="shared" si="108"/>
        <v>0</v>
      </c>
      <c r="BJ564" s="13" t="s">
        <v>81</v>
      </c>
      <c r="BK564" s="165">
        <f t="shared" si="109"/>
        <v>0</v>
      </c>
      <c r="BL564" s="13" t="s">
        <v>226</v>
      </c>
      <c r="BM564" s="164" t="s">
        <v>2028</v>
      </c>
    </row>
    <row r="565" spans="2:65" s="1" customFormat="1" ht="24" customHeight="1">
      <c r="B565" s="30"/>
      <c r="C565" s="166" t="s">
        <v>2029</v>
      </c>
      <c r="D565" s="166" t="s">
        <v>124</v>
      </c>
      <c r="E565" s="167" t="s">
        <v>2030</v>
      </c>
      <c r="F565" s="168" t="s">
        <v>2031</v>
      </c>
      <c r="G565" s="169" t="s">
        <v>231</v>
      </c>
      <c r="H565" s="170">
        <v>1</v>
      </c>
      <c r="I565" s="171"/>
      <c r="J565" s="172">
        <f t="shared" si="100"/>
        <v>0</v>
      </c>
      <c r="K565" s="168" t="s">
        <v>119</v>
      </c>
      <c r="L565" s="173"/>
      <c r="M565" s="174" t="s">
        <v>19</v>
      </c>
      <c r="N565" s="175" t="s">
        <v>44</v>
      </c>
      <c r="O565" s="59"/>
      <c r="P565" s="162">
        <f t="shared" si="101"/>
        <v>0</v>
      </c>
      <c r="Q565" s="162">
        <v>0</v>
      </c>
      <c r="R565" s="162">
        <f t="shared" si="102"/>
        <v>0</v>
      </c>
      <c r="S565" s="162">
        <v>0</v>
      </c>
      <c r="T565" s="163">
        <f t="shared" si="103"/>
        <v>0</v>
      </c>
      <c r="AR565" s="164" t="s">
        <v>225</v>
      </c>
      <c r="AT565" s="164" t="s">
        <v>124</v>
      </c>
      <c r="AU565" s="164" t="s">
        <v>73</v>
      </c>
      <c r="AY565" s="13" t="s">
        <v>121</v>
      </c>
      <c r="BE565" s="165">
        <f t="shared" si="104"/>
        <v>0</v>
      </c>
      <c r="BF565" s="165">
        <f t="shared" si="105"/>
        <v>0</v>
      </c>
      <c r="BG565" s="165">
        <f t="shared" si="106"/>
        <v>0</v>
      </c>
      <c r="BH565" s="165">
        <f t="shared" si="107"/>
        <v>0</v>
      </c>
      <c r="BI565" s="165">
        <f t="shared" si="108"/>
        <v>0</v>
      </c>
      <c r="BJ565" s="13" t="s">
        <v>81</v>
      </c>
      <c r="BK565" s="165">
        <f t="shared" si="109"/>
        <v>0</v>
      </c>
      <c r="BL565" s="13" t="s">
        <v>226</v>
      </c>
      <c r="BM565" s="164" t="s">
        <v>2032</v>
      </c>
    </row>
    <row r="566" spans="2:65" s="1" customFormat="1" ht="24" customHeight="1">
      <c r="B566" s="30"/>
      <c r="C566" s="166" t="s">
        <v>2033</v>
      </c>
      <c r="D566" s="166" t="s">
        <v>124</v>
      </c>
      <c r="E566" s="167" t="s">
        <v>2034</v>
      </c>
      <c r="F566" s="168" t="s">
        <v>2035</v>
      </c>
      <c r="G566" s="169" t="s">
        <v>231</v>
      </c>
      <c r="H566" s="170">
        <v>1</v>
      </c>
      <c r="I566" s="171"/>
      <c r="J566" s="172">
        <f t="shared" si="100"/>
        <v>0</v>
      </c>
      <c r="K566" s="168" t="s">
        <v>119</v>
      </c>
      <c r="L566" s="173"/>
      <c r="M566" s="174" t="s">
        <v>19</v>
      </c>
      <c r="N566" s="175" t="s">
        <v>44</v>
      </c>
      <c r="O566" s="59"/>
      <c r="P566" s="162">
        <f t="shared" si="101"/>
        <v>0</v>
      </c>
      <c r="Q566" s="162">
        <v>0</v>
      </c>
      <c r="R566" s="162">
        <f t="shared" si="102"/>
        <v>0</v>
      </c>
      <c r="S566" s="162">
        <v>0</v>
      </c>
      <c r="T566" s="163">
        <f t="shared" si="103"/>
        <v>0</v>
      </c>
      <c r="AR566" s="164" t="s">
        <v>225</v>
      </c>
      <c r="AT566" s="164" t="s">
        <v>124</v>
      </c>
      <c r="AU566" s="164" t="s">
        <v>73</v>
      </c>
      <c r="AY566" s="13" t="s">
        <v>121</v>
      </c>
      <c r="BE566" s="165">
        <f t="shared" si="104"/>
        <v>0</v>
      </c>
      <c r="BF566" s="165">
        <f t="shared" si="105"/>
        <v>0</v>
      </c>
      <c r="BG566" s="165">
        <f t="shared" si="106"/>
        <v>0</v>
      </c>
      <c r="BH566" s="165">
        <f t="shared" si="107"/>
        <v>0</v>
      </c>
      <c r="BI566" s="165">
        <f t="shared" si="108"/>
        <v>0</v>
      </c>
      <c r="BJ566" s="13" t="s">
        <v>81</v>
      </c>
      <c r="BK566" s="165">
        <f t="shared" si="109"/>
        <v>0</v>
      </c>
      <c r="BL566" s="13" t="s">
        <v>226</v>
      </c>
      <c r="BM566" s="164" t="s">
        <v>2036</v>
      </c>
    </row>
    <row r="567" spans="2:65" s="1" customFormat="1" ht="24" customHeight="1">
      <c r="B567" s="30"/>
      <c r="C567" s="166" t="s">
        <v>2037</v>
      </c>
      <c r="D567" s="166" t="s">
        <v>124</v>
      </c>
      <c r="E567" s="167" t="s">
        <v>2038</v>
      </c>
      <c r="F567" s="168" t="s">
        <v>2039</v>
      </c>
      <c r="G567" s="169" t="s">
        <v>231</v>
      </c>
      <c r="H567" s="170">
        <v>1</v>
      </c>
      <c r="I567" s="171"/>
      <c r="J567" s="172">
        <f t="shared" si="100"/>
        <v>0</v>
      </c>
      <c r="K567" s="168" t="s">
        <v>119</v>
      </c>
      <c r="L567" s="173"/>
      <c r="M567" s="174" t="s">
        <v>19</v>
      </c>
      <c r="N567" s="175" t="s">
        <v>44</v>
      </c>
      <c r="O567" s="59"/>
      <c r="P567" s="162">
        <f t="shared" si="101"/>
        <v>0</v>
      </c>
      <c r="Q567" s="162">
        <v>0</v>
      </c>
      <c r="R567" s="162">
        <f t="shared" si="102"/>
        <v>0</v>
      </c>
      <c r="S567" s="162">
        <v>0</v>
      </c>
      <c r="T567" s="163">
        <f t="shared" si="103"/>
        <v>0</v>
      </c>
      <c r="AR567" s="164" t="s">
        <v>225</v>
      </c>
      <c r="AT567" s="164" t="s">
        <v>124</v>
      </c>
      <c r="AU567" s="164" t="s">
        <v>73</v>
      </c>
      <c r="AY567" s="13" t="s">
        <v>121</v>
      </c>
      <c r="BE567" s="165">
        <f t="shared" si="104"/>
        <v>0</v>
      </c>
      <c r="BF567" s="165">
        <f t="shared" si="105"/>
        <v>0</v>
      </c>
      <c r="BG567" s="165">
        <f t="shared" si="106"/>
        <v>0</v>
      </c>
      <c r="BH567" s="165">
        <f t="shared" si="107"/>
        <v>0</v>
      </c>
      <c r="BI567" s="165">
        <f t="shared" si="108"/>
        <v>0</v>
      </c>
      <c r="BJ567" s="13" t="s">
        <v>81</v>
      </c>
      <c r="BK567" s="165">
        <f t="shared" si="109"/>
        <v>0</v>
      </c>
      <c r="BL567" s="13" t="s">
        <v>226</v>
      </c>
      <c r="BM567" s="164" t="s">
        <v>2040</v>
      </c>
    </row>
    <row r="568" spans="2:65" s="1" customFormat="1" ht="24" customHeight="1">
      <c r="B568" s="30"/>
      <c r="C568" s="153" t="s">
        <v>2041</v>
      </c>
      <c r="D568" s="153" t="s">
        <v>115</v>
      </c>
      <c r="E568" s="154" t="s">
        <v>2042</v>
      </c>
      <c r="F568" s="155" t="s">
        <v>2043</v>
      </c>
      <c r="G568" s="156" t="s">
        <v>231</v>
      </c>
      <c r="H568" s="157">
        <v>1</v>
      </c>
      <c r="I568" s="158"/>
      <c r="J568" s="159">
        <f t="shared" si="100"/>
        <v>0</v>
      </c>
      <c r="K568" s="155" t="s">
        <v>119</v>
      </c>
      <c r="L568" s="34"/>
      <c r="M568" s="160" t="s">
        <v>19</v>
      </c>
      <c r="N568" s="161" t="s">
        <v>44</v>
      </c>
      <c r="O568" s="59"/>
      <c r="P568" s="162">
        <f t="shared" si="101"/>
        <v>0</v>
      </c>
      <c r="Q568" s="162">
        <v>0</v>
      </c>
      <c r="R568" s="162">
        <f t="shared" si="102"/>
        <v>0</v>
      </c>
      <c r="S568" s="162">
        <v>0</v>
      </c>
      <c r="T568" s="163">
        <f t="shared" si="103"/>
        <v>0</v>
      </c>
      <c r="AR568" s="164" t="s">
        <v>226</v>
      </c>
      <c r="AT568" s="164" t="s">
        <v>115</v>
      </c>
      <c r="AU568" s="164" t="s">
        <v>73</v>
      </c>
      <c r="AY568" s="13" t="s">
        <v>121</v>
      </c>
      <c r="BE568" s="165">
        <f t="shared" si="104"/>
        <v>0</v>
      </c>
      <c r="BF568" s="165">
        <f t="shared" si="105"/>
        <v>0</v>
      </c>
      <c r="BG568" s="165">
        <f t="shared" si="106"/>
        <v>0</v>
      </c>
      <c r="BH568" s="165">
        <f t="shared" si="107"/>
        <v>0</v>
      </c>
      <c r="BI568" s="165">
        <f t="shared" si="108"/>
        <v>0</v>
      </c>
      <c r="BJ568" s="13" t="s">
        <v>81</v>
      </c>
      <c r="BK568" s="165">
        <f t="shared" si="109"/>
        <v>0</v>
      </c>
      <c r="BL568" s="13" t="s">
        <v>226</v>
      </c>
      <c r="BM568" s="164" t="s">
        <v>2044</v>
      </c>
    </row>
    <row r="569" spans="2:65" s="1" customFormat="1" ht="24" customHeight="1">
      <c r="B569" s="30"/>
      <c r="C569" s="166" t="s">
        <v>2045</v>
      </c>
      <c r="D569" s="166" t="s">
        <v>124</v>
      </c>
      <c r="E569" s="167" t="s">
        <v>2046</v>
      </c>
      <c r="F569" s="168" t="s">
        <v>2047</v>
      </c>
      <c r="G569" s="169" t="s">
        <v>231</v>
      </c>
      <c r="H569" s="170">
        <v>18</v>
      </c>
      <c r="I569" s="171"/>
      <c r="J569" s="172">
        <f t="shared" si="100"/>
        <v>0</v>
      </c>
      <c r="K569" s="168" t="s">
        <v>119</v>
      </c>
      <c r="L569" s="173"/>
      <c r="M569" s="174" t="s">
        <v>19</v>
      </c>
      <c r="N569" s="175" t="s">
        <v>44</v>
      </c>
      <c r="O569" s="59"/>
      <c r="P569" s="162">
        <f t="shared" si="101"/>
        <v>0</v>
      </c>
      <c r="Q569" s="162">
        <v>0</v>
      </c>
      <c r="R569" s="162">
        <f t="shared" si="102"/>
        <v>0</v>
      </c>
      <c r="S569" s="162">
        <v>0</v>
      </c>
      <c r="T569" s="163">
        <f t="shared" si="103"/>
        <v>0</v>
      </c>
      <c r="AR569" s="164" t="s">
        <v>225</v>
      </c>
      <c r="AT569" s="164" t="s">
        <v>124</v>
      </c>
      <c r="AU569" s="164" t="s">
        <v>73</v>
      </c>
      <c r="AY569" s="13" t="s">
        <v>121</v>
      </c>
      <c r="BE569" s="165">
        <f t="shared" si="104"/>
        <v>0</v>
      </c>
      <c r="BF569" s="165">
        <f t="shared" si="105"/>
        <v>0</v>
      </c>
      <c r="BG569" s="165">
        <f t="shared" si="106"/>
        <v>0</v>
      </c>
      <c r="BH569" s="165">
        <f t="shared" si="107"/>
        <v>0</v>
      </c>
      <c r="BI569" s="165">
        <f t="shared" si="108"/>
        <v>0</v>
      </c>
      <c r="BJ569" s="13" t="s">
        <v>81</v>
      </c>
      <c r="BK569" s="165">
        <f t="shared" si="109"/>
        <v>0</v>
      </c>
      <c r="BL569" s="13" t="s">
        <v>226</v>
      </c>
      <c r="BM569" s="164" t="s">
        <v>2048</v>
      </c>
    </row>
    <row r="570" spans="2:65" s="1" customFormat="1" ht="36" customHeight="1">
      <c r="B570" s="30"/>
      <c r="C570" s="153" t="s">
        <v>2049</v>
      </c>
      <c r="D570" s="153" t="s">
        <v>115</v>
      </c>
      <c r="E570" s="154" t="s">
        <v>2050</v>
      </c>
      <c r="F570" s="155" t="s">
        <v>442</v>
      </c>
      <c r="G570" s="156" t="s">
        <v>231</v>
      </c>
      <c r="H570" s="157">
        <v>18</v>
      </c>
      <c r="I570" s="158"/>
      <c r="J570" s="159">
        <f t="shared" si="100"/>
        <v>0</v>
      </c>
      <c r="K570" s="155" t="s">
        <v>119</v>
      </c>
      <c r="L570" s="34"/>
      <c r="M570" s="160" t="s">
        <v>19</v>
      </c>
      <c r="N570" s="161" t="s">
        <v>44</v>
      </c>
      <c r="O570" s="59"/>
      <c r="P570" s="162">
        <f t="shared" si="101"/>
        <v>0</v>
      </c>
      <c r="Q570" s="162">
        <v>0</v>
      </c>
      <c r="R570" s="162">
        <f t="shared" si="102"/>
        <v>0</v>
      </c>
      <c r="S570" s="162">
        <v>0</v>
      </c>
      <c r="T570" s="163">
        <f t="shared" si="103"/>
        <v>0</v>
      </c>
      <c r="AR570" s="164" t="s">
        <v>226</v>
      </c>
      <c r="AT570" s="164" t="s">
        <v>115</v>
      </c>
      <c r="AU570" s="164" t="s">
        <v>73</v>
      </c>
      <c r="AY570" s="13" t="s">
        <v>121</v>
      </c>
      <c r="BE570" s="165">
        <f t="shared" si="104"/>
        <v>0</v>
      </c>
      <c r="BF570" s="165">
        <f t="shared" si="105"/>
        <v>0</v>
      </c>
      <c r="BG570" s="165">
        <f t="shared" si="106"/>
        <v>0</v>
      </c>
      <c r="BH570" s="165">
        <f t="shared" si="107"/>
        <v>0</v>
      </c>
      <c r="BI570" s="165">
        <f t="shared" si="108"/>
        <v>0</v>
      </c>
      <c r="BJ570" s="13" t="s">
        <v>81</v>
      </c>
      <c r="BK570" s="165">
        <f t="shared" si="109"/>
        <v>0</v>
      </c>
      <c r="BL570" s="13" t="s">
        <v>226</v>
      </c>
      <c r="BM570" s="164" t="s">
        <v>2051</v>
      </c>
    </row>
    <row r="571" spans="2:65" s="1" customFormat="1" ht="24" customHeight="1">
      <c r="B571" s="30"/>
      <c r="C571" s="166" t="s">
        <v>2052</v>
      </c>
      <c r="D571" s="166" t="s">
        <v>124</v>
      </c>
      <c r="E571" s="167" t="s">
        <v>2053</v>
      </c>
      <c r="F571" s="168" t="s">
        <v>2054</v>
      </c>
      <c r="G571" s="169" t="s">
        <v>231</v>
      </c>
      <c r="H571" s="170">
        <v>1</v>
      </c>
      <c r="I571" s="171"/>
      <c r="J571" s="172">
        <f t="shared" si="100"/>
        <v>0</v>
      </c>
      <c r="K571" s="168" t="s">
        <v>119</v>
      </c>
      <c r="L571" s="173"/>
      <c r="M571" s="174" t="s">
        <v>19</v>
      </c>
      <c r="N571" s="175" t="s">
        <v>44</v>
      </c>
      <c r="O571" s="59"/>
      <c r="P571" s="162">
        <f t="shared" si="101"/>
        <v>0</v>
      </c>
      <c r="Q571" s="162">
        <v>0</v>
      </c>
      <c r="R571" s="162">
        <f t="shared" si="102"/>
        <v>0</v>
      </c>
      <c r="S571" s="162">
        <v>0</v>
      </c>
      <c r="T571" s="163">
        <f t="shared" si="103"/>
        <v>0</v>
      </c>
      <c r="AR571" s="164" t="s">
        <v>225</v>
      </c>
      <c r="AT571" s="164" t="s">
        <v>124</v>
      </c>
      <c r="AU571" s="164" t="s">
        <v>73</v>
      </c>
      <c r="AY571" s="13" t="s">
        <v>121</v>
      </c>
      <c r="BE571" s="165">
        <f t="shared" si="104"/>
        <v>0</v>
      </c>
      <c r="BF571" s="165">
        <f t="shared" si="105"/>
        <v>0</v>
      </c>
      <c r="BG571" s="165">
        <f t="shared" si="106"/>
        <v>0</v>
      </c>
      <c r="BH571" s="165">
        <f t="shared" si="107"/>
        <v>0</v>
      </c>
      <c r="BI571" s="165">
        <f t="shared" si="108"/>
        <v>0</v>
      </c>
      <c r="BJ571" s="13" t="s">
        <v>81</v>
      </c>
      <c r="BK571" s="165">
        <f t="shared" si="109"/>
        <v>0</v>
      </c>
      <c r="BL571" s="13" t="s">
        <v>226</v>
      </c>
      <c r="BM571" s="164" t="s">
        <v>2055</v>
      </c>
    </row>
    <row r="572" spans="2:65" s="1" customFormat="1" ht="24" customHeight="1">
      <c r="B572" s="30"/>
      <c r="C572" s="166" t="s">
        <v>2056</v>
      </c>
      <c r="D572" s="166" t="s">
        <v>124</v>
      </c>
      <c r="E572" s="167" t="s">
        <v>2057</v>
      </c>
      <c r="F572" s="168" t="s">
        <v>2058</v>
      </c>
      <c r="G572" s="169" t="s">
        <v>231</v>
      </c>
      <c r="H572" s="170">
        <v>1</v>
      </c>
      <c r="I572" s="171"/>
      <c r="J572" s="172">
        <f t="shared" si="100"/>
        <v>0</v>
      </c>
      <c r="K572" s="168" t="s">
        <v>119</v>
      </c>
      <c r="L572" s="173"/>
      <c r="M572" s="174" t="s">
        <v>19</v>
      </c>
      <c r="N572" s="175" t="s">
        <v>44</v>
      </c>
      <c r="O572" s="59"/>
      <c r="P572" s="162">
        <f t="shared" si="101"/>
        <v>0</v>
      </c>
      <c r="Q572" s="162">
        <v>0</v>
      </c>
      <c r="R572" s="162">
        <f t="shared" si="102"/>
        <v>0</v>
      </c>
      <c r="S572" s="162">
        <v>0</v>
      </c>
      <c r="T572" s="163">
        <f t="shared" si="103"/>
        <v>0</v>
      </c>
      <c r="AR572" s="164" t="s">
        <v>225</v>
      </c>
      <c r="AT572" s="164" t="s">
        <v>124</v>
      </c>
      <c r="AU572" s="164" t="s">
        <v>73</v>
      </c>
      <c r="AY572" s="13" t="s">
        <v>121</v>
      </c>
      <c r="BE572" s="165">
        <f t="shared" si="104"/>
        <v>0</v>
      </c>
      <c r="BF572" s="165">
        <f t="shared" si="105"/>
        <v>0</v>
      </c>
      <c r="BG572" s="165">
        <f t="shared" si="106"/>
        <v>0</v>
      </c>
      <c r="BH572" s="165">
        <f t="shared" si="107"/>
        <v>0</v>
      </c>
      <c r="BI572" s="165">
        <f t="shared" si="108"/>
        <v>0</v>
      </c>
      <c r="BJ572" s="13" t="s">
        <v>81</v>
      </c>
      <c r="BK572" s="165">
        <f t="shared" si="109"/>
        <v>0</v>
      </c>
      <c r="BL572" s="13" t="s">
        <v>226</v>
      </c>
      <c r="BM572" s="164" t="s">
        <v>2059</v>
      </c>
    </row>
    <row r="573" spans="2:65" s="1" customFormat="1" ht="24" customHeight="1">
      <c r="B573" s="30"/>
      <c r="C573" s="166" t="s">
        <v>2060</v>
      </c>
      <c r="D573" s="166" t="s">
        <v>124</v>
      </c>
      <c r="E573" s="167" t="s">
        <v>2061</v>
      </c>
      <c r="F573" s="168" t="s">
        <v>2062</v>
      </c>
      <c r="G573" s="169" t="s">
        <v>231</v>
      </c>
      <c r="H573" s="170">
        <v>1</v>
      </c>
      <c r="I573" s="171"/>
      <c r="J573" s="172">
        <f t="shared" si="100"/>
        <v>0</v>
      </c>
      <c r="K573" s="168" t="s">
        <v>119</v>
      </c>
      <c r="L573" s="173"/>
      <c r="M573" s="174" t="s">
        <v>19</v>
      </c>
      <c r="N573" s="175" t="s">
        <v>44</v>
      </c>
      <c r="O573" s="59"/>
      <c r="P573" s="162">
        <f t="shared" si="101"/>
        <v>0</v>
      </c>
      <c r="Q573" s="162">
        <v>0</v>
      </c>
      <c r="R573" s="162">
        <f t="shared" si="102"/>
        <v>0</v>
      </c>
      <c r="S573" s="162">
        <v>0</v>
      </c>
      <c r="T573" s="163">
        <f t="shared" si="103"/>
        <v>0</v>
      </c>
      <c r="AR573" s="164" t="s">
        <v>225</v>
      </c>
      <c r="AT573" s="164" t="s">
        <v>124</v>
      </c>
      <c r="AU573" s="164" t="s">
        <v>73</v>
      </c>
      <c r="AY573" s="13" t="s">
        <v>121</v>
      </c>
      <c r="BE573" s="165">
        <f t="shared" si="104"/>
        <v>0</v>
      </c>
      <c r="BF573" s="165">
        <f t="shared" si="105"/>
        <v>0</v>
      </c>
      <c r="BG573" s="165">
        <f t="shared" si="106"/>
        <v>0</v>
      </c>
      <c r="BH573" s="165">
        <f t="shared" si="107"/>
        <v>0</v>
      </c>
      <c r="BI573" s="165">
        <f t="shared" si="108"/>
        <v>0</v>
      </c>
      <c r="BJ573" s="13" t="s">
        <v>81</v>
      </c>
      <c r="BK573" s="165">
        <f t="shared" si="109"/>
        <v>0</v>
      </c>
      <c r="BL573" s="13" t="s">
        <v>226</v>
      </c>
      <c r="BM573" s="164" t="s">
        <v>2063</v>
      </c>
    </row>
    <row r="574" spans="2:65" s="1" customFormat="1" ht="24" customHeight="1">
      <c r="B574" s="30"/>
      <c r="C574" s="166" t="s">
        <v>2064</v>
      </c>
      <c r="D574" s="166" t="s">
        <v>124</v>
      </c>
      <c r="E574" s="167" t="s">
        <v>2065</v>
      </c>
      <c r="F574" s="168" t="s">
        <v>2066</v>
      </c>
      <c r="G574" s="169" t="s">
        <v>231</v>
      </c>
      <c r="H574" s="170">
        <v>6</v>
      </c>
      <c r="I574" s="171"/>
      <c r="J574" s="172">
        <f t="shared" si="100"/>
        <v>0</v>
      </c>
      <c r="K574" s="168" t="s">
        <v>119</v>
      </c>
      <c r="L574" s="173"/>
      <c r="M574" s="174" t="s">
        <v>19</v>
      </c>
      <c r="N574" s="175" t="s">
        <v>44</v>
      </c>
      <c r="O574" s="59"/>
      <c r="P574" s="162">
        <f t="shared" si="101"/>
        <v>0</v>
      </c>
      <c r="Q574" s="162">
        <v>0</v>
      </c>
      <c r="R574" s="162">
        <f t="shared" si="102"/>
        <v>0</v>
      </c>
      <c r="S574" s="162">
        <v>0</v>
      </c>
      <c r="T574" s="163">
        <f t="shared" si="103"/>
        <v>0</v>
      </c>
      <c r="AR574" s="164" t="s">
        <v>225</v>
      </c>
      <c r="AT574" s="164" t="s">
        <v>124</v>
      </c>
      <c r="AU574" s="164" t="s">
        <v>73</v>
      </c>
      <c r="AY574" s="13" t="s">
        <v>121</v>
      </c>
      <c r="BE574" s="165">
        <f t="shared" si="104"/>
        <v>0</v>
      </c>
      <c r="BF574" s="165">
        <f t="shared" si="105"/>
        <v>0</v>
      </c>
      <c r="BG574" s="165">
        <f t="shared" si="106"/>
        <v>0</v>
      </c>
      <c r="BH574" s="165">
        <f t="shared" si="107"/>
        <v>0</v>
      </c>
      <c r="BI574" s="165">
        <f t="shared" si="108"/>
        <v>0</v>
      </c>
      <c r="BJ574" s="13" t="s">
        <v>81</v>
      </c>
      <c r="BK574" s="165">
        <f t="shared" si="109"/>
        <v>0</v>
      </c>
      <c r="BL574" s="13" t="s">
        <v>226</v>
      </c>
      <c r="BM574" s="164" t="s">
        <v>2067</v>
      </c>
    </row>
    <row r="575" spans="2:65" s="1" customFormat="1" ht="24" customHeight="1">
      <c r="B575" s="30"/>
      <c r="C575" s="166" t="s">
        <v>2068</v>
      </c>
      <c r="D575" s="166" t="s">
        <v>124</v>
      </c>
      <c r="E575" s="167" t="s">
        <v>2069</v>
      </c>
      <c r="F575" s="168" t="s">
        <v>2070</v>
      </c>
      <c r="G575" s="169" t="s">
        <v>231</v>
      </c>
      <c r="H575" s="170">
        <v>1</v>
      </c>
      <c r="I575" s="171"/>
      <c r="J575" s="172">
        <f t="shared" si="100"/>
        <v>0</v>
      </c>
      <c r="K575" s="168" t="s">
        <v>119</v>
      </c>
      <c r="L575" s="173"/>
      <c r="M575" s="174" t="s">
        <v>19</v>
      </c>
      <c r="N575" s="175" t="s">
        <v>44</v>
      </c>
      <c r="O575" s="59"/>
      <c r="P575" s="162">
        <f t="shared" si="101"/>
        <v>0</v>
      </c>
      <c r="Q575" s="162">
        <v>0</v>
      </c>
      <c r="R575" s="162">
        <f t="shared" si="102"/>
        <v>0</v>
      </c>
      <c r="S575" s="162">
        <v>0</v>
      </c>
      <c r="T575" s="163">
        <f t="shared" si="103"/>
        <v>0</v>
      </c>
      <c r="AR575" s="164" t="s">
        <v>225</v>
      </c>
      <c r="AT575" s="164" t="s">
        <v>124</v>
      </c>
      <c r="AU575" s="164" t="s">
        <v>73</v>
      </c>
      <c r="AY575" s="13" t="s">
        <v>121</v>
      </c>
      <c r="BE575" s="165">
        <f t="shared" si="104"/>
        <v>0</v>
      </c>
      <c r="BF575" s="165">
        <f t="shared" si="105"/>
        <v>0</v>
      </c>
      <c r="BG575" s="165">
        <f t="shared" si="106"/>
        <v>0</v>
      </c>
      <c r="BH575" s="165">
        <f t="shared" si="107"/>
        <v>0</v>
      </c>
      <c r="BI575" s="165">
        <f t="shared" si="108"/>
        <v>0</v>
      </c>
      <c r="BJ575" s="13" t="s">
        <v>81</v>
      </c>
      <c r="BK575" s="165">
        <f t="shared" si="109"/>
        <v>0</v>
      </c>
      <c r="BL575" s="13" t="s">
        <v>226</v>
      </c>
      <c r="BM575" s="164" t="s">
        <v>2071</v>
      </c>
    </row>
    <row r="576" spans="2:65" s="1" customFormat="1" ht="48" customHeight="1">
      <c r="B576" s="30"/>
      <c r="C576" s="166" t="s">
        <v>2072</v>
      </c>
      <c r="D576" s="166" t="s">
        <v>124</v>
      </c>
      <c r="E576" s="167" t="s">
        <v>2073</v>
      </c>
      <c r="F576" s="168" t="s">
        <v>2074</v>
      </c>
      <c r="G576" s="169" t="s">
        <v>231</v>
      </c>
      <c r="H576" s="170">
        <v>1</v>
      </c>
      <c r="I576" s="171"/>
      <c r="J576" s="172">
        <f t="shared" si="100"/>
        <v>0</v>
      </c>
      <c r="K576" s="168" t="s">
        <v>119</v>
      </c>
      <c r="L576" s="173"/>
      <c r="M576" s="174" t="s">
        <v>19</v>
      </c>
      <c r="N576" s="175" t="s">
        <v>44</v>
      </c>
      <c r="O576" s="59"/>
      <c r="P576" s="162">
        <f t="shared" si="101"/>
        <v>0</v>
      </c>
      <c r="Q576" s="162">
        <v>0</v>
      </c>
      <c r="R576" s="162">
        <f t="shared" si="102"/>
        <v>0</v>
      </c>
      <c r="S576" s="162">
        <v>0</v>
      </c>
      <c r="T576" s="163">
        <f t="shared" si="103"/>
        <v>0</v>
      </c>
      <c r="AR576" s="164" t="s">
        <v>225</v>
      </c>
      <c r="AT576" s="164" t="s">
        <v>124</v>
      </c>
      <c r="AU576" s="164" t="s">
        <v>73</v>
      </c>
      <c r="AY576" s="13" t="s">
        <v>121</v>
      </c>
      <c r="BE576" s="165">
        <f t="shared" si="104"/>
        <v>0</v>
      </c>
      <c r="BF576" s="165">
        <f t="shared" si="105"/>
        <v>0</v>
      </c>
      <c r="BG576" s="165">
        <f t="shared" si="106"/>
        <v>0</v>
      </c>
      <c r="BH576" s="165">
        <f t="shared" si="107"/>
        <v>0</v>
      </c>
      <c r="BI576" s="165">
        <f t="shared" si="108"/>
        <v>0</v>
      </c>
      <c r="BJ576" s="13" t="s">
        <v>81</v>
      </c>
      <c r="BK576" s="165">
        <f t="shared" si="109"/>
        <v>0</v>
      </c>
      <c r="BL576" s="13" t="s">
        <v>226</v>
      </c>
      <c r="BM576" s="164" t="s">
        <v>2075</v>
      </c>
    </row>
    <row r="577" spans="2:65" s="1" customFormat="1" ht="29.25">
      <c r="B577" s="30"/>
      <c r="C577" s="31"/>
      <c r="D577" s="176" t="s">
        <v>311</v>
      </c>
      <c r="E577" s="31"/>
      <c r="F577" s="177" t="s">
        <v>2076</v>
      </c>
      <c r="G577" s="31"/>
      <c r="H577" s="31"/>
      <c r="I577" s="103"/>
      <c r="J577" s="31"/>
      <c r="K577" s="31"/>
      <c r="L577" s="34"/>
      <c r="M577" s="178"/>
      <c r="N577" s="59"/>
      <c r="O577" s="59"/>
      <c r="P577" s="59"/>
      <c r="Q577" s="59"/>
      <c r="R577" s="59"/>
      <c r="S577" s="59"/>
      <c r="T577" s="60"/>
      <c r="AT577" s="13" t="s">
        <v>311</v>
      </c>
      <c r="AU577" s="13" t="s">
        <v>73</v>
      </c>
    </row>
    <row r="578" spans="2:65" s="1" customFormat="1" ht="48" customHeight="1">
      <c r="B578" s="30"/>
      <c r="C578" s="153" t="s">
        <v>2077</v>
      </c>
      <c r="D578" s="153" t="s">
        <v>115</v>
      </c>
      <c r="E578" s="154" t="s">
        <v>2078</v>
      </c>
      <c r="F578" s="155" t="s">
        <v>2079</v>
      </c>
      <c r="G578" s="156" t="s">
        <v>231</v>
      </c>
      <c r="H578" s="157">
        <v>1</v>
      </c>
      <c r="I578" s="158"/>
      <c r="J578" s="159">
        <f t="shared" ref="J578:J609" si="110">ROUND(I578*H578,2)</f>
        <v>0</v>
      </c>
      <c r="K578" s="155" t="s">
        <v>119</v>
      </c>
      <c r="L578" s="34"/>
      <c r="M578" s="160" t="s">
        <v>19</v>
      </c>
      <c r="N578" s="161" t="s">
        <v>44</v>
      </c>
      <c r="O578" s="59"/>
      <c r="P578" s="162">
        <f t="shared" ref="P578:P609" si="111">O578*H578</f>
        <v>0</v>
      </c>
      <c r="Q578" s="162">
        <v>0</v>
      </c>
      <c r="R578" s="162">
        <f t="shared" ref="R578:R609" si="112">Q578*H578</f>
        <v>0</v>
      </c>
      <c r="S578" s="162">
        <v>0</v>
      </c>
      <c r="T578" s="163">
        <f t="shared" ref="T578:T609" si="113">S578*H578</f>
        <v>0</v>
      </c>
      <c r="AR578" s="164" t="s">
        <v>226</v>
      </c>
      <c r="AT578" s="164" t="s">
        <v>115</v>
      </c>
      <c r="AU578" s="164" t="s">
        <v>73</v>
      </c>
      <c r="AY578" s="13" t="s">
        <v>121</v>
      </c>
      <c r="BE578" s="165">
        <f t="shared" ref="BE578:BE609" si="114">IF(N578="základní",J578,0)</f>
        <v>0</v>
      </c>
      <c r="BF578" s="165">
        <f t="shared" ref="BF578:BF609" si="115">IF(N578="snížená",J578,0)</f>
        <v>0</v>
      </c>
      <c r="BG578" s="165">
        <f t="shared" ref="BG578:BG609" si="116">IF(N578="zákl. přenesená",J578,0)</f>
        <v>0</v>
      </c>
      <c r="BH578" s="165">
        <f t="shared" ref="BH578:BH609" si="117">IF(N578="sníž. přenesená",J578,0)</f>
        <v>0</v>
      </c>
      <c r="BI578" s="165">
        <f t="shared" ref="BI578:BI609" si="118">IF(N578="nulová",J578,0)</f>
        <v>0</v>
      </c>
      <c r="BJ578" s="13" t="s">
        <v>81</v>
      </c>
      <c r="BK578" s="165">
        <f t="shared" ref="BK578:BK609" si="119">ROUND(I578*H578,2)</f>
        <v>0</v>
      </c>
      <c r="BL578" s="13" t="s">
        <v>226</v>
      </c>
      <c r="BM578" s="164" t="s">
        <v>2080</v>
      </c>
    </row>
    <row r="579" spans="2:65" s="1" customFormat="1" ht="24" customHeight="1">
      <c r="B579" s="30"/>
      <c r="C579" s="166" t="s">
        <v>2081</v>
      </c>
      <c r="D579" s="166" t="s">
        <v>124</v>
      </c>
      <c r="E579" s="167" t="s">
        <v>2082</v>
      </c>
      <c r="F579" s="168" t="s">
        <v>2083</v>
      </c>
      <c r="G579" s="169" t="s">
        <v>231</v>
      </c>
      <c r="H579" s="170">
        <v>1</v>
      </c>
      <c r="I579" s="171"/>
      <c r="J579" s="172">
        <f t="shared" si="110"/>
        <v>0</v>
      </c>
      <c r="K579" s="168" t="s">
        <v>119</v>
      </c>
      <c r="L579" s="173"/>
      <c r="M579" s="174" t="s">
        <v>19</v>
      </c>
      <c r="N579" s="175" t="s">
        <v>44</v>
      </c>
      <c r="O579" s="59"/>
      <c r="P579" s="162">
        <f t="shared" si="111"/>
        <v>0</v>
      </c>
      <c r="Q579" s="162">
        <v>0</v>
      </c>
      <c r="R579" s="162">
        <f t="shared" si="112"/>
        <v>0</v>
      </c>
      <c r="S579" s="162">
        <v>0</v>
      </c>
      <c r="T579" s="163">
        <f t="shared" si="113"/>
        <v>0</v>
      </c>
      <c r="AR579" s="164" t="s">
        <v>225</v>
      </c>
      <c r="AT579" s="164" t="s">
        <v>124</v>
      </c>
      <c r="AU579" s="164" t="s">
        <v>73</v>
      </c>
      <c r="AY579" s="13" t="s">
        <v>121</v>
      </c>
      <c r="BE579" s="165">
        <f t="shared" si="114"/>
        <v>0</v>
      </c>
      <c r="BF579" s="165">
        <f t="shared" si="115"/>
        <v>0</v>
      </c>
      <c r="BG579" s="165">
        <f t="shared" si="116"/>
        <v>0</v>
      </c>
      <c r="BH579" s="165">
        <f t="shared" si="117"/>
        <v>0</v>
      </c>
      <c r="BI579" s="165">
        <f t="shared" si="118"/>
        <v>0</v>
      </c>
      <c r="BJ579" s="13" t="s">
        <v>81</v>
      </c>
      <c r="BK579" s="165">
        <f t="shared" si="119"/>
        <v>0</v>
      </c>
      <c r="BL579" s="13" t="s">
        <v>226</v>
      </c>
      <c r="BM579" s="164" t="s">
        <v>2084</v>
      </c>
    </row>
    <row r="580" spans="2:65" s="1" customFormat="1" ht="24" customHeight="1">
      <c r="B580" s="30"/>
      <c r="C580" s="166" t="s">
        <v>2085</v>
      </c>
      <c r="D580" s="166" t="s">
        <v>124</v>
      </c>
      <c r="E580" s="167" t="s">
        <v>2086</v>
      </c>
      <c r="F580" s="168" t="s">
        <v>2087</v>
      </c>
      <c r="G580" s="169" t="s">
        <v>231</v>
      </c>
      <c r="H580" s="170">
        <v>1</v>
      </c>
      <c r="I580" s="171"/>
      <c r="J580" s="172">
        <f t="shared" si="110"/>
        <v>0</v>
      </c>
      <c r="K580" s="168" t="s">
        <v>119</v>
      </c>
      <c r="L580" s="173"/>
      <c r="M580" s="174" t="s">
        <v>19</v>
      </c>
      <c r="N580" s="175" t="s">
        <v>44</v>
      </c>
      <c r="O580" s="59"/>
      <c r="P580" s="162">
        <f t="shared" si="111"/>
        <v>0</v>
      </c>
      <c r="Q580" s="162">
        <v>0</v>
      </c>
      <c r="R580" s="162">
        <f t="shared" si="112"/>
        <v>0</v>
      </c>
      <c r="S580" s="162">
        <v>0</v>
      </c>
      <c r="T580" s="163">
        <f t="shared" si="113"/>
        <v>0</v>
      </c>
      <c r="AR580" s="164" t="s">
        <v>225</v>
      </c>
      <c r="AT580" s="164" t="s">
        <v>124</v>
      </c>
      <c r="AU580" s="164" t="s">
        <v>73</v>
      </c>
      <c r="AY580" s="13" t="s">
        <v>121</v>
      </c>
      <c r="BE580" s="165">
        <f t="shared" si="114"/>
        <v>0</v>
      </c>
      <c r="BF580" s="165">
        <f t="shared" si="115"/>
        <v>0</v>
      </c>
      <c r="BG580" s="165">
        <f t="shared" si="116"/>
        <v>0</v>
      </c>
      <c r="BH580" s="165">
        <f t="shared" si="117"/>
        <v>0</v>
      </c>
      <c r="BI580" s="165">
        <f t="shared" si="118"/>
        <v>0</v>
      </c>
      <c r="BJ580" s="13" t="s">
        <v>81</v>
      </c>
      <c r="BK580" s="165">
        <f t="shared" si="119"/>
        <v>0</v>
      </c>
      <c r="BL580" s="13" t="s">
        <v>226</v>
      </c>
      <c r="BM580" s="164" t="s">
        <v>2088</v>
      </c>
    </row>
    <row r="581" spans="2:65" s="1" customFormat="1" ht="24" customHeight="1">
      <c r="B581" s="30"/>
      <c r="C581" s="166" t="s">
        <v>2089</v>
      </c>
      <c r="D581" s="166" t="s">
        <v>124</v>
      </c>
      <c r="E581" s="167" t="s">
        <v>2090</v>
      </c>
      <c r="F581" s="168" t="s">
        <v>2091</v>
      </c>
      <c r="G581" s="169" t="s">
        <v>231</v>
      </c>
      <c r="H581" s="170">
        <v>1</v>
      </c>
      <c r="I581" s="171"/>
      <c r="J581" s="172">
        <f t="shared" si="110"/>
        <v>0</v>
      </c>
      <c r="K581" s="168" t="s">
        <v>119</v>
      </c>
      <c r="L581" s="173"/>
      <c r="M581" s="174" t="s">
        <v>19</v>
      </c>
      <c r="N581" s="175" t="s">
        <v>44</v>
      </c>
      <c r="O581" s="59"/>
      <c r="P581" s="162">
        <f t="shared" si="111"/>
        <v>0</v>
      </c>
      <c r="Q581" s="162">
        <v>0</v>
      </c>
      <c r="R581" s="162">
        <f t="shared" si="112"/>
        <v>0</v>
      </c>
      <c r="S581" s="162">
        <v>0</v>
      </c>
      <c r="T581" s="163">
        <f t="shared" si="113"/>
        <v>0</v>
      </c>
      <c r="AR581" s="164" t="s">
        <v>225</v>
      </c>
      <c r="AT581" s="164" t="s">
        <v>124</v>
      </c>
      <c r="AU581" s="164" t="s">
        <v>73</v>
      </c>
      <c r="AY581" s="13" t="s">
        <v>121</v>
      </c>
      <c r="BE581" s="165">
        <f t="shared" si="114"/>
        <v>0</v>
      </c>
      <c r="BF581" s="165">
        <f t="shared" si="115"/>
        <v>0</v>
      </c>
      <c r="BG581" s="165">
        <f t="shared" si="116"/>
        <v>0</v>
      </c>
      <c r="BH581" s="165">
        <f t="shared" si="117"/>
        <v>0</v>
      </c>
      <c r="BI581" s="165">
        <f t="shared" si="118"/>
        <v>0</v>
      </c>
      <c r="BJ581" s="13" t="s">
        <v>81</v>
      </c>
      <c r="BK581" s="165">
        <f t="shared" si="119"/>
        <v>0</v>
      </c>
      <c r="BL581" s="13" t="s">
        <v>226</v>
      </c>
      <c r="BM581" s="164" t="s">
        <v>2092</v>
      </c>
    </row>
    <row r="582" spans="2:65" s="1" customFormat="1" ht="24" customHeight="1">
      <c r="B582" s="30"/>
      <c r="C582" s="153" t="s">
        <v>2093</v>
      </c>
      <c r="D582" s="153" t="s">
        <v>115</v>
      </c>
      <c r="E582" s="154" t="s">
        <v>2094</v>
      </c>
      <c r="F582" s="155" t="s">
        <v>2095</v>
      </c>
      <c r="G582" s="156" t="s">
        <v>231</v>
      </c>
      <c r="H582" s="157">
        <v>1</v>
      </c>
      <c r="I582" s="158"/>
      <c r="J582" s="159">
        <f t="shared" si="110"/>
        <v>0</v>
      </c>
      <c r="K582" s="155" t="s">
        <v>119</v>
      </c>
      <c r="L582" s="34"/>
      <c r="M582" s="160" t="s">
        <v>19</v>
      </c>
      <c r="N582" s="161" t="s">
        <v>44</v>
      </c>
      <c r="O582" s="59"/>
      <c r="P582" s="162">
        <f t="shared" si="111"/>
        <v>0</v>
      </c>
      <c r="Q582" s="162">
        <v>0</v>
      </c>
      <c r="R582" s="162">
        <f t="shared" si="112"/>
        <v>0</v>
      </c>
      <c r="S582" s="162">
        <v>0</v>
      </c>
      <c r="T582" s="163">
        <f t="shared" si="113"/>
        <v>0</v>
      </c>
      <c r="AR582" s="164" t="s">
        <v>226</v>
      </c>
      <c r="AT582" s="164" t="s">
        <v>115</v>
      </c>
      <c r="AU582" s="164" t="s">
        <v>73</v>
      </c>
      <c r="AY582" s="13" t="s">
        <v>121</v>
      </c>
      <c r="BE582" s="165">
        <f t="shared" si="114"/>
        <v>0</v>
      </c>
      <c r="BF582" s="165">
        <f t="shared" si="115"/>
        <v>0</v>
      </c>
      <c r="BG582" s="165">
        <f t="shared" si="116"/>
        <v>0</v>
      </c>
      <c r="BH582" s="165">
        <f t="shared" si="117"/>
        <v>0</v>
      </c>
      <c r="BI582" s="165">
        <f t="shared" si="118"/>
        <v>0</v>
      </c>
      <c r="BJ582" s="13" t="s">
        <v>81</v>
      </c>
      <c r="BK582" s="165">
        <f t="shared" si="119"/>
        <v>0</v>
      </c>
      <c r="BL582" s="13" t="s">
        <v>226</v>
      </c>
      <c r="BM582" s="164" t="s">
        <v>2096</v>
      </c>
    </row>
    <row r="583" spans="2:65" s="1" customFormat="1" ht="24" customHeight="1">
      <c r="B583" s="30"/>
      <c r="C583" s="153" t="s">
        <v>2097</v>
      </c>
      <c r="D583" s="153" t="s">
        <v>115</v>
      </c>
      <c r="E583" s="154" t="s">
        <v>2098</v>
      </c>
      <c r="F583" s="155" t="s">
        <v>2099</v>
      </c>
      <c r="G583" s="156" t="s">
        <v>231</v>
      </c>
      <c r="H583" s="157">
        <v>1</v>
      </c>
      <c r="I583" s="158"/>
      <c r="J583" s="159">
        <f t="shared" si="110"/>
        <v>0</v>
      </c>
      <c r="K583" s="155" t="s">
        <v>119</v>
      </c>
      <c r="L583" s="34"/>
      <c r="M583" s="160" t="s">
        <v>19</v>
      </c>
      <c r="N583" s="161" t="s">
        <v>44</v>
      </c>
      <c r="O583" s="59"/>
      <c r="P583" s="162">
        <f t="shared" si="111"/>
        <v>0</v>
      </c>
      <c r="Q583" s="162">
        <v>0</v>
      </c>
      <c r="R583" s="162">
        <f t="shared" si="112"/>
        <v>0</v>
      </c>
      <c r="S583" s="162">
        <v>0</v>
      </c>
      <c r="T583" s="163">
        <f t="shared" si="113"/>
        <v>0</v>
      </c>
      <c r="AR583" s="164" t="s">
        <v>226</v>
      </c>
      <c r="AT583" s="164" t="s">
        <v>115</v>
      </c>
      <c r="AU583" s="164" t="s">
        <v>73</v>
      </c>
      <c r="AY583" s="13" t="s">
        <v>121</v>
      </c>
      <c r="BE583" s="165">
        <f t="shared" si="114"/>
        <v>0</v>
      </c>
      <c r="BF583" s="165">
        <f t="shared" si="115"/>
        <v>0</v>
      </c>
      <c r="BG583" s="165">
        <f t="shared" si="116"/>
        <v>0</v>
      </c>
      <c r="BH583" s="165">
        <f t="shared" si="117"/>
        <v>0</v>
      </c>
      <c r="BI583" s="165">
        <f t="shared" si="118"/>
        <v>0</v>
      </c>
      <c r="BJ583" s="13" t="s">
        <v>81</v>
      </c>
      <c r="BK583" s="165">
        <f t="shared" si="119"/>
        <v>0</v>
      </c>
      <c r="BL583" s="13" t="s">
        <v>226</v>
      </c>
      <c r="BM583" s="164" t="s">
        <v>2100</v>
      </c>
    </row>
    <row r="584" spans="2:65" s="1" customFormat="1" ht="24" customHeight="1">
      <c r="B584" s="30"/>
      <c r="C584" s="153" t="s">
        <v>2101</v>
      </c>
      <c r="D584" s="153" t="s">
        <v>115</v>
      </c>
      <c r="E584" s="154" t="s">
        <v>2102</v>
      </c>
      <c r="F584" s="155" t="s">
        <v>2103</v>
      </c>
      <c r="G584" s="156" t="s">
        <v>231</v>
      </c>
      <c r="H584" s="157">
        <v>1</v>
      </c>
      <c r="I584" s="158"/>
      <c r="J584" s="159">
        <f t="shared" si="110"/>
        <v>0</v>
      </c>
      <c r="K584" s="155" t="s">
        <v>119</v>
      </c>
      <c r="L584" s="34"/>
      <c r="M584" s="160" t="s">
        <v>19</v>
      </c>
      <c r="N584" s="161" t="s">
        <v>44</v>
      </c>
      <c r="O584" s="59"/>
      <c r="P584" s="162">
        <f t="shared" si="111"/>
        <v>0</v>
      </c>
      <c r="Q584" s="162">
        <v>0</v>
      </c>
      <c r="R584" s="162">
        <f t="shared" si="112"/>
        <v>0</v>
      </c>
      <c r="S584" s="162">
        <v>0</v>
      </c>
      <c r="T584" s="163">
        <f t="shared" si="113"/>
        <v>0</v>
      </c>
      <c r="AR584" s="164" t="s">
        <v>226</v>
      </c>
      <c r="AT584" s="164" t="s">
        <v>115</v>
      </c>
      <c r="AU584" s="164" t="s">
        <v>73</v>
      </c>
      <c r="AY584" s="13" t="s">
        <v>121</v>
      </c>
      <c r="BE584" s="165">
        <f t="shared" si="114"/>
        <v>0</v>
      </c>
      <c r="BF584" s="165">
        <f t="shared" si="115"/>
        <v>0</v>
      </c>
      <c r="BG584" s="165">
        <f t="shared" si="116"/>
        <v>0</v>
      </c>
      <c r="BH584" s="165">
        <f t="shared" si="117"/>
        <v>0</v>
      </c>
      <c r="BI584" s="165">
        <f t="shared" si="118"/>
        <v>0</v>
      </c>
      <c r="BJ584" s="13" t="s">
        <v>81</v>
      </c>
      <c r="BK584" s="165">
        <f t="shared" si="119"/>
        <v>0</v>
      </c>
      <c r="BL584" s="13" t="s">
        <v>226</v>
      </c>
      <c r="BM584" s="164" t="s">
        <v>2104</v>
      </c>
    </row>
    <row r="585" spans="2:65" s="1" customFormat="1" ht="24" customHeight="1">
      <c r="B585" s="30"/>
      <c r="C585" s="153" t="s">
        <v>2105</v>
      </c>
      <c r="D585" s="153" t="s">
        <v>115</v>
      </c>
      <c r="E585" s="154" t="s">
        <v>2106</v>
      </c>
      <c r="F585" s="155" t="s">
        <v>2107</v>
      </c>
      <c r="G585" s="156" t="s">
        <v>231</v>
      </c>
      <c r="H585" s="157">
        <v>1</v>
      </c>
      <c r="I585" s="158"/>
      <c r="J585" s="159">
        <f t="shared" si="110"/>
        <v>0</v>
      </c>
      <c r="K585" s="155" t="s">
        <v>119</v>
      </c>
      <c r="L585" s="34"/>
      <c r="M585" s="160" t="s">
        <v>19</v>
      </c>
      <c r="N585" s="161" t="s">
        <v>44</v>
      </c>
      <c r="O585" s="59"/>
      <c r="P585" s="162">
        <f t="shared" si="111"/>
        <v>0</v>
      </c>
      <c r="Q585" s="162">
        <v>0</v>
      </c>
      <c r="R585" s="162">
        <f t="shared" si="112"/>
        <v>0</v>
      </c>
      <c r="S585" s="162">
        <v>0</v>
      </c>
      <c r="T585" s="163">
        <f t="shared" si="113"/>
        <v>0</v>
      </c>
      <c r="AR585" s="164" t="s">
        <v>226</v>
      </c>
      <c r="AT585" s="164" t="s">
        <v>115</v>
      </c>
      <c r="AU585" s="164" t="s">
        <v>73</v>
      </c>
      <c r="AY585" s="13" t="s">
        <v>121</v>
      </c>
      <c r="BE585" s="165">
        <f t="shared" si="114"/>
        <v>0</v>
      </c>
      <c r="BF585" s="165">
        <f t="shared" si="115"/>
        <v>0</v>
      </c>
      <c r="BG585" s="165">
        <f t="shared" si="116"/>
        <v>0</v>
      </c>
      <c r="BH585" s="165">
        <f t="shared" si="117"/>
        <v>0</v>
      </c>
      <c r="BI585" s="165">
        <f t="shared" si="118"/>
        <v>0</v>
      </c>
      <c r="BJ585" s="13" t="s">
        <v>81</v>
      </c>
      <c r="BK585" s="165">
        <f t="shared" si="119"/>
        <v>0</v>
      </c>
      <c r="BL585" s="13" t="s">
        <v>226</v>
      </c>
      <c r="BM585" s="164" t="s">
        <v>2108</v>
      </c>
    </row>
    <row r="586" spans="2:65" s="1" customFormat="1" ht="24" customHeight="1">
      <c r="B586" s="30"/>
      <c r="C586" s="153" t="s">
        <v>2109</v>
      </c>
      <c r="D586" s="153" t="s">
        <v>115</v>
      </c>
      <c r="E586" s="154" t="s">
        <v>2110</v>
      </c>
      <c r="F586" s="155" t="s">
        <v>2111</v>
      </c>
      <c r="G586" s="156" t="s">
        <v>231</v>
      </c>
      <c r="H586" s="157">
        <v>1</v>
      </c>
      <c r="I586" s="158"/>
      <c r="J586" s="159">
        <f t="shared" si="110"/>
        <v>0</v>
      </c>
      <c r="K586" s="155" t="s">
        <v>119</v>
      </c>
      <c r="L586" s="34"/>
      <c r="M586" s="160" t="s">
        <v>19</v>
      </c>
      <c r="N586" s="161" t="s">
        <v>44</v>
      </c>
      <c r="O586" s="59"/>
      <c r="P586" s="162">
        <f t="shared" si="111"/>
        <v>0</v>
      </c>
      <c r="Q586" s="162">
        <v>0</v>
      </c>
      <c r="R586" s="162">
        <f t="shared" si="112"/>
        <v>0</v>
      </c>
      <c r="S586" s="162">
        <v>0</v>
      </c>
      <c r="T586" s="163">
        <f t="shared" si="113"/>
        <v>0</v>
      </c>
      <c r="AR586" s="164" t="s">
        <v>226</v>
      </c>
      <c r="AT586" s="164" t="s">
        <v>115</v>
      </c>
      <c r="AU586" s="164" t="s">
        <v>73</v>
      </c>
      <c r="AY586" s="13" t="s">
        <v>121</v>
      </c>
      <c r="BE586" s="165">
        <f t="shared" si="114"/>
        <v>0</v>
      </c>
      <c r="BF586" s="165">
        <f t="shared" si="115"/>
        <v>0</v>
      </c>
      <c r="BG586" s="165">
        <f t="shared" si="116"/>
        <v>0</v>
      </c>
      <c r="BH586" s="165">
        <f t="shared" si="117"/>
        <v>0</v>
      </c>
      <c r="BI586" s="165">
        <f t="shared" si="118"/>
        <v>0</v>
      </c>
      <c r="BJ586" s="13" t="s">
        <v>81</v>
      </c>
      <c r="BK586" s="165">
        <f t="shared" si="119"/>
        <v>0</v>
      </c>
      <c r="BL586" s="13" t="s">
        <v>226</v>
      </c>
      <c r="BM586" s="164" t="s">
        <v>2112</v>
      </c>
    </row>
    <row r="587" spans="2:65" s="1" customFormat="1" ht="24" customHeight="1">
      <c r="B587" s="30"/>
      <c r="C587" s="153" t="s">
        <v>2113</v>
      </c>
      <c r="D587" s="153" t="s">
        <v>115</v>
      </c>
      <c r="E587" s="154" t="s">
        <v>2114</v>
      </c>
      <c r="F587" s="155" t="s">
        <v>2115</v>
      </c>
      <c r="G587" s="156" t="s">
        <v>231</v>
      </c>
      <c r="H587" s="157">
        <v>1</v>
      </c>
      <c r="I587" s="158"/>
      <c r="J587" s="159">
        <f t="shared" si="110"/>
        <v>0</v>
      </c>
      <c r="K587" s="155" t="s">
        <v>119</v>
      </c>
      <c r="L587" s="34"/>
      <c r="M587" s="160" t="s">
        <v>19</v>
      </c>
      <c r="N587" s="161" t="s">
        <v>44</v>
      </c>
      <c r="O587" s="59"/>
      <c r="P587" s="162">
        <f t="shared" si="111"/>
        <v>0</v>
      </c>
      <c r="Q587" s="162">
        <v>0</v>
      </c>
      <c r="R587" s="162">
        <f t="shared" si="112"/>
        <v>0</v>
      </c>
      <c r="S587" s="162">
        <v>0</v>
      </c>
      <c r="T587" s="163">
        <f t="shared" si="113"/>
        <v>0</v>
      </c>
      <c r="AR587" s="164" t="s">
        <v>226</v>
      </c>
      <c r="AT587" s="164" t="s">
        <v>115</v>
      </c>
      <c r="AU587" s="164" t="s">
        <v>73</v>
      </c>
      <c r="AY587" s="13" t="s">
        <v>121</v>
      </c>
      <c r="BE587" s="165">
        <f t="shared" si="114"/>
        <v>0</v>
      </c>
      <c r="BF587" s="165">
        <f t="shared" si="115"/>
        <v>0</v>
      </c>
      <c r="BG587" s="165">
        <f t="shared" si="116"/>
        <v>0</v>
      </c>
      <c r="BH587" s="165">
        <f t="shared" si="117"/>
        <v>0</v>
      </c>
      <c r="BI587" s="165">
        <f t="shared" si="118"/>
        <v>0</v>
      </c>
      <c r="BJ587" s="13" t="s">
        <v>81</v>
      </c>
      <c r="BK587" s="165">
        <f t="shared" si="119"/>
        <v>0</v>
      </c>
      <c r="BL587" s="13" t="s">
        <v>226</v>
      </c>
      <c r="BM587" s="164" t="s">
        <v>2116</v>
      </c>
    </row>
    <row r="588" spans="2:65" s="1" customFormat="1" ht="24" customHeight="1">
      <c r="B588" s="30"/>
      <c r="C588" s="153" t="s">
        <v>2117</v>
      </c>
      <c r="D588" s="153" t="s">
        <v>115</v>
      </c>
      <c r="E588" s="154" t="s">
        <v>2118</v>
      </c>
      <c r="F588" s="155" t="s">
        <v>2119</v>
      </c>
      <c r="G588" s="156" t="s">
        <v>231</v>
      </c>
      <c r="H588" s="157">
        <v>1</v>
      </c>
      <c r="I588" s="158"/>
      <c r="J588" s="159">
        <f t="shared" si="110"/>
        <v>0</v>
      </c>
      <c r="K588" s="155" t="s">
        <v>119</v>
      </c>
      <c r="L588" s="34"/>
      <c r="M588" s="160" t="s">
        <v>19</v>
      </c>
      <c r="N588" s="161" t="s">
        <v>44</v>
      </c>
      <c r="O588" s="59"/>
      <c r="P588" s="162">
        <f t="shared" si="111"/>
        <v>0</v>
      </c>
      <c r="Q588" s="162">
        <v>0</v>
      </c>
      <c r="R588" s="162">
        <f t="shared" si="112"/>
        <v>0</v>
      </c>
      <c r="S588" s="162">
        <v>0</v>
      </c>
      <c r="T588" s="163">
        <f t="shared" si="113"/>
        <v>0</v>
      </c>
      <c r="AR588" s="164" t="s">
        <v>226</v>
      </c>
      <c r="AT588" s="164" t="s">
        <v>115</v>
      </c>
      <c r="AU588" s="164" t="s">
        <v>73</v>
      </c>
      <c r="AY588" s="13" t="s">
        <v>121</v>
      </c>
      <c r="BE588" s="165">
        <f t="shared" si="114"/>
        <v>0</v>
      </c>
      <c r="BF588" s="165">
        <f t="shared" si="115"/>
        <v>0</v>
      </c>
      <c r="BG588" s="165">
        <f t="shared" si="116"/>
        <v>0</v>
      </c>
      <c r="BH588" s="165">
        <f t="shared" si="117"/>
        <v>0</v>
      </c>
      <c r="BI588" s="165">
        <f t="shared" si="118"/>
        <v>0</v>
      </c>
      <c r="BJ588" s="13" t="s">
        <v>81</v>
      </c>
      <c r="BK588" s="165">
        <f t="shared" si="119"/>
        <v>0</v>
      </c>
      <c r="BL588" s="13" t="s">
        <v>226</v>
      </c>
      <c r="BM588" s="164" t="s">
        <v>2120</v>
      </c>
    </row>
    <row r="589" spans="2:65" s="1" customFormat="1" ht="24" customHeight="1">
      <c r="B589" s="30"/>
      <c r="C589" s="153" t="s">
        <v>2121</v>
      </c>
      <c r="D589" s="153" t="s">
        <v>115</v>
      </c>
      <c r="E589" s="154" t="s">
        <v>2122</v>
      </c>
      <c r="F589" s="155" t="s">
        <v>2123</v>
      </c>
      <c r="G589" s="156" t="s">
        <v>231</v>
      </c>
      <c r="H589" s="157">
        <v>6</v>
      </c>
      <c r="I589" s="158"/>
      <c r="J589" s="159">
        <f t="shared" si="110"/>
        <v>0</v>
      </c>
      <c r="K589" s="155" t="s">
        <v>119</v>
      </c>
      <c r="L589" s="34"/>
      <c r="M589" s="160" t="s">
        <v>19</v>
      </c>
      <c r="N589" s="161" t="s">
        <v>44</v>
      </c>
      <c r="O589" s="59"/>
      <c r="P589" s="162">
        <f t="shared" si="111"/>
        <v>0</v>
      </c>
      <c r="Q589" s="162">
        <v>0</v>
      </c>
      <c r="R589" s="162">
        <f t="shared" si="112"/>
        <v>0</v>
      </c>
      <c r="S589" s="162">
        <v>0</v>
      </c>
      <c r="T589" s="163">
        <f t="shared" si="113"/>
        <v>0</v>
      </c>
      <c r="AR589" s="164" t="s">
        <v>226</v>
      </c>
      <c r="AT589" s="164" t="s">
        <v>115</v>
      </c>
      <c r="AU589" s="164" t="s">
        <v>73</v>
      </c>
      <c r="AY589" s="13" t="s">
        <v>121</v>
      </c>
      <c r="BE589" s="165">
        <f t="shared" si="114"/>
        <v>0</v>
      </c>
      <c r="BF589" s="165">
        <f t="shared" si="115"/>
        <v>0</v>
      </c>
      <c r="BG589" s="165">
        <f t="shared" si="116"/>
        <v>0</v>
      </c>
      <c r="BH589" s="165">
        <f t="shared" si="117"/>
        <v>0</v>
      </c>
      <c r="BI589" s="165">
        <f t="shared" si="118"/>
        <v>0</v>
      </c>
      <c r="BJ589" s="13" t="s">
        <v>81</v>
      </c>
      <c r="BK589" s="165">
        <f t="shared" si="119"/>
        <v>0</v>
      </c>
      <c r="BL589" s="13" t="s">
        <v>226</v>
      </c>
      <c r="BM589" s="164" t="s">
        <v>2124</v>
      </c>
    </row>
    <row r="590" spans="2:65" s="1" customFormat="1" ht="108" customHeight="1">
      <c r="B590" s="30"/>
      <c r="C590" s="153" t="s">
        <v>2125</v>
      </c>
      <c r="D590" s="153" t="s">
        <v>115</v>
      </c>
      <c r="E590" s="154" t="s">
        <v>2126</v>
      </c>
      <c r="F590" s="155" t="s">
        <v>2127</v>
      </c>
      <c r="G590" s="156" t="s">
        <v>231</v>
      </c>
      <c r="H590" s="157">
        <v>1</v>
      </c>
      <c r="I590" s="158"/>
      <c r="J590" s="159">
        <f t="shared" si="110"/>
        <v>0</v>
      </c>
      <c r="K590" s="155" t="s">
        <v>119</v>
      </c>
      <c r="L590" s="34"/>
      <c r="M590" s="160" t="s">
        <v>19</v>
      </c>
      <c r="N590" s="161" t="s">
        <v>44</v>
      </c>
      <c r="O590" s="59"/>
      <c r="P590" s="162">
        <f t="shared" si="111"/>
        <v>0</v>
      </c>
      <c r="Q590" s="162">
        <v>0</v>
      </c>
      <c r="R590" s="162">
        <f t="shared" si="112"/>
        <v>0</v>
      </c>
      <c r="S590" s="162">
        <v>0</v>
      </c>
      <c r="T590" s="163">
        <f t="shared" si="113"/>
        <v>0</v>
      </c>
      <c r="AR590" s="164" t="s">
        <v>226</v>
      </c>
      <c r="AT590" s="164" t="s">
        <v>115</v>
      </c>
      <c r="AU590" s="164" t="s">
        <v>73</v>
      </c>
      <c r="AY590" s="13" t="s">
        <v>121</v>
      </c>
      <c r="BE590" s="165">
        <f t="shared" si="114"/>
        <v>0</v>
      </c>
      <c r="BF590" s="165">
        <f t="shared" si="115"/>
        <v>0</v>
      </c>
      <c r="BG590" s="165">
        <f t="shared" si="116"/>
        <v>0</v>
      </c>
      <c r="BH590" s="165">
        <f t="shared" si="117"/>
        <v>0</v>
      </c>
      <c r="BI590" s="165">
        <f t="shared" si="118"/>
        <v>0</v>
      </c>
      <c r="BJ590" s="13" t="s">
        <v>81</v>
      </c>
      <c r="BK590" s="165">
        <f t="shared" si="119"/>
        <v>0</v>
      </c>
      <c r="BL590" s="13" t="s">
        <v>226</v>
      </c>
      <c r="BM590" s="164" t="s">
        <v>2128</v>
      </c>
    </row>
    <row r="591" spans="2:65" s="1" customFormat="1" ht="36" customHeight="1">
      <c r="B591" s="30"/>
      <c r="C591" s="153" t="s">
        <v>2129</v>
      </c>
      <c r="D591" s="153" t="s">
        <v>115</v>
      </c>
      <c r="E591" s="154" t="s">
        <v>2130</v>
      </c>
      <c r="F591" s="155" t="s">
        <v>2131</v>
      </c>
      <c r="G591" s="156" t="s">
        <v>231</v>
      </c>
      <c r="H591" s="157">
        <v>1</v>
      </c>
      <c r="I591" s="158"/>
      <c r="J591" s="159">
        <f t="shared" si="110"/>
        <v>0</v>
      </c>
      <c r="K591" s="155" t="s">
        <v>119</v>
      </c>
      <c r="L591" s="34"/>
      <c r="M591" s="160" t="s">
        <v>19</v>
      </c>
      <c r="N591" s="161" t="s">
        <v>44</v>
      </c>
      <c r="O591" s="59"/>
      <c r="P591" s="162">
        <f t="shared" si="111"/>
        <v>0</v>
      </c>
      <c r="Q591" s="162">
        <v>0</v>
      </c>
      <c r="R591" s="162">
        <f t="shared" si="112"/>
        <v>0</v>
      </c>
      <c r="S591" s="162">
        <v>0</v>
      </c>
      <c r="T591" s="163">
        <f t="shared" si="113"/>
        <v>0</v>
      </c>
      <c r="AR591" s="164" t="s">
        <v>226</v>
      </c>
      <c r="AT591" s="164" t="s">
        <v>115</v>
      </c>
      <c r="AU591" s="164" t="s">
        <v>73</v>
      </c>
      <c r="AY591" s="13" t="s">
        <v>121</v>
      </c>
      <c r="BE591" s="165">
        <f t="shared" si="114"/>
        <v>0</v>
      </c>
      <c r="BF591" s="165">
        <f t="shared" si="115"/>
        <v>0</v>
      </c>
      <c r="BG591" s="165">
        <f t="shared" si="116"/>
        <v>0</v>
      </c>
      <c r="BH591" s="165">
        <f t="shared" si="117"/>
        <v>0</v>
      </c>
      <c r="BI591" s="165">
        <f t="shared" si="118"/>
        <v>0</v>
      </c>
      <c r="BJ591" s="13" t="s">
        <v>81</v>
      </c>
      <c r="BK591" s="165">
        <f t="shared" si="119"/>
        <v>0</v>
      </c>
      <c r="BL591" s="13" t="s">
        <v>226</v>
      </c>
      <c r="BM591" s="164" t="s">
        <v>2132</v>
      </c>
    </row>
    <row r="592" spans="2:65" s="1" customFormat="1" ht="24" customHeight="1">
      <c r="B592" s="30"/>
      <c r="C592" s="153" t="s">
        <v>2133</v>
      </c>
      <c r="D592" s="153" t="s">
        <v>115</v>
      </c>
      <c r="E592" s="154" t="s">
        <v>2134</v>
      </c>
      <c r="F592" s="155" t="s">
        <v>2135</v>
      </c>
      <c r="G592" s="156" t="s">
        <v>231</v>
      </c>
      <c r="H592" s="157">
        <v>2</v>
      </c>
      <c r="I592" s="158"/>
      <c r="J592" s="159">
        <f t="shared" si="110"/>
        <v>0</v>
      </c>
      <c r="K592" s="155" t="s">
        <v>119</v>
      </c>
      <c r="L592" s="34"/>
      <c r="M592" s="160" t="s">
        <v>19</v>
      </c>
      <c r="N592" s="161" t="s">
        <v>44</v>
      </c>
      <c r="O592" s="59"/>
      <c r="P592" s="162">
        <f t="shared" si="111"/>
        <v>0</v>
      </c>
      <c r="Q592" s="162">
        <v>0</v>
      </c>
      <c r="R592" s="162">
        <f t="shared" si="112"/>
        <v>0</v>
      </c>
      <c r="S592" s="162">
        <v>0</v>
      </c>
      <c r="T592" s="163">
        <f t="shared" si="113"/>
        <v>0</v>
      </c>
      <c r="AR592" s="164" t="s">
        <v>120</v>
      </c>
      <c r="AT592" s="164" t="s">
        <v>115</v>
      </c>
      <c r="AU592" s="164" t="s">
        <v>73</v>
      </c>
      <c r="AY592" s="13" t="s">
        <v>121</v>
      </c>
      <c r="BE592" s="165">
        <f t="shared" si="114"/>
        <v>0</v>
      </c>
      <c r="BF592" s="165">
        <f t="shared" si="115"/>
        <v>0</v>
      </c>
      <c r="BG592" s="165">
        <f t="shared" si="116"/>
        <v>0</v>
      </c>
      <c r="BH592" s="165">
        <f t="shared" si="117"/>
        <v>0</v>
      </c>
      <c r="BI592" s="165">
        <f t="shared" si="118"/>
        <v>0</v>
      </c>
      <c r="BJ592" s="13" t="s">
        <v>81</v>
      </c>
      <c r="BK592" s="165">
        <f t="shared" si="119"/>
        <v>0</v>
      </c>
      <c r="BL592" s="13" t="s">
        <v>120</v>
      </c>
      <c r="BM592" s="164" t="s">
        <v>2136</v>
      </c>
    </row>
    <row r="593" spans="2:65" s="1" customFormat="1" ht="24" customHeight="1">
      <c r="B593" s="30"/>
      <c r="C593" s="166" t="s">
        <v>2137</v>
      </c>
      <c r="D593" s="166" t="s">
        <v>124</v>
      </c>
      <c r="E593" s="167" t="s">
        <v>2138</v>
      </c>
      <c r="F593" s="168" t="s">
        <v>2139</v>
      </c>
      <c r="G593" s="169" t="s">
        <v>231</v>
      </c>
      <c r="H593" s="170">
        <v>2</v>
      </c>
      <c r="I593" s="171"/>
      <c r="J593" s="172">
        <f t="shared" si="110"/>
        <v>0</v>
      </c>
      <c r="K593" s="168" t="s">
        <v>119</v>
      </c>
      <c r="L593" s="173"/>
      <c r="M593" s="174" t="s">
        <v>19</v>
      </c>
      <c r="N593" s="175" t="s">
        <v>44</v>
      </c>
      <c r="O593" s="59"/>
      <c r="P593" s="162">
        <f t="shared" si="111"/>
        <v>0</v>
      </c>
      <c r="Q593" s="162">
        <v>0</v>
      </c>
      <c r="R593" s="162">
        <f t="shared" si="112"/>
        <v>0</v>
      </c>
      <c r="S593" s="162">
        <v>0</v>
      </c>
      <c r="T593" s="163">
        <f t="shared" si="113"/>
        <v>0</v>
      </c>
      <c r="AR593" s="164" t="s">
        <v>220</v>
      </c>
      <c r="AT593" s="164" t="s">
        <v>124</v>
      </c>
      <c r="AU593" s="164" t="s">
        <v>73</v>
      </c>
      <c r="AY593" s="13" t="s">
        <v>121</v>
      </c>
      <c r="BE593" s="165">
        <f t="shared" si="114"/>
        <v>0</v>
      </c>
      <c r="BF593" s="165">
        <f t="shared" si="115"/>
        <v>0</v>
      </c>
      <c r="BG593" s="165">
        <f t="shared" si="116"/>
        <v>0</v>
      </c>
      <c r="BH593" s="165">
        <f t="shared" si="117"/>
        <v>0</v>
      </c>
      <c r="BI593" s="165">
        <f t="shared" si="118"/>
        <v>0</v>
      </c>
      <c r="BJ593" s="13" t="s">
        <v>81</v>
      </c>
      <c r="BK593" s="165">
        <f t="shared" si="119"/>
        <v>0</v>
      </c>
      <c r="BL593" s="13" t="s">
        <v>220</v>
      </c>
      <c r="BM593" s="164" t="s">
        <v>2140</v>
      </c>
    </row>
    <row r="594" spans="2:65" s="1" customFormat="1" ht="24" customHeight="1">
      <c r="B594" s="30"/>
      <c r="C594" s="153" t="s">
        <v>2141</v>
      </c>
      <c r="D594" s="153" t="s">
        <v>115</v>
      </c>
      <c r="E594" s="154" t="s">
        <v>2142</v>
      </c>
      <c r="F594" s="155" t="s">
        <v>2143</v>
      </c>
      <c r="G594" s="156" t="s">
        <v>118</v>
      </c>
      <c r="H594" s="157">
        <v>1350</v>
      </c>
      <c r="I594" s="158"/>
      <c r="J594" s="159">
        <f t="shared" si="110"/>
        <v>0</v>
      </c>
      <c r="K594" s="155" t="s">
        <v>119</v>
      </c>
      <c r="L594" s="34"/>
      <c r="M594" s="160" t="s">
        <v>19</v>
      </c>
      <c r="N594" s="161" t="s">
        <v>44</v>
      </c>
      <c r="O594" s="59"/>
      <c r="P594" s="162">
        <f t="shared" si="111"/>
        <v>0</v>
      </c>
      <c r="Q594" s="162">
        <v>0</v>
      </c>
      <c r="R594" s="162">
        <f t="shared" si="112"/>
        <v>0</v>
      </c>
      <c r="S594" s="162">
        <v>0</v>
      </c>
      <c r="T594" s="163">
        <f t="shared" si="113"/>
        <v>0</v>
      </c>
      <c r="AR594" s="164" t="s">
        <v>226</v>
      </c>
      <c r="AT594" s="164" t="s">
        <v>115</v>
      </c>
      <c r="AU594" s="164" t="s">
        <v>73</v>
      </c>
      <c r="AY594" s="13" t="s">
        <v>121</v>
      </c>
      <c r="BE594" s="165">
        <f t="shared" si="114"/>
        <v>0</v>
      </c>
      <c r="BF594" s="165">
        <f t="shared" si="115"/>
        <v>0</v>
      </c>
      <c r="BG594" s="165">
        <f t="shared" si="116"/>
        <v>0</v>
      </c>
      <c r="BH594" s="165">
        <f t="shared" si="117"/>
        <v>0</v>
      </c>
      <c r="BI594" s="165">
        <f t="shared" si="118"/>
        <v>0</v>
      </c>
      <c r="BJ594" s="13" t="s">
        <v>81</v>
      </c>
      <c r="BK594" s="165">
        <f t="shared" si="119"/>
        <v>0</v>
      </c>
      <c r="BL594" s="13" t="s">
        <v>226</v>
      </c>
      <c r="BM594" s="164" t="s">
        <v>2144</v>
      </c>
    </row>
    <row r="595" spans="2:65" s="1" customFormat="1" ht="24" customHeight="1">
      <c r="B595" s="30"/>
      <c r="C595" s="166" t="s">
        <v>2145</v>
      </c>
      <c r="D595" s="166" t="s">
        <v>124</v>
      </c>
      <c r="E595" s="167" t="s">
        <v>2146</v>
      </c>
      <c r="F595" s="168" t="s">
        <v>2147</v>
      </c>
      <c r="G595" s="169" t="s">
        <v>118</v>
      </c>
      <c r="H595" s="170">
        <v>1350</v>
      </c>
      <c r="I595" s="171"/>
      <c r="J595" s="172">
        <f t="shared" si="110"/>
        <v>0</v>
      </c>
      <c r="K595" s="168" t="s">
        <v>119</v>
      </c>
      <c r="L595" s="173"/>
      <c r="M595" s="174" t="s">
        <v>19</v>
      </c>
      <c r="N595" s="175" t="s">
        <v>44</v>
      </c>
      <c r="O595" s="59"/>
      <c r="P595" s="162">
        <f t="shared" si="111"/>
        <v>0</v>
      </c>
      <c r="Q595" s="162">
        <v>0</v>
      </c>
      <c r="R595" s="162">
        <f t="shared" si="112"/>
        <v>0</v>
      </c>
      <c r="S595" s="162">
        <v>0</v>
      </c>
      <c r="T595" s="163">
        <f t="shared" si="113"/>
        <v>0</v>
      </c>
      <c r="AR595" s="164" t="s">
        <v>225</v>
      </c>
      <c r="AT595" s="164" t="s">
        <v>124</v>
      </c>
      <c r="AU595" s="164" t="s">
        <v>73</v>
      </c>
      <c r="AY595" s="13" t="s">
        <v>121</v>
      </c>
      <c r="BE595" s="165">
        <f t="shared" si="114"/>
        <v>0</v>
      </c>
      <c r="BF595" s="165">
        <f t="shared" si="115"/>
        <v>0</v>
      </c>
      <c r="BG595" s="165">
        <f t="shared" si="116"/>
        <v>0</v>
      </c>
      <c r="BH595" s="165">
        <f t="shared" si="117"/>
        <v>0</v>
      </c>
      <c r="BI595" s="165">
        <f t="shared" si="118"/>
        <v>0</v>
      </c>
      <c r="BJ595" s="13" t="s">
        <v>81</v>
      </c>
      <c r="BK595" s="165">
        <f t="shared" si="119"/>
        <v>0</v>
      </c>
      <c r="BL595" s="13" t="s">
        <v>226</v>
      </c>
      <c r="BM595" s="164" t="s">
        <v>2148</v>
      </c>
    </row>
    <row r="596" spans="2:65" s="1" customFormat="1" ht="24" customHeight="1">
      <c r="B596" s="30"/>
      <c r="C596" s="153" t="s">
        <v>2149</v>
      </c>
      <c r="D596" s="153" t="s">
        <v>115</v>
      </c>
      <c r="E596" s="154" t="s">
        <v>2150</v>
      </c>
      <c r="F596" s="155" t="s">
        <v>2151</v>
      </c>
      <c r="G596" s="156" t="s">
        <v>118</v>
      </c>
      <c r="H596" s="157">
        <v>1350</v>
      </c>
      <c r="I596" s="158"/>
      <c r="J596" s="159">
        <f t="shared" si="110"/>
        <v>0</v>
      </c>
      <c r="K596" s="155" t="s">
        <v>119</v>
      </c>
      <c r="L596" s="34"/>
      <c r="M596" s="160" t="s">
        <v>19</v>
      </c>
      <c r="N596" s="161" t="s">
        <v>44</v>
      </c>
      <c r="O596" s="59"/>
      <c r="P596" s="162">
        <f t="shared" si="111"/>
        <v>0</v>
      </c>
      <c r="Q596" s="162">
        <v>0</v>
      </c>
      <c r="R596" s="162">
        <f t="shared" si="112"/>
        <v>0</v>
      </c>
      <c r="S596" s="162">
        <v>0</v>
      </c>
      <c r="T596" s="163">
        <f t="shared" si="113"/>
        <v>0</v>
      </c>
      <c r="AR596" s="164" t="s">
        <v>226</v>
      </c>
      <c r="AT596" s="164" t="s">
        <v>115</v>
      </c>
      <c r="AU596" s="164" t="s">
        <v>73</v>
      </c>
      <c r="AY596" s="13" t="s">
        <v>121</v>
      </c>
      <c r="BE596" s="165">
        <f t="shared" si="114"/>
        <v>0</v>
      </c>
      <c r="BF596" s="165">
        <f t="shared" si="115"/>
        <v>0</v>
      </c>
      <c r="BG596" s="165">
        <f t="shared" si="116"/>
        <v>0</v>
      </c>
      <c r="BH596" s="165">
        <f t="shared" si="117"/>
        <v>0</v>
      </c>
      <c r="BI596" s="165">
        <f t="shared" si="118"/>
        <v>0</v>
      </c>
      <c r="BJ596" s="13" t="s">
        <v>81</v>
      </c>
      <c r="BK596" s="165">
        <f t="shared" si="119"/>
        <v>0</v>
      </c>
      <c r="BL596" s="13" t="s">
        <v>226</v>
      </c>
      <c r="BM596" s="164" t="s">
        <v>2152</v>
      </c>
    </row>
    <row r="597" spans="2:65" s="1" customFormat="1" ht="24" customHeight="1">
      <c r="B597" s="30"/>
      <c r="C597" s="166" t="s">
        <v>2153</v>
      </c>
      <c r="D597" s="166" t="s">
        <v>124</v>
      </c>
      <c r="E597" s="167" t="s">
        <v>2154</v>
      </c>
      <c r="F597" s="168" t="s">
        <v>2155</v>
      </c>
      <c r="G597" s="169" t="s">
        <v>118</v>
      </c>
      <c r="H597" s="170">
        <v>200</v>
      </c>
      <c r="I597" s="171"/>
      <c r="J597" s="172">
        <f t="shared" si="110"/>
        <v>0</v>
      </c>
      <c r="K597" s="168" t="s">
        <v>119</v>
      </c>
      <c r="L597" s="173"/>
      <c r="M597" s="174" t="s">
        <v>19</v>
      </c>
      <c r="N597" s="175" t="s">
        <v>44</v>
      </c>
      <c r="O597" s="59"/>
      <c r="P597" s="162">
        <f t="shared" si="111"/>
        <v>0</v>
      </c>
      <c r="Q597" s="162">
        <v>0</v>
      </c>
      <c r="R597" s="162">
        <f t="shared" si="112"/>
        <v>0</v>
      </c>
      <c r="S597" s="162">
        <v>0</v>
      </c>
      <c r="T597" s="163">
        <f t="shared" si="113"/>
        <v>0</v>
      </c>
      <c r="AR597" s="164" t="s">
        <v>225</v>
      </c>
      <c r="AT597" s="164" t="s">
        <v>124</v>
      </c>
      <c r="AU597" s="164" t="s">
        <v>73</v>
      </c>
      <c r="AY597" s="13" t="s">
        <v>121</v>
      </c>
      <c r="BE597" s="165">
        <f t="shared" si="114"/>
        <v>0</v>
      </c>
      <c r="BF597" s="165">
        <f t="shared" si="115"/>
        <v>0</v>
      </c>
      <c r="BG597" s="165">
        <f t="shared" si="116"/>
        <v>0</v>
      </c>
      <c r="BH597" s="165">
        <f t="shared" si="117"/>
        <v>0</v>
      </c>
      <c r="BI597" s="165">
        <f t="shared" si="118"/>
        <v>0</v>
      </c>
      <c r="BJ597" s="13" t="s">
        <v>81</v>
      </c>
      <c r="BK597" s="165">
        <f t="shared" si="119"/>
        <v>0</v>
      </c>
      <c r="BL597" s="13" t="s">
        <v>226</v>
      </c>
      <c r="BM597" s="164" t="s">
        <v>2156</v>
      </c>
    </row>
    <row r="598" spans="2:65" s="1" customFormat="1" ht="24" customHeight="1">
      <c r="B598" s="30"/>
      <c r="C598" s="153" t="s">
        <v>2157</v>
      </c>
      <c r="D598" s="153" t="s">
        <v>115</v>
      </c>
      <c r="E598" s="154" t="s">
        <v>2158</v>
      </c>
      <c r="F598" s="155" t="s">
        <v>2159</v>
      </c>
      <c r="G598" s="156" t="s">
        <v>118</v>
      </c>
      <c r="H598" s="157">
        <v>200</v>
      </c>
      <c r="I598" s="158"/>
      <c r="J598" s="159">
        <f t="shared" si="110"/>
        <v>0</v>
      </c>
      <c r="K598" s="155" t="s">
        <v>119</v>
      </c>
      <c r="L598" s="34"/>
      <c r="M598" s="160" t="s">
        <v>19</v>
      </c>
      <c r="N598" s="161" t="s">
        <v>44</v>
      </c>
      <c r="O598" s="59"/>
      <c r="P598" s="162">
        <f t="shared" si="111"/>
        <v>0</v>
      </c>
      <c r="Q598" s="162">
        <v>0</v>
      </c>
      <c r="R598" s="162">
        <f t="shared" si="112"/>
        <v>0</v>
      </c>
      <c r="S598" s="162">
        <v>0</v>
      </c>
      <c r="T598" s="163">
        <f t="shared" si="113"/>
        <v>0</v>
      </c>
      <c r="AR598" s="164" t="s">
        <v>226</v>
      </c>
      <c r="AT598" s="164" t="s">
        <v>115</v>
      </c>
      <c r="AU598" s="164" t="s">
        <v>73</v>
      </c>
      <c r="AY598" s="13" t="s">
        <v>121</v>
      </c>
      <c r="BE598" s="165">
        <f t="shared" si="114"/>
        <v>0</v>
      </c>
      <c r="BF598" s="165">
        <f t="shared" si="115"/>
        <v>0</v>
      </c>
      <c r="BG598" s="165">
        <f t="shared" si="116"/>
        <v>0</v>
      </c>
      <c r="BH598" s="165">
        <f t="shared" si="117"/>
        <v>0</v>
      </c>
      <c r="BI598" s="165">
        <f t="shared" si="118"/>
        <v>0</v>
      </c>
      <c r="BJ598" s="13" t="s">
        <v>81</v>
      </c>
      <c r="BK598" s="165">
        <f t="shared" si="119"/>
        <v>0</v>
      </c>
      <c r="BL598" s="13" t="s">
        <v>226</v>
      </c>
      <c r="BM598" s="164" t="s">
        <v>2160</v>
      </c>
    </row>
    <row r="599" spans="2:65" s="1" customFormat="1" ht="24" customHeight="1">
      <c r="B599" s="30"/>
      <c r="C599" s="166" t="s">
        <v>2161</v>
      </c>
      <c r="D599" s="166" t="s">
        <v>124</v>
      </c>
      <c r="E599" s="167" t="s">
        <v>2162</v>
      </c>
      <c r="F599" s="168" t="s">
        <v>2163</v>
      </c>
      <c r="G599" s="169" t="s">
        <v>231</v>
      </c>
      <c r="H599" s="170">
        <v>33</v>
      </c>
      <c r="I599" s="171"/>
      <c r="J599" s="172">
        <f t="shared" si="110"/>
        <v>0</v>
      </c>
      <c r="K599" s="168" t="s">
        <v>119</v>
      </c>
      <c r="L599" s="173"/>
      <c r="M599" s="174" t="s">
        <v>19</v>
      </c>
      <c r="N599" s="175" t="s">
        <v>44</v>
      </c>
      <c r="O599" s="59"/>
      <c r="P599" s="162">
        <f t="shared" si="111"/>
        <v>0</v>
      </c>
      <c r="Q599" s="162">
        <v>0</v>
      </c>
      <c r="R599" s="162">
        <f t="shared" si="112"/>
        <v>0</v>
      </c>
      <c r="S599" s="162">
        <v>0</v>
      </c>
      <c r="T599" s="163">
        <f t="shared" si="113"/>
        <v>0</v>
      </c>
      <c r="AR599" s="164" t="s">
        <v>225</v>
      </c>
      <c r="AT599" s="164" t="s">
        <v>124</v>
      </c>
      <c r="AU599" s="164" t="s">
        <v>73</v>
      </c>
      <c r="AY599" s="13" t="s">
        <v>121</v>
      </c>
      <c r="BE599" s="165">
        <f t="shared" si="114"/>
        <v>0</v>
      </c>
      <c r="BF599" s="165">
        <f t="shared" si="115"/>
        <v>0</v>
      </c>
      <c r="BG599" s="165">
        <f t="shared" si="116"/>
        <v>0</v>
      </c>
      <c r="BH599" s="165">
        <f t="shared" si="117"/>
        <v>0</v>
      </c>
      <c r="BI599" s="165">
        <f t="shared" si="118"/>
        <v>0</v>
      </c>
      <c r="BJ599" s="13" t="s">
        <v>81</v>
      </c>
      <c r="BK599" s="165">
        <f t="shared" si="119"/>
        <v>0</v>
      </c>
      <c r="BL599" s="13" t="s">
        <v>226</v>
      </c>
      <c r="BM599" s="164" t="s">
        <v>2164</v>
      </c>
    </row>
    <row r="600" spans="2:65" s="1" customFormat="1" ht="24" customHeight="1">
      <c r="B600" s="30"/>
      <c r="C600" s="153" t="s">
        <v>2165</v>
      </c>
      <c r="D600" s="153" t="s">
        <v>115</v>
      </c>
      <c r="E600" s="154" t="s">
        <v>2166</v>
      </c>
      <c r="F600" s="155" t="s">
        <v>2167</v>
      </c>
      <c r="G600" s="156" t="s">
        <v>231</v>
      </c>
      <c r="H600" s="157">
        <v>33</v>
      </c>
      <c r="I600" s="158"/>
      <c r="J600" s="159">
        <f t="shared" si="110"/>
        <v>0</v>
      </c>
      <c r="K600" s="155" t="s">
        <v>119</v>
      </c>
      <c r="L600" s="34"/>
      <c r="M600" s="160" t="s">
        <v>19</v>
      </c>
      <c r="N600" s="161" t="s">
        <v>44</v>
      </c>
      <c r="O600" s="59"/>
      <c r="P600" s="162">
        <f t="shared" si="111"/>
        <v>0</v>
      </c>
      <c r="Q600" s="162">
        <v>0</v>
      </c>
      <c r="R600" s="162">
        <f t="shared" si="112"/>
        <v>0</v>
      </c>
      <c r="S600" s="162">
        <v>0</v>
      </c>
      <c r="T600" s="163">
        <f t="shared" si="113"/>
        <v>0</v>
      </c>
      <c r="AR600" s="164" t="s">
        <v>226</v>
      </c>
      <c r="AT600" s="164" t="s">
        <v>115</v>
      </c>
      <c r="AU600" s="164" t="s">
        <v>73</v>
      </c>
      <c r="AY600" s="13" t="s">
        <v>121</v>
      </c>
      <c r="BE600" s="165">
        <f t="shared" si="114"/>
        <v>0</v>
      </c>
      <c r="BF600" s="165">
        <f t="shared" si="115"/>
        <v>0</v>
      </c>
      <c r="BG600" s="165">
        <f t="shared" si="116"/>
        <v>0</v>
      </c>
      <c r="BH600" s="165">
        <f t="shared" si="117"/>
        <v>0</v>
      </c>
      <c r="BI600" s="165">
        <f t="shared" si="118"/>
        <v>0</v>
      </c>
      <c r="BJ600" s="13" t="s">
        <v>81</v>
      </c>
      <c r="BK600" s="165">
        <f t="shared" si="119"/>
        <v>0</v>
      </c>
      <c r="BL600" s="13" t="s">
        <v>226</v>
      </c>
      <c r="BM600" s="164" t="s">
        <v>2168</v>
      </c>
    </row>
    <row r="601" spans="2:65" s="1" customFormat="1" ht="24" customHeight="1">
      <c r="B601" s="30"/>
      <c r="C601" s="166" t="s">
        <v>2169</v>
      </c>
      <c r="D601" s="166" t="s">
        <v>124</v>
      </c>
      <c r="E601" s="167" t="s">
        <v>2170</v>
      </c>
      <c r="F601" s="168" t="s">
        <v>2171</v>
      </c>
      <c r="G601" s="169" t="s">
        <v>231</v>
      </c>
      <c r="H601" s="170">
        <v>300</v>
      </c>
      <c r="I601" s="171"/>
      <c r="J601" s="172">
        <f t="shared" si="110"/>
        <v>0</v>
      </c>
      <c r="K601" s="168" t="s">
        <v>119</v>
      </c>
      <c r="L601" s="173"/>
      <c r="M601" s="174" t="s">
        <v>19</v>
      </c>
      <c r="N601" s="175" t="s">
        <v>44</v>
      </c>
      <c r="O601" s="59"/>
      <c r="P601" s="162">
        <f t="shared" si="111"/>
        <v>0</v>
      </c>
      <c r="Q601" s="162">
        <v>0</v>
      </c>
      <c r="R601" s="162">
        <f t="shared" si="112"/>
        <v>0</v>
      </c>
      <c r="S601" s="162">
        <v>0</v>
      </c>
      <c r="T601" s="163">
        <f t="shared" si="113"/>
        <v>0</v>
      </c>
      <c r="AR601" s="164" t="s">
        <v>225</v>
      </c>
      <c r="AT601" s="164" t="s">
        <v>124</v>
      </c>
      <c r="AU601" s="164" t="s">
        <v>73</v>
      </c>
      <c r="AY601" s="13" t="s">
        <v>121</v>
      </c>
      <c r="BE601" s="165">
        <f t="shared" si="114"/>
        <v>0</v>
      </c>
      <c r="BF601" s="165">
        <f t="shared" si="115"/>
        <v>0</v>
      </c>
      <c r="BG601" s="165">
        <f t="shared" si="116"/>
        <v>0</v>
      </c>
      <c r="BH601" s="165">
        <f t="shared" si="117"/>
        <v>0</v>
      </c>
      <c r="BI601" s="165">
        <f t="shared" si="118"/>
        <v>0</v>
      </c>
      <c r="BJ601" s="13" t="s">
        <v>81</v>
      </c>
      <c r="BK601" s="165">
        <f t="shared" si="119"/>
        <v>0</v>
      </c>
      <c r="BL601" s="13" t="s">
        <v>226</v>
      </c>
      <c r="BM601" s="164" t="s">
        <v>2172</v>
      </c>
    </row>
    <row r="602" spans="2:65" s="1" customFormat="1" ht="24" customHeight="1">
      <c r="B602" s="30"/>
      <c r="C602" s="153" t="s">
        <v>2173</v>
      </c>
      <c r="D602" s="153" t="s">
        <v>115</v>
      </c>
      <c r="E602" s="154" t="s">
        <v>2174</v>
      </c>
      <c r="F602" s="155" t="s">
        <v>2175</v>
      </c>
      <c r="G602" s="156" t="s">
        <v>231</v>
      </c>
      <c r="H602" s="157">
        <v>300</v>
      </c>
      <c r="I602" s="158"/>
      <c r="J602" s="159">
        <f t="shared" si="110"/>
        <v>0</v>
      </c>
      <c r="K602" s="155" t="s">
        <v>119</v>
      </c>
      <c r="L602" s="34"/>
      <c r="M602" s="160" t="s">
        <v>19</v>
      </c>
      <c r="N602" s="161" t="s">
        <v>44</v>
      </c>
      <c r="O602" s="59"/>
      <c r="P602" s="162">
        <f t="shared" si="111"/>
        <v>0</v>
      </c>
      <c r="Q602" s="162">
        <v>0</v>
      </c>
      <c r="R602" s="162">
        <f t="shared" si="112"/>
        <v>0</v>
      </c>
      <c r="S602" s="162">
        <v>0</v>
      </c>
      <c r="T602" s="163">
        <f t="shared" si="113"/>
        <v>0</v>
      </c>
      <c r="AR602" s="164" t="s">
        <v>226</v>
      </c>
      <c r="AT602" s="164" t="s">
        <v>115</v>
      </c>
      <c r="AU602" s="164" t="s">
        <v>73</v>
      </c>
      <c r="AY602" s="13" t="s">
        <v>121</v>
      </c>
      <c r="BE602" s="165">
        <f t="shared" si="114"/>
        <v>0</v>
      </c>
      <c r="BF602" s="165">
        <f t="shared" si="115"/>
        <v>0</v>
      </c>
      <c r="BG602" s="165">
        <f t="shared" si="116"/>
        <v>0</v>
      </c>
      <c r="BH602" s="165">
        <f t="shared" si="117"/>
        <v>0</v>
      </c>
      <c r="BI602" s="165">
        <f t="shared" si="118"/>
        <v>0</v>
      </c>
      <c r="BJ602" s="13" t="s">
        <v>81</v>
      </c>
      <c r="BK602" s="165">
        <f t="shared" si="119"/>
        <v>0</v>
      </c>
      <c r="BL602" s="13" t="s">
        <v>226</v>
      </c>
      <c r="BM602" s="164" t="s">
        <v>2176</v>
      </c>
    </row>
    <row r="603" spans="2:65" s="1" customFormat="1" ht="24" customHeight="1">
      <c r="B603" s="30"/>
      <c r="C603" s="166" t="s">
        <v>2177</v>
      </c>
      <c r="D603" s="166" t="s">
        <v>124</v>
      </c>
      <c r="E603" s="167" t="s">
        <v>2178</v>
      </c>
      <c r="F603" s="168" t="s">
        <v>2179</v>
      </c>
      <c r="G603" s="169" t="s">
        <v>231</v>
      </c>
      <c r="H603" s="170">
        <v>10</v>
      </c>
      <c r="I603" s="171"/>
      <c r="J603" s="172">
        <f t="shared" si="110"/>
        <v>0</v>
      </c>
      <c r="K603" s="168" t="s">
        <v>119</v>
      </c>
      <c r="L603" s="173"/>
      <c r="M603" s="174" t="s">
        <v>19</v>
      </c>
      <c r="N603" s="175" t="s">
        <v>44</v>
      </c>
      <c r="O603" s="59"/>
      <c r="P603" s="162">
        <f t="shared" si="111"/>
        <v>0</v>
      </c>
      <c r="Q603" s="162">
        <v>0</v>
      </c>
      <c r="R603" s="162">
        <f t="shared" si="112"/>
        <v>0</v>
      </c>
      <c r="S603" s="162">
        <v>0</v>
      </c>
      <c r="T603" s="163">
        <f t="shared" si="113"/>
        <v>0</v>
      </c>
      <c r="AR603" s="164" t="s">
        <v>225</v>
      </c>
      <c r="AT603" s="164" t="s">
        <v>124</v>
      </c>
      <c r="AU603" s="164" t="s">
        <v>73</v>
      </c>
      <c r="AY603" s="13" t="s">
        <v>121</v>
      </c>
      <c r="BE603" s="165">
        <f t="shared" si="114"/>
        <v>0</v>
      </c>
      <c r="BF603" s="165">
        <f t="shared" si="115"/>
        <v>0</v>
      </c>
      <c r="BG603" s="165">
        <f t="shared" si="116"/>
        <v>0</v>
      </c>
      <c r="BH603" s="165">
        <f t="shared" si="117"/>
        <v>0</v>
      </c>
      <c r="BI603" s="165">
        <f t="shared" si="118"/>
        <v>0</v>
      </c>
      <c r="BJ603" s="13" t="s">
        <v>81</v>
      </c>
      <c r="BK603" s="165">
        <f t="shared" si="119"/>
        <v>0</v>
      </c>
      <c r="BL603" s="13" t="s">
        <v>226</v>
      </c>
      <c r="BM603" s="164" t="s">
        <v>2180</v>
      </c>
    </row>
    <row r="604" spans="2:65" s="1" customFormat="1" ht="24" customHeight="1">
      <c r="B604" s="30"/>
      <c r="C604" s="153" t="s">
        <v>2181</v>
      </c>
      <c r="D604" s="153" t="s">
        <v>115</v>
      </c>
      <c r="E604" s="154" t="s">
        <v>2182</v>
      </c>
      <c r="F604" s="155" t="s">
        <v>2183</v>
      </c>
      <c r="G604" s="156" t="s">
        <v>231</v>
      </c>
      <c r="H604" s="157">
        <v>10</v>
      </c>
      <c r="I604" s="158"/>
      <c r="J604" s="159">
        <f t="shared" si="110"/>
        <v>0</v>
      </c>
      <c r="K604" s="155" t="s">
        <v>119</v>
      </c>
      <c r="L604" s="34"/>
      <c r="M604" s="160" t="s">
        <v>19</v>
      </c>
      <c r="N604" s="161" t="s">
        <v>44</v>
      </c>
      <c r="O604" s="59"/>
      <c r="P604" s="162">
        <f t="shared" si="111"/>
        <v>0</v>
      </c>
      <c r="Q604" s="162">
        <v>0</v>
      </c>
      <c r="R604" s="162">
        <f t="shared" si="112"/>
        <v>0</v>
      </c>
      <c r="S604" s="162">
        <v>0</v>
      </c>
      <c r="T604" s="163">
        <f t="shared" si="113"/>
        <v>0</v>
      </c>
      <c r="AR604" s="164" t="s">
        <v>226</v>
      </c>
      <c r="AT604" s="164" t="s">
        <v>115</v>
      </c>
      <c r="AU604" s="164" t="s">
        <v>73</v>
      </c>
      <c r="AY604" s="13" t="s">
        <v>121</v>
      </c>
      <c r="BE604" s="165">
        <f t="shared" si="114"/>
        <v>0</v>
      </c>
      <c r="BF604" s="165">
        <f t="shared" si="115"/>
        <v>0</v>
      </c>
      <c r="BG604" s="165">
        <f t="shared" si="116"/>
        <v>0</v>
      </c>
      <c r="BH604" s="165">
        <f t="shared" si="117"/>
        <v>0</v>
      </c>
      <c r="BI604" s="165">
        <f t="shared" si="118"/>
        <v>0</v>
      </c>
      <c r="BJ604" s="13" t="s">
        <v>81</v>
      </c>
      <c r="BK604" s="165">
        <f t="shared" si="119"/>
        <v>0</v>
      </c>
      <c r="BL604" s="13" t="s">
        <v>226</v>
      </c>
      <c r="BM604" s="164" t="s">
        <v>2184</v>
      </c>
    </row>
    <row r="605" spans="2:65" s="1" customFormat="1" ht="24" customHeight="1">
      <c r="B605" s="30"/>
      <c r="C605" s="166" t="s">
        <v>2185</v>
      </c>
      <c r="D605" s="166" t="s">
        <v>124</v>
      </c>
      <c r="E605" s="167" t="s">
        <v>2186</v>
      </c>
      <c r="F605" s="168" t="s">
        <v>2187</v>
      </c>
      <c r="G605" s="169" t="s">
        <v>231</v>
      </c>
      <c r="H605" s="170">
        <v>28</v>
      </c>
      <c r="I605" s="171"/>
      <c r="J605" s="172">
        <f t="shared" si="110"/>
        <v>0</v>
      </c>
      <c r="K605" s="168" t="s">
        <v>119</v>
      </c>
      <c r="L605" s="173"/>
      <c r="M605" s="174" t="s">
        <v>19</v>
      </c>
      <c r="N605" s="175" t="s">
        <v>44</v>
      </c>
      <c r="O605" s="59"/>
      <c r="P605" s="162">
        <f t="shared" si="111"/>
        <v>0</v>
      </c>
      <c r="Q605" s="162">
        <v>0</v>
      </c>
      <c r="R605" s="162">
        <f t="shared" si="112"/>
        <v>0</v>
      </c>
      <c r="S605" s="162">
        <v>0</v>
      </c>
      <c r="T605" s="163">
        <f t="shared" si="113"/>
        <v>0</v>
      </c>
      <c r="AR605" s="164" t="s">
        <v>225</v>
      </c>
      <c r="AT605" s="164" t="s">
        <v>124</v>
      </c>
      <c r="AU605" s="164" t="s">
        <v>73</v>
      </c>
      <c r="AY605" s="13" t="s">
        <v>121</v>
      </c>
      <c r="BE605" s="165">
        <f t="shared" si="114"/>
        <v>0</v>
      </c>
      <c r="BF605" s="165">
        <f t="shared" si="115"/>
        <v>0</v>
      </c>
      <c r="BG605" s="165">
        <f t="shared" si="116"/>
        <v>0</v>
      </c>
      <c r="BH605" s="165">
        <f t="shared" si="117"/>
        <v>0</v>
      </c>
      <c r="BI605" s="165">
        <f t="shared" si="118"/>
        <v>0</v>
      </c>
      <c r="BJ605" s="13" t="s">
        <v>81</v>
      </c>
      <c r="BK605" s="165">
        <f t="shared" si="119"/>
        <v>0</v>
      </c>
      <c r="BL605" s="13" t="s">
        <v>226</v>
      </c>
      <c r="BM605" s="164" t="s">
        <v>2188</v>
      </c>
    </row>
    <row r="606" spans="2:65" s="1" customFormat="1" ht="24" customHeight="1">
      <c r="B606" s="30"/>
      <c r="C606" s="166" t="s">
        <v>220</v>
      </c>
      <c r="D606" s="166" t="s">
        <v>124</v>
      </c>
      <c r="E606" s="167" t="s">
        <v>2189</v>
      </c>
      <c r="F606" s="168" t="s">
        <v>2190</v>
      </c>
      <c r="G606" s="169" t="s">
        <v>231</v>
      </c>
      <c r="H606" s="170">
        <v>4</v>
      </c>
      <c r="I606" s="171"/>
      <c r="J606" s="172">
        <f t="shared" si="110"/>
        <v>0</v>
      </c>
      <c r="K606" s="168" t="s">
        <v>119</v>
      </c>
      <c r="L606" s="173"/>
      <c r="M606" s="174" t="s">
        <v>19</v>
      </c>
      <c r="N606" s="175" t="s">
        <v>44</v>
      </c>
      <c r="O606" s="59"/>
      <c r="P606" s="162">
        <f t="shared" si="111"/>
        <v>0</v>
      </c>
      <c r="Q606" s="162">
        <v>0</v>
      </c>
      <c r="R606" s="162">
        <f t="shared" si="112"/>
        <v>0</v>
      </c>
      <c r="S606" s="162">
        <v>0</v>
      </c>
      <c r="T606" s="163">
        <f t="shared" si="113"/>
        <v>0</v>
      </c>
      <c r="AR606" s="164" t="s">
        <v>225</v>
      </c>
      <c r="AT606" s="164" t="s">
        <v>124</v>
      </c>
      <c r="AU606" s="164" t="s">
        <v>73</v>
      </c>
      <c r="AY606" s="13" t="s">
        <v>121</v>
      </c>
      <c r="BE606" s="165">
        <f t="shared" si="114"/>
        <v>0</v>
      </c>
      <c r="BF606" s="165">
        <f t="shared" si="115"/>
        <v>0</v>
      </c>
      <c r="BG606" s="165">
        <f t="shared" si="116"/>
        <v>0</v>
      </c>
      <c r="BH606" s="165">
        <f t="shared" si="117"/>
        <v>0</v>
      </c>
      <c r="BI606" s="165">
        <f t="shared" si="118"/>
        <v>0</v>
      </c>
      <c r="BJ606" s="13" t="s">
        <v>81</v>
      </c>
      <c r="BK606" s="165">
        <f t="shared" si="119"/>
        <v>0</v>
      </c>
      <c r="BL606" s="13" t="s">
        <v>226</v>
      </c>
      <c r="BM606" s="164" t="s">
        <v>2191</v>
      </c>
    </row>
    <row r="607" spans="2:65" s="1" customFormat="1" ht="24" customHeight="1">
      <c r="B607" s="30"/>
      <c r="C607" s="153" t="s">
        <v>2192</v>
      </c>
      <c r="D607" s="153" t="s">
        <v>115</v>
      </c>
      <c r="E607" s="154" t="s">
        <v>2193</v>
      </c>
      <c r="F607" s="155" t="s">
        <v>2194</v>
      </c>
      <c r="G607" s="156" t="s">
        <v>231</v>
      </c>
      <c r="H607" s="157">
        <v>4</v>
      </c>
      <c r="I607" s="158"/>
      <c r="J607" s="159">
        <f t="shared" si="110"/>
        <v>0</v>
      </c>
      <c r="K607" s="155" t="s">
        <v>119</v>
      </c>
      <c r="L607" s="34"/>
      <c r="M607" s="160" t="s">
        <v>19</v>
      </c>
      <c r="N607" s="161" t="s">
        <v>44</v>
      </c>
      <c r="O607" s="59"/>
      <c r="P607" s="162">
        <f t="shared" si="111"/>
        <v>0</v>
      </c>
      <c r="Q607" s="162">
        <v>0</v>
      </c>
      <c r="R607" s="162">
        <f t="shared" si="112"/>
        <v>0</v>
      </c>
      <c r="S607" s="162">
        <v>0</v>
      </c>
      <c r="T607" s="163">
        <f t="shared" si="113"/>
        <v>0</v>
      </c>
      <c r="AR607" s="164" t="s">
        <v>226</v>
      </c>
      <c r="AT607" s="164" t="s">
        <v>115</v>
      </c>
      <c r="AU607" s="164" t="s">
        <v>73</v>
      </c>
      <c r="AY607" s="13" t="s">
        <v>121</v>
      </c>
      <c r="BE607" s="165">
        <f t="shared" si="114"/>
        <v>0</v>
      </c>
      <c r="BF607" s="165">
        <f t="shared" si="115"/>
        <v>0</v>
      </c>
      <c r="BG607" s="165">
        <f t="shared" si="116"/>
        <v>0</v>
      </c>
      <c r="BH607" s="165">
        <f t="shared" si="117"/>
        <v>0</v>
      </c>
      <c r="BI607" s="165">
        <f t="shared" si="118"/>
        <v>0</v>
      </c>
      <c r="BJ607" s="13" t="s">
        <v>81</v>
      </c>
      <c r="BK607" s="165">
        <f t="shared" si="119"/>
        <v>0</v>
      </c>
      <c r="BL607" s="13" t="s">
        <v>226</v>
      </c>
      <c r="BM607" s="164" t="s">
        <v>2195</v>
      </c>
    </row>
    <row r="608" spans="2:65" s="1" customFormat="1" ht="24" customHeight="1">
      <c r="B608" s="30"/>
      <c r="C608" s="153" t="s">
        <v>2196</v>
      </c>
      <c r="D608" s="153" t="s">
        <v>115</v>
      </c>
      <c r="E608" s="154" t="s">
        <v>2197</v>
      </c>
      <c r="F608" s="155" t="s">
        <v>2198</v>
      </c>
      <c r="G608" s="156" t="s">
        <v>231</v>
      </c>
      <c r="H608" s="157">
        <v>4</v>
      </c>
      <c r="I608" s="158"/>
      <c r="J608" s="159">
        <f t="shared" si="110"/>
        <v>0</v>
      </c>
      <c r="K608" s="155" t="s">
        <v>119</v>
      </c>
      <c r="L608" s="34"/>
      <c r="M608" s="160" t="s">
        <v>19</v>
      </c>
      <c r="N608" s="161" t="s">
        <v>44</v>
      </c>
      <c r="O608" s="59"/>
      <c r="P608" s="162">
        <f t="shared" si="111"/>
        <v>0</v>
      </c>
      <c r="Q608" s="162">
        <v>0</v>
      </c>
      <c r="R608" s="162">
        <f t="shared" si="112"/>
        <v>0</v>
      </c>
      <c r="S608" s="162">
        <v>0</v>
      </c>
      <c r="T608" s="163">
        <f t="shared" si="113"/>
        <v>0</v>
      </c>
      <c r="AR608" s="164" t="s">
        <v>226</v>
      </c>
      <c r="AT608" s="164" t="s">
        <v>115</v>
      </c>
      <c r="AU608" s="164" t="s">
        <v>73</v>
      </c>
      <c r="AY608" s="13" t="s">
        <v>121</v>
      </c>
      <c r="BE608" s="165">
        <f t="shared" si="114"/>
        <v>0</v>
      </c>
      <c r="BF608" s="165">
        <f t="shared" si="115"/>
        <v>0</v>
      </c>
      <c r="BG608" s="165">
        <f t="shared" si="116"/>
        <v>0</v>
      </c>
      <c r="BH608" s="165">
        <f t="shared" si="117"/>
        <v>0</v>
      </c>
      <c r="BI608" s="165">
        <f t="shared" si="118"/>
        <v>0</v>
      </c>
      <c r="BJ608" s="13" t="s">
        <v>81</v>
      </c>
      <c r="BK608" s="165">
        <f t="shared" si="119"/>
        <v>0</v>
      </c>
      <c r="BL608" s="13" t="s">
        <v>226</v>
      </c>
      <c r="BM608" s="164" t="s">
        <v>2199</v>
      </c>
    </row>
    <row r="609" spans="2:65" s="1" customFormat="1" ht="36" customHeight="1">
      <c r="B609" s="30"/>
      <c r="C609" s="166" t="s">
        <v>2200</v>
      </c>
      <c r="D609" s="166" t="s">
        <v>124</v>
      </c>
      <c r="E609" s="167" t="s">
        <v>2201</v>
      </c>
      <c r="F609" s="168" t="s">
        <v>2202</v>
      </c>
      <c r="G609" s="169" t="s">
        <v>231</v>
      </c>
      <c r="H609" s="170">
        <v>350</v>
      </c>
      <c r="I609" s="171"/>
      <c r="J609" s="172">
        <f t="shared" si="110"/>
        <v>0</v>
      </c>
      <c r="K609" s="168" t="s">
        <v>119</v>
      </c>
      <c r="L609" s="173"/>
      <c r="M609" s="174" t="s">
        <v>19</v>
      </c>
      <c r="N609" s="175" t="s">
        <v>44</v>
      </c>
      <c r="O609" s="59"/>
      <c r="P609" s="162">
        <f t="shared" si="111"/>
        <v>0</v>
      </c>
      <c r="Q609" s="162">
        <v>0</v>
      </c>
      <c r="R609" s="162">
        <f t="shared" si="112"/>
        <v>0</v>
      </c>
      <c r="S609" s="162">
        <v>0</v>
      </c>
      <c r="T609" s="163">
        <f t="shared" si="113"/>
        <v>0</v>
      </c>
      <c r="AR609" s="164" t="s">
        <v>225</v>
      </c>
      <c r="AT609" s="164" t="s">
        <v>124</v>
      </c>
      <c r="AU609" s="164" t="s">
        <v>73</v>
      </c>
      <c r="AY609" s="13" t="s">
        <v>121</v>
      </c>
      <c r="BE609" s="165">
        <f t="shared" si="114"/>
        <v>0</v>
      </c>
      <c r="BF609" s="165">
        <f t="shared" si="115"/>
        <v>0</v>
      </c>
      <c r="BG609" s="165">
        <f t="shared" si="116"/>
        <v>0</v>
      </c>
      <c r="BH609" s="165">
        <f t="shared" si="117"/>
        <v>0</v>
      </c>
      <c r="BI609" s="165">
        <f t="shared" si="118"/>
        <v>0</v>
      </c>
      <c r="BJ609" s="13" t="s">
        <v>81</v>
      </c>
      <c r="BK609" s="165">
        <f t="shared" si="119"/>
        <v>0</v>
      </c>
      <c r="BL609" s="13" t="s">
        <v>226</v>
      </c>
      <c r="BM609" s="164" t="s">
        <v>2203</v>
      </c>
    </row>
    <row r="610" spans="2:65" s="1" customFormat="1" ht="24" customHeight="1">
      <c r="B610" s="30"/>
      <c r="C610" s="153" t="s">
        <v>2204</v>
      </c>
      <c r="D610" s="153" t="s">
        <v>115</v>
      </c>
      <c r="E610" s="154" t="s">
        <v>2205</v>
      </c>
      <c r="F610" s="155" t="s">
        <v>2206</v>
      </c>
      <c r="G610" s="156" t="s">
        <v>231</v>
      </c>
      <c r="H610" s="157">
        <v>350</v>
      </c>
      <c r="I610" s="158"/>
      <c r="J610" s="159">
        <f t="shared" ref="J610:J641" si="120">ROUND(I610*H610,2)</f>
        <v>0</v>
      </c>
      <c r="K610" s="155" t="s">
        <v>119</v>
      </c>
      <c r="L610" s="34"/>
      <c r="M610" s="160" t="s">
        <v>19</v>
      </c>
      <c r="N610" s="161" t="s">
        <v>44</v>
      </c>
      <c r="O610" s="59"/>
      <c r="P610" s="162">
        <f t="shared" ref="P610:P641" si="121">O610*H610</f>
        <v>0</v>
      </c>
      <c r="Q610" s="162">
        <v>0</v>
      </c>
      <c r="R610" s="162">
        <f t="shared" ref="R610:R641" si="122">Q610*H610</f>
        <v>0</v>
      </c>
      <c r="S610" s="162">
        <v>0</v>
      </c>
      <c r="T610" s="163">
        <f t="shared" ref="T610:T641" si="123">S610*H610</f>
        <v>0</v>
      </c>
      <c r="AR610" s="164" t="s">
        <v>226</v>
      </c>
      <c r="AT610" s="164" t="s">
        <v>115</v>
      </c>
      <c r="AU610" s="164" t="s">
        <v>73</v>
      </c>
      <c r="AY610" s="13" t="s">
        <v>121</v>
      </c>
      <c r="BE610" s="165">
        <f t="shared" ref="BE610:BE646" si="124">IF(N610="základní",J610,0)</f>
        <v>0</v>
      </c>
      <c r="BF610" s="165">
        <f t="shared" ref="BF610:BF646" si="125">IF(N610="snížená",J610,0)</f>
        <v>0</v>
      </c>
      <c r="BG610" s="165">
        <f t="shared" ref="BG610:BG646" si="126">IF(N610="zákl. přenesená",J610,0)</f>
        <v>0</v>
      </c>
      <c r="BH610" s="165">
        <f t="shared" ref="BH610:BH646" si="127">IF(N610="sníž. přenesená",J610,0)</f>
        <v>0</v>
      </c>
      <c r="BI610" s="165">
        <f t="shared" ref="BI610:BI646" si="128">IF(N610="nulová",J610,0)</f>
        <v>0</v>
      </c>
      <c r="BJ610" s="13" t="s">
        <v>81</v>
      </c>
      <c r="BK610" s="165">
        <f t="shared" ref="BK610:BK646" si="129">ROUND(I610*H610,2)</f>
        <v>0</v>
      </c>
      <c r="BL610" s="13" t="s">
        <v>226</v>
      </c>
      <c r="BM610" s="164" t="s">
        <v>2207</v>
      </c>
    </row>
    <row r="611" spans="2:65" s="1" customFormat="1" ht="24" customHeight="1">
      <c r="B611" s="30"/>
      <c r="C611" s="153" t="s">
        <v>2208</v>
      </c>
      <c r="D611" s="153" t="s">
        <v>115</v>
      </c>
      <c r="E611" s="154" t="s">
        <v>2209</v>
      </c>
      <c r="F611" s="155" t="s">
        <v>2210</v>
      </c>
      <c r="G611" s="156" t="s">
        <v>118</v>
      </c>
      <c r="H611" s="157">
        <v>1350</v>
      </c>
      <c r="I611" s="158"/>
      <c r="J611" s="159">
        <f t="shared" si="120"/>
        <v>0</v>
      </c>
      <c r="K611" s="155" t="s">
        <v>119</v>
      </c>
      <c r="L611" s="34"/>
      <c r="M611" s="160" t="s">
        <v>19</v>
      </c>
      <c r="N611" s="161" t="s">
        <v>44</v>
      </c>
      <c r="O611" s="59"/>
      <c r="P611" s="162">
        <f t="shared" si="121"/>
        <v>0</v>
      </c>
      <c r="Q611" s="162">
        <v>0</v>
      </c>
      <c r="R611" s="162">
        <f t="shared" si="122"/>
        <v>0</v>
      </c>
      <c r="S611" s="162">
        <v>0</v>
      </c>
      <c r="T611" s="163">
        <f t="shared" si="123"/>
        <v>0</v>
      </c>
      <c r="AR611" s="164" t="s">
        <v>226</v>
      </c>
      <c r="AT611" s="164" t="s">
        <v>115</v>
      </c>
      <c r="AU611" s="164" t="s">
        <v>73</v>
      </c>
      <c r="AY611" s="13" t="s">
        <v>121</v>
      </c>
      <c r="BE611" s="165">
        <f t="shared" si="124"/>
        <v>0</v>
      </c>
      <c r="BF611" s="165">
        <f t="shared" si="125"/>
        <v>0</v>
      </c>
      <c r="BG611" s="165">
        <f t="shared" si="126"/>
        <v>0</v>
      </c>
      <c r="BH611" s="165">
        <f t="shared" si="127"/>
        <v>0</v>
      </c>
      <c r="BI611" s="165">
        <f t="shared" si="128"/>
        <v>0</v>
      </c>
      <c r="BJ611" s="13" t="s">
        <v>81</v>
      </c>
      <c r="BK611" s="165">
        <f t="shared" si="129"/>
        <v>0</v>
      </c>
      <c r="BL611" s="13" t="s">
        <v>226</v>
      </c>
      <c r="BM611" s="164" t="s">
        <v>2211</v>
      </c>
    </row>
    <row r="612" spans="2:65" s="1" customFormat="1" ht="24" customHeight="1">
      <c r="B612" s="30"/>
      <c r="C612" s="153" t="s">
        <v>2212</v>
      </c>
      <c r="D612" s="153" t="s">
        <v>115</v>
      </c>
      <c r="E612" s="154" t="s">
        <v>2213</v>
      </c>
      <c r="F612" s="155" t="s">
        <v>2214</v>
      </c>
      <c r="G612" s="156" t="s">
        <v>2215</v>
      </c>
      <c r="H612" s="157">
        <v>1.2</v>
      </c>
      <c r="I612" s="158"/>
      <c r="J612" s="159">
        <f t="shared" si="120"/>
        <v>0</v>
      </c>
      <c r="K612" s="155" t="s">
        <v>119</v>
      </c>
      <c r="L612" s="34"/>
      <c r="M612" s="160" t="s">
        <v>19</v>
      </c>
      <c r="N612" s="161" t="s">
        <v>44</v>
      </c>
      <c r="O612" s="59"/>
      <c r="P612" s="162">
        <f t="shared" si="121"/>
        <v>0</v>
      </c>
      <c r="Q612" s="162">
        <v>0</v>
      </c>
      <c r="R612" s="162">
        <f t="shared" si="122"/>
        <v>0</v>
      </c>
      <c r="S612" s="162">
        <v>0</v>
      </c>
      <c r="T612" s="163">
        <f t="shared" si="123"/>
        <v>0</v>
      </c>
      <c r="AR612" s="164" t="s">
        <v>226</v>
      </c>
      <c r="AT612" s="164" t="s">
        <v>115</v>
      </c>
      <c r="AU612" s="164" t="s">
        <v>73</v>
      </c>
      <c r="AY612" s="13" t="s">
        <v>121</v>
      </c>
      <c r="BE612" s="165">
        <f t="shared" si="124"/>
        <v>0</v>
      </c>
      <c r="BF612" s="165">
        <f t="shared" si="125"/>
        <v>0</v>
      </c>
      <c r="BG612" s="165">
        <f t="shared" si="126"/>
        <v>0</v>
      </c>
      <c r="BH612" s="165">
        <f t="shared" si="127"/>
        <v>0</v>
      </c>
      <c r="BI612" s="165">
        <f t="shared" si="128"/>
        <v>0</v>
      </c>
      <c r="BJ612" s="13" t="s">
        <v>81</v>
      </c>
      <c r="BK612" s="165">
        <f t="shared" si="129"/>
        <v>0</v>
      </c>
      <c r="BL612" s="13" t="s">
        <v>226</v>
      </c>
      <c r="BM612" s="164" t="s">
        <v>2216</v>
      </c>
    </row>
    <row r="613" spans="2:65" s="1" customFormat="1" ht="24" customHeight="1">
      <c r="B613" s="30"/>
      <c r="C613" s="153" t="s">
        <v>2217</v>
      </c>
      <c r="D613" s="153" t="s">
        <v>115</v>
      </c>
      <c r="E613" s="154" t="s">
        <v>2218</v>
      </c>
      <c r="F613" s="155" t="s">
        <v>2219</v>
      </c>
      <c r="G613" s="156" t="s">
        <v>2215</v>
      </c>
      <c r="H613" s="157">
        <v>1.2</v>
      </c>
      <c r="I613" s="158"/>
      <c r="J613" s="159">
        <f t="shared" si="120"/>
        <v>0</v>
      </c>
      <c r="K613" s="155" t="s">
        <v>119</v>
      </c>
      <c r="L613" s="34"/>
      <c r="M613" s="160" t="s">
        <v>19</v>
      </c>
      <c r="N613" s="161" t="s">
        <v>44</v>
      </c>
      <c r="O613" s="59"/>
      <c r="P613" s="162">
        <f t="shared" si="121"/>
        <v>0</v>
      </c>
      <c r="Q613" s="162">
        <v>0</v>
      </c>
      <c r="R613" s="162">
        <f t="shared" si="122"/>
        <v>0</v>
      </c>
      <c r="S613" s="162">
        <v>0</v>
      </c>
      <c r="T613" s="163">
        <f t="shared" si="123"/>
        <v>0</v>
      </c>
      <c r="AR613" s="164" t="s">
        <v>226</v>
      </c>
      <c r="AT613" s="164" t="s">
        <v>115</v>
      </c>
      <c r="AU613" s="164" t="s">
        <v>73</v>
      </c>
      <c r="AY613" s="13" t="s">
        <v>121</v>
      </c>
      <c r="BE613" s="165">
        <f t="shared" si="124"/>
        <v>0</v>
      </c>
      <c r="BF613" s="165">
        <f t="shared" si="125"/>
        <v>0</v>
      </c>
      <c r="BG613" s="165">
        <f t="shared" si="126"/>
        <v>0</v>
      </c>
      <c r="BH613" s="165">
        <f t="shared" si="127"/>
        <v>0</v>
      </c>
      <c r="BI613" s="165">
        <f t="shared" si="128"/>
        <v>0</v>
      </c>
      <c r="BJ613" s="13" t="s">
        <v>81</v>
      </c>
      <c r="BK613" s="165">
        <f t="shared" si="129"/>
        <v>0</v>
      </c>
      <c r="BL613" s="13" t="s">
        <v>226</v>
      </c>
      <c r="BM613" s="164" t="s">
        <v>2220</v>
      </c>
    </row>
    <row r="614" spans="2:65" s="1" customFormat="1" ht="24" customHeight="1">
      <c r="B614" s="30"/>
      <c r="C614" s="153" t="s">
        <v>2221</v>
      </c>
      <c r="D614" s="153" t="s">
        <v>115</v>
      </c>
      <c r="E614" s="154" t="s">
        <v>2222</v>
      </c>
      <c r="F614" s="155" t="s">
        <v>2223</v>
      </c>
      <c r="G614" s="156" t="s">
        <v>265</v>
      </c>
      <c r="H614" s="157">
        <v>50</v>
      </c>
      <c r="I614" s="158"/>
      <c r="J614" s="159">
        <f t="shared" si="120"/>
        <v>0</v>
      </c>
      <c r="K614" s="155" t="s">
        <v>119</v>
      </c>
      <c r="L614" s="34"/>
      <c r="M614" s="160" t="s">
        <v>19</v>
      </c>
      <c r="N614" s="161" t="s">
        <v>44</v>
      </c>
      <c r="O614" s="59"/>
      <c r="P614" s="162">
        <f t="shared" si="121"/>
        <v>0</v>
      </c>
      <c r="Q614" s="162">
        <v>0</v>
      </c>
      <c r="R614" s="162">
        <f t="shared" si="122"/>
        <v>0</v>
      </c>
      <c r="S614" s="162">
        <v>0</v>
      </c>
      <c r="T614" s="163">
        <f t="shared" si="123"/>
        <v>0</v>
      </c>
      <c r="AR614" s="164" t="s">
        <v>226</v>
      </c>
      <c r="AT614" s="164" t="s">
        <v>115</v>
      </c>
      <c r="AU614" s="164" t="s">
        <v>73</v>
      </c>
      <c r="AY614" s="13" t="s">
        <v>121</v>
      </c>
      <c r="BE614" s="165">
        <f t="shared" si="124"/>
        <v>0</v>
      </c>
      <c r="BF614" s="165">
        <f t="shared" si="125"/>
        <v>0</v>
      </c>
      <c r="BG614" s="165">
        <f t="shared" si="126"/>
        <v>0</v>
      </c>
      <c r="BH614" s="165">
        <f t="shared" si="127"/>
        <v>0</v>
      </c>
      <c r="BI614" s="165">
        <f t="shared" si="128"/>
        <v>0</v>
      </c>
      <c r="BJ614" s="13" t="s">
        <v>81</v>
      </c>
      <c r="BK614" s="165">
        <f t="shared" si="129"/>
        <v>0</v>
      </c>
      <c r="BL614" s="13" t="s">
        <v>226</v>
      </c>
      <c r="BM614" s="164" t="s">
        <v>2224</v>
      </c>
    </row>
    <row r="615" spans="2:65" s="1" customFormat="1" ht="48" customHeight="1">
      <c r="B615" s="30"/>
      <c r="C615" s="153" t="s">
        <v>2225</v>
      </c>
      <c r="D615" s="153" t="s">
        <v>115</v>
      </c>
      <c r="E615" s="154" t="s">
        <v>2226</v>
      </c>
      <c r="F615" s="155" t="s">
        <v>2227</v>
      </c>
      <c r="G615" s="156" t="s">
        <v>265</v>
      </c>
      <c r="H615" s="157">
        <v>64</v>
      </c>
      <c r="I615" s="158"/>
      <c r="J615" s="159">
        <f t="shared" si="120"/>
        <v>0</v>
      </c>
      <c r="K615" s="155" t="s">
        <v>119</v>
      </c>
      <c r="L615" s="34"/>
      <c r="M615" s="160" t="s">
        <v>19</v>
      </c>
      <c r="N615" s="161" t="s">
        <v>44</v>
      </c>
      <c r="O615" s="59"/>
      <c r="P615" s="162">
        <f t="shared" si="121"/>
        <v>0</v>
      </c>
      <c r="Q615" s="162">
        <v>0</v>
      </c>
      <c r="R615" s="162">
        <f t="shared" si="122"/>
        <v>0</v>
      </c>
      <c r="S615" s="162">
        <v>0</v>
      </c>
      <c r="T615" s="163">
        <f t="shared" si="123"/>
        <v>0</v>
      </c>
      <c r="AR615" s="164" t="s">
        <v>226</v>
      </c>
      <c r="AT615" s="164" t="s">
        <v>115</v>
      </c>
      <c r="AU615" s="164" t="s">
        <v>73</v>
      </c>
      <c r="AY615" s="13" t="s">
        <v>121</v>
      </c>
      <c r="BE615" s="165">
        <f t="shared" si="124"/>
        <v>0</v>
      </c>
      <c r="BF615" s="165">
        <f t="shared" si="125"/>
        <v>0</v>
      </c>
      <c r="BG615" s="165">
        <f t="shared" si="126"/>
        <v>0</v>
      </c>
      <c r="BH615" s="165">
        <f t="shared" si="127"/>
        <v>0</v>
      </c>
      <c r="BI615" s="165">
        <f t="shared" si="128"/>
        <v>0</v>
      </c>
      <c r="BJ615" s="13" t="s">
        <v>81</v>
      </c>
      <c r="BK615" s="165">
        <f t="shared" si="129"/>
        <v>0</v>
      </c>
      <c r="BL615" s="13" t="s">
        <v>226</v>
      </c>
      <c r="BM615" s="164" t="s">
        <v>2228</v>
      </c>
    </row>
    <row r="616" spans="2:65" s="1" customFormat="1" ht="60" customHeight="1">
      <c r="B616" s="30"/>
      <c r="C616" s="153" t="s">
        <v>2229</v>
      </c>
      <c r="D616" s="153" t="s">
        <v>115</v>
      </c>
      <c r="E616" s="154" t="s">
        <v>2230</v>
      </c>
      <c r="F616" s="155" t="s">
        <v>2231</v>
      </c>
      <c r="G616" s="156" t="s">
        <v>231</v>
      </c>
      <c r="H616" s="157">
        <v>2</v>
      </c>
      <c r="I616" s="158"/>
      <c r="J616" s="159">
        <f t="shared" si="120"/>
        <v>0</v>
      </c>
      <c r="K616" s="155" t="s">
        <v>119</v>
      </c>
      <c r="L616" s="34"/>
      <c r="M616" s="160" t="s">
        <v>19</v>
      </c>
      <c r="N616" s="161" t="s">
        <v>44</v>
      </c>
      <c r="O616" s="59"/>
      <c r="P616" s="162">
        <f t="shared" si="121"/>
        <v>0</v>
      </c>
      <c r="Q616" s="162">
        <v>0</v>
      </c>
      <c r="R616" s="162">
        <f t="shared" si="122"/>
        <v>0</v>
      </c>
      <c r="S616" s="162">
        <v>0</v>
      </c>
      <c r="T616" s="163">
        <f t="shared" si="123"/>
        <v>0</v>
      </c>
      <c r="AR616" s="164" t="s">
        <v>226</v>
      </c>
      <c r="AT616" s="164" t="s">
        <v>115</v>
      </c>
      <c r="AU616" s="164" t="s">
        <v>73</v>
      </c>
      <c r="AY616" s="13" t="s">
        <v>121</v>
      </c>
      <c r="BE616" s="165">
        <f t="shared" si="124"/>
        <v>0</v>
      </c>
      <c r="BF616" s="165">
        <f t="shared" si="125"/>
        <v>0</v>
      </c>
      <c r="BG616" s="165">
        <f t="shared" si="126"/>
        <v>0</v>
      </c>
      <c r="BH616" s="165">
        <f t="shared" si="127"/>
        <v>0</v>
      </c>
      <c r="BI616" s="165">
        <f t="shared" si="128"/>
        <v>0</v>
      </c>
      <c r="BJ616" s="13" t="s">
        <v>81</v>
      </c>
      <c r="BK616" s="165">
        <f t="shared" si="129"/>
        <v>0</v>
      </c>
      <c r="BL616" s="13" t="s">
        <v>226</v>
      </c>
      <c r="BM616" s="164" t="s">
        <v>2232</v>
      </c>
    </row>
    <row r="617" spans="2:65" s="1" customFormat="1" ht="24" customHeight="1">
      <c r="B617" s="30"/>
      <c r="C617" s="153" t="s">
        <v>2233</v>
      </c>
      <c r="D617" s="153" t="s">
        <v>115</v>
      </c>
      <c r="E617" s="154" t="s">
        <v>2234</v>
      </c>
      <c r="F617" s="155" t="s">
        <v>2235</v>
      </c>
      <c r="G617" s="156" t="s">
        <v>231</v>
      </c>
      <c r="H617" s="157">
        <v>28</v>
      </c>
      <c r="I617" s="158"/>
      <c r="J617" s="159">
        <f t="shared" si="120"/>
        <v>0</v>
      </c>
      <c r="K617" s="155" t="s">
        <v>119</v>
      </c>
      <c r="L617" s="34"/>
      <c r="M617" s="160" t="s">
        <v>19</v>
      </c>
      <c r="N617" s="161" t="s">
        <v>44</v>
      </c>
      <c r="O617" s="59"/>
      <c r="P617" s="162">
        <f t="shared" si="121"/>
        <v>0</v>
      </c>
      <c r="Q617" s="162">
        <v>0</v>
      </c>
      <c r="R617" s="162">
        <f t="shared" si="122"/>
        <v>0</v>
      </c>
      <c r="S617" s="162">
        <v>0</v>
      </c>
      <c r="T617" s="163">
        <f t="shared" si="123"/>
        <v>0</v>
      </c>
      <c r="AR617" s="164" t="s">
        <v>120</v>
      </c>
      <c r="AT617" s="164" t="s">
        <v>115</v>
      </c>
      <c r="AU617" s="164" t="s">
        <v>73</v>
      </c>
      <c r="AY617" s="13" t="s">
        <v>121</v>
      </c>
      <c r="BE617" s="165">
        <f t="shared" si="124"/>
        <v>0</v>
      </c>
      <c r="BF617" s="165">
        <f t="shared" si="125"/>
        <v>0</v>
      </c>
      <c r="BG617" s="165">
        <f t="shared" si="126"/>
        <v>0</v>
      </c>
      <c r="BH617" s="165">
        <f t="shared" si="127"/>
        <v>0</v>
      </c>
      <c r="BI617" s="165">
        <f t="shared" si="128"/>
        <v>0</v>
      </c>
      <c r="BJ617" s="13" t="s">
        <v>81</v>
      </c>
      <c r="BK617" s="165">
        <f t="shared" si="129"/>
        <v>0</v>
      </c>
      <c r="BL617" s="13" t="s">
        <v>120</v>
      </c>
      <c r="BM617" s="164" t="s">
        <v>2236</v>
      </c>
    </row>
    <row r="618" spans="2:65" s="1" customFormat="1" ht="24" customHeight="1">
      <c r="B618" s="30"/>
      <c r="C618" s="153" t="s">
        <v>2237</v>
      </c>
      <c r="D618" s="153" t="s">
        <v>115</v>
      </c>
      <c r="E618" s="154" t="s">
        <v>2238</v>
      </c>
      <c r="F618" s="155" t="s">
        <v>2239</v>
      </c>
      <c r="G618" s="156" t="s">
        <v>231</v>
      </c>
      <c r="H618" s="157">
        <v>2</v>
      </c>
      <c r="I618" s="158"/>
      <c r="J618" s="159">
        <f t="shared" si="120"/>
        <v>0</v>
      </c>
      <c r="K618" s="155" t="s">
        <v>119</v>
      </c>
      <c r="L618" s="34"/>
      <c r="M618" s="160" t="s">
        <v>19</v>
      </c>
      <c r="N618" s="161" t="s">
        <v>44</v>
      </c>
      <c r="O618" s="59"/>
      <c r="P618" s="162">
        <f t="shared" si="121"/>
        <v>0</v>
      </c>
      <c r="Q618" s="162">
        <v>0</v>
      </c>
      <c r="R618" s="162">
        <f t="shared" si="122"/>
        <v>0</v>
      </c>
      <c r="S618" s="162">
        <v>0</v>
      </c>
      <c r="T618" s="163">
        <f t="shared" si="123"/>
        <v>0</v>
      </c>
      <c r="AR618" s="164" t="s">
        <v>120</v>
      </c>
      <c r="AT618" s="164" t="s">
        <v>115</v>
      </c>
      <c r="AU618" s="164" t="s">
        <v>73</v>
      </c>
      <c r="AY618" s="13" t="s">
        <v>121</v>
      </c>
      <c r="BE618" s="165">
        <f t="shared" si="124"/>
        <v>0</v>
      </c>
      <c r="BF618" s="165">
        <f t="shared" si="125"/>
        <v>0</v>
      </c>
      <c r="BG618" s="165">
        <f t="shared" si="126"/>
        <v>0</v>
      </c>
      <c r="BH618" s="165">
        <f t="shared" si="127"/>
        <v>0</v>
      </c>
      <c r="BI618" s="165">
        <f t="shared" si="128"/>
        <v>0</v>
      </c>
      <c r="BJ618" s="13" t="s">
        <v>81</v>
      </c>
      <c r="BK618" s="165">
        <f t="shared" si="129"/>
        <v>0</v>
      </c>
      <c r="BL618" s="13" t="s">
        <v>120</v>
      </c>
      <c r="BM618" s="164" t="s">
        <v>2240</v>
      </c>
    </row>
    <row r="619" spans="2:65" s="1" customFormat="1" ht="24" customHeight="1">
      <c r="B619" s="30"/>
      <c r="C619" s="153" t="s">
        <v>2241</v>
      </c>
      <c r="D619" s="153" t="s">
        <v>115</v>
      </c>
      <c r="E619" s="154" t="s">
        <v>2242</v>
      </c>
      <c r="F619" s="155" t="s">
        <v>2243</v>
      </c>
      <c r="G619" s="156" t="s">
        <v>231</v>
      </c>
      <c r="H619" s="157">
        <v>1</v>
      </c>
      <c r="I619" s="158"/>
      <c r="J619" s="159">
        <f t="shared" si="120"/>
        <v>0</v>
      </c>
      <c r="K619" s="155" t="s">
        <v>119</v>
      </c>
      <c r="L619" s="34"/>
      <c r="M619" s="160" t="s">
        <v>19</v>
      </c>
      <c r="N619" s="161" t="s">
        <v>44</v>
      </c>
      <c r="O619" s="59"/>
      <c r="P619" s="162">
        <f t="shared" si="121"/>
        <v>0</v>
      </c>
      <c r="Q619" s="162">
        <v>0</v>
      </c>
      <c r="R619" s="162">
        <f t="shared" si="122"/>
        <v>0</v>
      </c>
      <c r="S619" s="162">
        <v>0</v>
      </c>
      <c r="T619" s="163">
        <f t="shared" si="123"/>
        <v>0</v>
      </c>
      <c r="AR619" s="164" t="s">
        <v>120</v>
      </c>
      <c r="AT619" s="164" t="s">
        <v>115</v>
      </c>
      <c r="AU619" s="164" t="s">
        <v>73</v>
      </c>
      <c r="AY619" s="13" t="s">
        <v>121</v>
      </c>
      <c r="BE619" s="165">
        <f t="shared" si="124"/>
        <v>0</v>
      </c>
      <c r="BF619" s="165">
        <f t="shared" si="125"/>
        <v>0</v>
      </c>
      <c r="BG619" s="165">
        <f t="shared" si="126"/>
        <v>0</v>
      </c>
      <c r="BH619" s="165">
        <f t="shared" si="127"/>
        <v>0</v>
      </c>
      <c r="BI619" s="165">
        <f t="shared" si="128"/>
        <v>0</v>
      </c>
      <c r="BJ619" s="13" t="s">
        <v>81</v>
      </c>
      <c r="BK619" s="165">
        <f t="shared" si="129"/>
        <v>0</v>
      </c>
      <c r="BL619" s="13" t="s">
        <v>120</v>
      </c>
      <c r="BM619" s="164" t="s">
        <v>2244</v>
      </c>
    </row>
    <row r="620" spans="2:65" s="1" customFormat="1" ht="24" customHeight="1">
      <c r="B620" s="30"/>
      <c r="C620" s="166" t="s">
        <v>2245</v>
      </c>
      <c r="D620" s="166" t="s">
        <v>124</v>
      </c>
      <c r="E620" s="167" t="s">
        <v>2246</v>
      </c>
      <c r="F620" s="168" t="s">
        <v>2247</v>
      </c>
      <c r="G620" s="169" t="s">
        <v>231</v>
      </c>
      <c r="H620" s="170">
        <v>28</v>
      </c>
      <c r="I620" s="171"/>
      <c r="J620" s="172">
        <f t="shared" si="120"/>
        <v>0</v>
      </c>
      <c r="K620" s="168" t="s">
        <v>119</v>
      </c>
      <c r="L620" s="173"/>
      <c r="M620" s="174" t="s">
        <v>19</v>
      </c>
      <c r="N620" s="175" t="s">
        <v>44</v>
      </c>
      <c r="O620" s="59"/>
      <c r="P620" s="162">
        <f t="shared" si="121"/>
        <v>0</v>
      </c>
      <c r="Q620" s="162">
        <v>0</v>
      </c>
      <c r="R620" s="162">
        <f t="shared" si="122"/>
        <v>0</v>
      </c>
      <c r="S620" s="162">
        <v>0</v>
      </c>
      <c r="T620" s="163">
        <f t="shared" si="123"/>
        <v>0</v>
      </c>
      <c r="AR620" s="164" t="s">
        <v>220</v>
      </c>
      <c r="AT620" s="164" t="s">
        <v>124</v>
      </c>
      <c r="AU620" s="164" t="s">
        <v>73</v>
      </c>
      <c r="AY620" s="13" t="s">
        <v>121</v>
      </c>
      <c r="BE620" s="165">
        <f t="shared" si="124"/>
        <v>0</v>
      </c>
      <c r="BF620" s="165">
        <f t="shared" si="125"/>
        <v>0</v>
      </c>
      <c r="BG620" s="165">
        <f t="shared" si="126"/>
        <v>0</v>
      </c>
      <c r="BH620" s="165">
        <f t="shared" si="127"/>
        <v>0</v>
      </c>
      <c r="BI620" s="165">
        <f t="shared" si="128"/>
        <v>0</v>
      </c>
      <c r="BJ620" s="13" t="s">
        <v>81</v>
      </c>
      <c r="BK620" s="165">
        <f t="shared" si="129"/>
        <v>0</v>
      </c>
      <c r="BL620" s="13" t="s">
        <v>220</v>
      </c>
      <c r="BM620" s="164" t="s">
        <v>2248</v>
      </c>
    </row>
    <row r="621" spans="2:65" s="1" customFormat="1" ht="24" customHeight="1">
      <c r="B621" s="30"/>
      <c r="C621" s="166" t="s">
        <v>2249</v>
      </c>
      <c r="D621" s="166" t="s">
        <v>124</v>
      </c>
      <c r="E621" s="167" t="s">
        <v>2250</v>
      </c>
      <c r="F621" s="168" t="s">
        <v>2251</v>
      </c>
      <c r="G621" s="169" t="s">
        <v>231</v>
      </c>
      <c r="H621" s="170">
        <v>2</v>
      </c>
      <c r="I621" s="171"/>
      <c r="J621" s="172">
        <f t="shared" si="120"/>
        <v>0</v>
      </c>
      <c r="K621" s="168" t="s">
        <v>119</v>
      </c>
      <c r="L621" s="173"/>
      <c r="M621" s="174" t="s">
        <v>19</v>
      </c>
      <c r="N621" s="175" t="s">
        <v>44</v>
      </c>
      <c r="O621" s="59"/>
      <c r="P621" s="162">
        <f t="shared" si="121"/>
        <v>0</v>
      </c>
      <c r="Q621" s="162">
        <v>0</v>
      </c>
      <c r="R621" s="162">
        <f t="shared" si="122"/>
        <v>0</v>
      </c>
      <c r="S621" s="162">
        <v>0</v>
      </c>
      <c r="T621" s="163">
        <f t="shared" si="123"/>
        <v>0</v>
      </c>
      <c r="AR621" s="164" t="s">
        <v>220</v>
      </c>
      <c r="AT621" s="164" t="s">
        <v>124</v>
      </c>
      <c r="AU621" s="164" t="s">
        <v>73</v>
      </c>
      <c r="AY621" s="13" t="s">
        <v>121</v>
      </c>
      <c r="BE621" s="165">
        <f t="shared" si="124"/>
        <v>0</v>
      </c>
      <c r="BF621" s="165">
        <f t="shared" si="125"/>
        <v>0</v>
      </c>
      <c r="BG621" s="165">
        <f t="shared" si="126"/>
        <v>0</v>
      </c>
      <c r="BH621" s="165">
        <f t="shared" si="127"/>
        <v>0</v>
      </c>
      <c r="BI621" s="165">
        <f t="shared" si="128"/>
        <v>0</v>
      </c>
      <c r="BJ621" s="13" t="s">
        <v>81</v>
      </c>
      <c r="BK621" s="165">
        <f t="shared" si="129"/>
        <v>0</v>
      </c>
      <c r="BL621" s="13" t="s">
        <v>220</v>
      </c>
      <c r="BM621" s="164" t="s">
        <v>2252</v>
      </c>
    </row>
    <row r="622" spans="2:65" s="1" customFormat="1" ht="24" customHeight="1">
      <c r="B622" s="30"/>
      <c r="C622" s="166" t="s">
        <v>2253</v>
      </c>
      <c r="D622" s="166" t="s">
        <v>124</v>
      </c>
      <c r="E622" s="167" t="s">
        <v>2254</v>
      </c>
      <c r="F622" s="168" t="s">
        <v>2255</v>
      </c>
      <c r="G622" s="169" t="s">
        <v>231</v>
      </c>
      <c r="H622" s="170">
        <v>1</v>
      </c>
      <c r="I622" s="171"/>
      <c r="J622" s="172">
        <f t="shared" si="120"/>
        <v>0</v>
      </c>
      <c r="K622" s="168" t="s">
        <v>119</v>
      </c>
      <c r="L622" s="173"/>
      <c r="M622" s="174" t="s">
        <v>19</v>
      </c>
      <c r="N622" s="175" t="s">
        <v>44</v>
      </c>
      <c r="O622" s="59"/>
      <c r="P622" s="162">
        <f t="shared" si="121"/>
        <v>0</v>
      </c>
      <c r="Q622" s="162">
        <v>0</v>
      </c>
      <c r="R622" s="162">
        <f t="shared" si="122"/>
        <v>0</v>
      </c>
      <c r="S622" s="162">
        <v>0</v>
      </c>
      <c r="T622" s="163">
        <f t="shared" si="123"/>
        <v>0</v>
      </c>
      <c r="AR622" s="164" t="s">
        <v>220</v>
      </c>
      <c r="AT622" s="164" t="s">
        <v>124</v>
      </c>
      <c r="AU622" s="164" t="s">
        <v>73</v>
      </c>
      <c r="AY622" s="13" t="s">
        <v>121</v>
      </c>
      <c r="BE622" s="165">
        <f t="shared" si="124"/>
        <v>0</v>
      </c>
      <c r="BF622" s="165">
        <f t="shared" si="125"/>
        <v>0</v>
      </c>
      <c r="BG622" s="165">
        <f t="shared" si="126"/>
        <v>0</v>
      </c>
      <c r="BH622" s="165">
        <f t="shared" si="127"/>
        <v>0</v>
      </c>
      <c r="BI622" s="165">
        <f t="shared" si="128"/>
        <v>0</v>
      </c>
      <c r="BJ622" s="13" t="s">
        <v>81</v>
      </c>
      <c r="BK622" s="165">
        <f t="shared" si="129"/>
        <v>0</v>
      </c>
      <c r="BL622" s="13" t="s">
        <v>220</v>
      </c>
      <c r="BM622" s="164" t="s">
        <v>2256</v>
      </c>
    </row>
    <row r="623" spans="2:65" s="1" customFormat="1" ht="24" customHeight="1">
      <c r="B623" s="30"/>
      <c r="C623" s="166" t="s">
        <v>2257</v>
      </c>
      <c r="D623" s="166" t="s">
        <v>124</v>
      </c>
      <c r="E623" s="167" t="s">
        <v>2258</v>
      </c>
      <c r="F623" s="168" t="s">
        <v>2259</v>
      </c>
      <c r="G623" s="169" t="s">
        <v>231</v>
      </c>
      <c r="H623" s="170">
        <v>56</v>
      </c>
      <c r="I623" s="171"/>
      <c r="J623" s="172">
        <f t="shared" si="120"/>
        <v>0</v>
      </c>
      <c r="K623" s="168" t="s">
        <v>119</v>
      </c>
      <c r="L623" s="173"/>
      <c r="M623" s="174" t="s">
        <v>19</v>
      </c>
      <c r="N623" s="175" t="s">
        <v>44</v>
      </c>
      <c r="O623" s="59"/>
      <c r="P623" s="162">
        <f t="shared" si="121"/>
        <v>0</v>
      </c>
      <c r="Q623" s="162">
        <v>0</v>
      </c>
      <c r="R623" s="162">
        <f t="shared" si="122"/>
        <v>0</v>
      </c>
      <c r="S623" s="162">
        <v>0</v>
      </c>
      <c r="T623" s="163">
        <f t="shared" si="123"/>
        <v>0</v>
      </c>
      <c r="AR623" s="164" t="s">
        <v>220</v>
      </c>
      <c r="AT623" s="164" t="s">
        <v>124</v>
      </c>
      <c r="AU623" s="164" t="s">
        <v>73</v>
      </c>
      <c r="AY623" s="13" t="s">
        <v>121</v>
      </c>
      <c r="BE623" s="165">
        <f t="shared" si="124"/>
        <v>0</v>
      </c>
      <c r="BF623" s="165">
        <f t="shared" si="125"/>
        <v>0</v>
      </c>
      <c r="BG623" s="165">
        <f t="shared" si="126"/>
        <v>0</v>
      </c>
      <c r="BH623" s="165">
        <f t="shared" si="127"/>
        <v>0</v>
      </c>
      <c r="BI623" s="165">
        <f t="shared" si="128"/>
        <v>0</v>
      </c>
      <c r="BJ623" s="13" t="s">
        <v>81</v>
      </c>
      <c r="BK623" s="165">
        <f t="shared" si="129"/>
        <v>0</v>
      </c>
      <c r="BL623" s="13" t="s">
        <v>220</v>
      </c>
      <c r="BM623" s="164" t="s">
        <v>2260</v>
      </c>
    </row>
    <row r="624" spans="2:65" s="1" customFormat="1" ht="24" customHeight="1">
      <c r="B624" s="30"/>
      <c r="C624" s="166" t="s">
        <v>2261</v>
      </c>
      <c r="D624" s="166" t="s">
        <v>124</v>
      </c>
      <c r="E624" s="167" t="s">
        <v>2262</v>
      </c>
      <c r="F624" s="168" t="s">
        <v>2263</v>
      </c>
      <c r="G624" s="169" t="s">
        <v>231</v>
      </c>
      <c r="H624" s="170">
        <v>28</v>
      </c>
      <c r="I624" s="171"/>
      <c r="J624" s="172">
        <f t="shared" si="120"/>
        <v>0</v>
      </c>
      <c r="K624" s="168" t="s">
        <v>119</v>
      </c>
      <c r="L624" s="173"/>
      <c r="M624" s="174" t="s">
        <v>19</v>
      </c>
      <c r="N624" s="175" t="s">
        <v>44</v>
      </c>
      <c r="O624" s="59"/>
      <c r="P624" s="162">
        <f t="shared" si="121"/>
        <v>0</v>
      </c>
      <c r="Q624" s="162">
        <v>0</v>
      </c>
      <c r="R624" s="162">
        <f t="shared" si="122"/>
        <v>0</v>
      </c>
      <c r="S624" s="162">
        <v>0</v>
      </c>
      <c r="T624" s="163">
        <f t="shared" si="123"/>
        <v>0</v>
      </c>
      <c r="AR624" s="164" t="s">
        <v>220</v>
      </c>
      <c r="AT624" s="164" t="s">
        <v>124</v>
      </c>
      <c r="AU624" s="164" t="s">
        <v>73</v>
      </c>
      <c r="AY624" s="13" t="s">
        <v>121</v>
      </c>
      <c r="BE624" s="165">
        <f t="shared" si="124"/>
        <v>0</v>
      </c>
      <c r="BF624" s="165">
        <f t="shared" si="125"/>
        <v>0</v>
      </c>
      <c r="BG624" s="165">
        <f t="shared" si="126"/>
        <v>0</v>
      </c>
      <c r="BH624" s="165">
        <f t="shared" si="127"/>
        <v>0</v>
      </c>
      <c r="BI624" s="165">
        <f t="shared" si="128"/>
        <v>0</v>
      </c>
      <c r="BJ624" s="13" t="s">
        <v>81</v>
      </c>
      <c r="BK624" s="165">
        <f t="shared" si="129"/>
        <v>0</v>
      </c>
      <c r="BL624" s="13" t="s">
        <v>220</v>
      </c>
      <c r="BM624" s="164" t="s">
        <v>2264</v>
      </c>
    </row>
    <row r="625" spans="2:65" s="1" customFormat="1" ht="24" customHeight="1">
      <c r="B625" s="30"/>
      <c r="C625" s="153" t="s">
        <v>2265</v>
      </c>
      <c r="D625" s="153" t="s">
        <v>115</v>
      </c>
      <c r="E625" s="154" t="s">
        <v>2266</v>
      </c>
      <c r="F625" s="155" t="s">
        <v>2267</v>
      </c>
      <c r="G625" s="156" t="s">
        <v>231</v>
      </c>
      <c r="H625" s="157">
        <v>56</v>
      </c>
      <c r="I625" s="158"/>
      <c r="J625" s="159">
        <f t="shared" si="120"/>
        <v>0</v>
      </c>
      <c r="K625" s="155" t="s">
        <v>119</v>
      </c>
      <c r="L625" s="34"/>
      <c r="M625" s="160" t="s">
        <v>19</v>
      </c>
      <c r="N625" s="161" t="s">
        <v>44</v>
      </c>
      <c r="O625" s="59"/>
      <c r="P625" s="162">
        <f t="shared" si="121"/>
        <v>0</v>
      </c>
      <c r="Q625" s="162">
        <v>0</v>
      </c>
      <c r="R625" s="162">
        <f t="shared" si="122"/>
        <v>0</v>
      </c>
      <c r="S625" s="162">
        <v>0</v>
      </c>
      <c r="T625" s="163">
        <f t="shared" si="123"/>
        <v>0</v>
      </c>
      <c r="AR625" s="164" t="s">
        <v>120</v>
      </c>
      <c r="AT625" s="164" t="s">
        <v>115</v>
      </c>
      <c r="AU625" s="164" t="s">
        <v>73</v>
      </c>
      <c r="AY625" s="13" t="s">
        <v>121</v>
      </c>
      <c r="BE625" s="165">
        <f t="shared" si="124"/>
        <v>0</v>
      </c>
      <c r="BF625" s="165">
        <f t="shared" si="125"/>
        <v>0</v>
      </c>
      <c r="BG625" s="165">
        <f t="shared" si="126"/>
        <v>0</v>
      </c>
      <c r="BH625" s="165">
        <f t="shared" si="127"/>
        <v>0</v>
      </c>
      <c r="BI625" s="165">
        <f t="shared" si="128"/>
        <v>0</v>
      </c>
      <c r="BJ625" s="13" t="s">
        <v>81</v>
      </c>
      <c r="BK625" s="165">
        <f t="shared" si="129"/>
        <v>0</v>
      </c>
      <c r="BL625" s="13" t="s">
        <v>120</v>
      </c>
      <c r="BM625" s="164" t="s">
        <v>2268</v>
      </c>
    </row>
    <row r="626" spans="2:65" s="1" customFormat="1" ht="24" customHeight="1">
      <c r="B626" s="30"/>
      <c r="C626" s="153" t="s">
        <v>2269</v>
      </c>
      <c r="D626" s="153" t="s">
        <v>115</v>
      </c>
      <c r="E626" s="154" t="s">
        <v>2270</v>
      </c>
      <c r="F626" s="155" t="s">
        <v>2271</v>
      </c>
      <c r="G626" s="156" t="s">
        <v>231</v>
      </c>
      <c r="H626" s="157">
        <v>28</v>
      </c>
      <c r="I626" s="158"/>
      <c r="J626" s="159">
        <f t="shared" si="120"/>
        <v>0</v>
      </c>
      <c r="K626" s="155" t="s">
        <v>119</v>
      </c>
      <c r="L626" s="34"/>
      <c r="M626" s="160" t="s">
        <v>19</v>
      </c>
      <c r="N626" s="161" t="s">
        <v>44</v>
      </c>
      <c r="O626" s="59"/>
      <c r="P626" s="162">
        <f t="shared" si="121"/>
        <v>0</v>
      </c>
      <c r="Q626" s="162">
        <v>0</v>
      </c>
      <c r="R626" s="162">
        <f t="shared" si="122"/>
        <v>0</v>
      </c>
      <c r="S626" s="162">
        <v>0</v>
      </c>
      <c r="T626" s="163">
        <f t="shared" si="123"/>
        <v>0</v>
      </c>
      <c r="AR626" s="164" t="s">
        <v>120</v>
      </c>
      <c r="AT626" s="164" t="s">
        <v>115</v>
      </c>
      <c r="AU626" s="164" t="s">
        <v>73</v>
      </c>
      <c r="AY626" s="13" t="s">
        <v>121</v>
      </c>
      <c r="BE626" s="165">
        <f t="shared" si="124"/>
        <v>0</v>
      </c>
      <c r="BF626" s="165">
        <f t="shared" si="125"/>
        <v>0</v>
      </c>
      <c r="BG626" s="165">
        <f t="shared" si="126"/>
        <v>0</v>
      </c>
      <c r="BH626" s="165">
        <f t="shared" si="127"/>
        <v>0</v>
      </c>
      <c r="BI626" s="165">
        <f t="shared" si="128"/>
        <v>0</v>
      </c>
      <c r="BJ626" s="13" t="s">
        <v>81</v>
      </c>
      <c r="BK626" s="165">
        <f t="shared" si="129"/>
        <v>0</v>
      </c>
      <c r="BL626" s="13" t="s">
        <v>120</v>
      </c>
      <c r="BM626" s="164" t="s">
        <v>2272</v>
      </c>
    </row>
    <row r="627" spans="2:65" s="1" customFormat="1" ht="48" customHeight="1">
      <c r="B627" s="30"/>
      <c r="C627" s="153" t="s">
        <v>2273</v>
      </c>
      <c r="D627" s="153" t="s">
        <v>115</v>
      </c>
      <c r="E627" s="154" t="s">
        <v>2274</v>
      </c>
      <c r="F627" s="155" t="s">
        <v>2275</v>
      </c>
      <c r="G627" s="156" t="s">
        <v>231</v>
      </c>
      <c r="H627" s="157">
        <v>2</v>
      </c>
      <c r="I627" s="158"/>
      <c r="J627" s="159">
        <f t="shared" si="120"/>
        <v>0</v>
      </c>
      <c r="K627" s="155" t="s">
        <v>119</v>
      </c>
      <c r="L627" s="34"/>
      <c r="M627" s="160" t="s">
        <v>19</v>
      </c>
      <c r="N627" s="161" t="s">
        <v>44</v>
      </c>
      <c r="O627" s="59"/>
      <c r="P627" s="162">
        <f t="shared" si="121"/>
        <v>0</v>
      </c>
      <c r="Q627" s="162">
        <v>0</v>
      </c>
      <c r="R627" s="162">
        <f t="shared" si="122"/>
        <v>0</v>
      </c>
      <c r="S627" s="162">
        <v>0</v>
      </c>
      <c r="T627" s="163">
        <f t="shared" si="123"/>
        <v>0</v>
      </c>
      <c r="AR627" s="164" t="s">
        <v>120</v>
      </c>
      <c r="AT627" s="164" t="s">
        <v>115</v>
      </c>
      <c r="AU627" s="164" t="s">
        <v>73</v>
      </c>
      <c r="AY627" s="13" t="s">
        <v>121</v>
      </c>
      <c r="BE627" s="165">
        <f t="shared" si="124"/>
        <v>0</v>
      </c>
      <c r="BF627" s="165">
        <f t="shared" si="125"/>
        <v>0</v>
      </c>
      <c r="BG627" s="165">
        <f t="shared" si="126"/>
        <v>0</v>
      </c>
      <c r="BH627" s="165">
        <f t="shared" si="127"/>
        <v>0</v>
      </c>
      <c r="BI627" s="165">
        <f t="shared" si="128"/>
        <v>0</v>
      </c>
      <c r="BJ627" s="13" t="s">
        <v>81</v>
      </c>
      <c r="BK627" s="165">
        <f t="shared" si="129"/>
        <v>0</v>
      </c>
      <c r="BL627" s="13" t="s">
        <v>120</v>
      </c>
      <c r="BM627" s="164" t="s">
        <v>2276</v>
      </c>
    </row>
    <row r="628" spans="2:65" s="1" customFormat="1" ht="24" customHeight="1">
      <c r="B628" s="30"/>
      <c r="C628" s="166" t="s">
        <v>2277</v>
      </c>
      <c r="D628" s="166" t="s">
        <v>124</v>
      </c>
      <c r="E628" s="167" t="s">
        <v>2278</v>
      </c>
      <c r="F628" s="168" t="s">
        <v>2279</v>
      </c>
      <c r="G628" s="169" t="s">
        <v>231</v>
      </c>
      <c r="H628" s="170">
        <v>2</v>
      </c>
      <c r="I628" s="171"/>
      <c r="J628" s="172">
        <f t="shared" si="120"/>
        <v>0</v>
      </c>
      <c r="K628" s="168" t="s">
        <v>119</v>
      </c>
      <c r="L628" s="173"/>
      <c r="M628" s="174" t="s">
        <v>19</v>
      </c>
      <c r="N628" s="175" t="s">
        <v>44</v>
      </c>
      <c r="O628" s="59"/>
      <c r="P628" s="162">
        <f t="shared" si="121"/>
        <v>0</v>
      </c>
      <c r="Q628" s="162">
        <v>0</v>
      </c>
      <c r="R628" s="162">
        <f t="shared" si="122"/>
        <v>0</v>
      </c>
      <c r="S628" s="162">
        <v>0</v>
      </c>
      <c r="T628" s="163">
        <f t="shared" si="123"/>
        <v>0</v>
      </c>
      <c r="AR628" s="164" t="s">
        <v>220</v>
      </c>
      <c r="AT628" s="164" t="s">
        <v>124</v>
      </c>
      <c r="AU628" s="164" t="s">
        <v>73</v>
      </c>
      <c r="AY628" s="13" t="s">
        <v>121</v>
      </c>
      <c r="BE628" s="165">
        <f t="shared" si="124"/>
        <v>0</v>
      </c>
      <c r="BF628" s="165">
        <f t="shared" si="125"/>
        <v>0</v>
      </c>
      <c r="BG628" s="165">
        <f t="shared" si="126"/>
        <v>0</v>
      </c>
      <c r="BH628" s="165">
        <f t="shared" si="127"/>
        <v>0</v>
      </c>
      <c r="BI628" s="165">
        <f t="shared" si="128"/>
        <v>0</v>
      </c>
      <c r="BJ628" s="13" t="s">
        <v>81</v>
      </c>
      <c r="BK628" s="165">
        <f t="shared" si="129"/>
        <v>0</v>
      </c>
      <c r="BL628" s="13" t="s">
        <v>220</v>
      </c>
      <c r="BM628" s="164" t="s">
        <v>2280</v>
      </c>
    </row>
    <row r="629" spans="2:65" s="1" customFormat="1" ht="60" customHeight="1">
      <c r="B629" s="30"/>
      <c r="C629" s="153" t="s">
        <v>2281</v>
      </c>
      <c r="D629" s="153" t="s">
        <v>115</v>
      </c>
      <c r="E629" s="154" t="s">
        <v>2282</v>
      </c>
      <c r="F629" s="155" t="s">
        <v>2283</v>
      </c>
      <c r="G629" s="156" t="s">
        <v>118</v>
      </c>
      <c r="H629" s="157">
        <v>2</v>
      </c>
      <c r="I629" s="158"/>
      <c r="J629" s="159">
        <f t="shared" si="120"/>
        <v>0</v>
      </c>
      <c r="K629" s="155" t="s">
        <v>119</v>
      </c>
      <c r="L629" s="34"/>
      <c r="M629" s="160" t="s">
        <v>19</v>
      </c>
      <c r="N629" s="161" t="s">
        <v>44</v>
      </c>
      <c r="O629" s="59"/>
      <c r="P629" s="162">
        <f t="shared" si="121"/>
        <v>0</v>
      </c>
      <c r="Q629" s="162">
        <v>0</v>
      </c>
      <c r="R629" s="162">
        <f t="shared" si="122"/>
        <v>0</v>
      </c>
      <c r="S629" s="162">
        <v>0</v>
      </c>
      <c r="T629" s="163">
        <f t="shared" si="123"/>
        <v>0</v>
      </c>
      <c r="AR629" s="164" t="s">
        <v>120</v>
      </c>
      <c r="AT629" s="164" t="s">
        <v>115</v>
      </c>
      <c r="AU629" s="164" t="s">
        <v>73</v>
      </c>
      <c r="AY629" s="13" t="s">
        <v>121</v>
      </c>
      <c r="BE629" s="165">
        <f t="shared" si="124"/>
        <v>0</v>
      </c>
      <c r="BF629" s="165">
        <f t="shared" si="125"/>
        <v>0</v>
      </c>
      <c r="BG629" s="165">
        <f t="shared" si="126"/>
        <v>0</v>
      </c>
      <c r="BH629" s="165">
        <f t="shared" si="127"/>
        <v>0</v>
      </c>
      <c r="BI629" s="165">
        <f t="shared" si="128"/>
        <v>0</v>
      </c>
      <c r="BJ629" s="13" t="s">
        <v>81</v>
      </c>
      <c r="BK629" s="165">
        <f t="shared" si="129"/>
        <v>0</v>
      </c>
      <c r="BL629" s="13" t="s">
        <v>120</v>
      </c>
      <c r="BM629" s="164" t="s">
        <v>2284</v>
      </c>
    </row>
    <row r="630" spans="2:65" s="1" customFormat="1" ht="24" customHeight="1">
      <c r="B630" s="30"/>
      <c r="C630" s="153" t="s">
        <v>2285</v>
      </c>
      <c r="D630" s="153" t="s">
        <v>115</v>
      </c>
      <c r="E630" s="154" t="s">
        <v>2286</v>
      </c>
      <c r="F630" s="155" t="s">
        <v>2287</v>
      </c>
      <c r="G630" s="156" t="s">
        <v>231</v>
      </c>
      <c r="H630" s="157">
        <v>1</v>
      </c>
      <c r="I630" s="158"/>
      <c r="J630" s="159">
        <f t="shared" si="120"/>
        <v>0</v>
      </c>
      <c r="K630" s="155" t="s">
        <v>119</v>
      </c>
      <c r="L630" s="34"/>
      <c r="M630" s="160" t="s">
        <v>19</v>
      </c>
      <c r="N630" s="161" t="s">
        <v>44</v>
      </c>
      <c r="O630" s="59"/>
      <c r="P630" s="162">
        <f t="shared" si="121"/>
        <v>0</v>
      </c>
      <c r="Q630" s="162">
        <v>0</v>
      </c>
      <c r="R630" s="162">
        <f t="shared" si="122"/>
        <v>0</v>
      </c>
      <c r="S630" s="162">
        <v>0</v>
      </c>
      <c r="T630" s="163">
        <f t="shared" si="123"/>
        <v>0</v>
      </c>
      <c r="AR630" s="164" t="s">
        <v>226</v>
      </c>
      <c r="AT630" s="164" t="s">
        <v>115</v>
      </c>
      <c r="AU630" s="164" t="s">
        <v>73</v>
      </c>
      <c r="AY630" s="13" t="s">
        <v>121</v>
      </c>
      <c r="BE630" s="165">
        <f t="shared" si="124"/>
        <v>0</v>
      </c>
      <c r="BF630" s="165">
        <f t="shared" si="125"/>
        <v>0</v>
      </c>
      <c r="BG630" s="165">
        <f t="shared" si="126"/>
        <v>0</v>
      </c>
      <c r="BH630" s="165">
        <f t="shared" si="127"/>
        <v>0</v>
      </c>
      <c r="BI630" s="165">
        <f t="shared" si="128"/>
        <v>0</v>
      </c>
      <c r="BJ630" s="13" t="s">
        <v>81</v>
      </c>
      <c r="BK630" s="165">
        <f t="shared" si="129"/>
        <v>0</v>
      </c>
      <c r="BL630" s="13" t="s">
        <v>226</v>
      </c>
      <c r="BM630" s="164" t="s">
        <v>2288</v>
      </c>
    </row>
    <row r="631" spans="2:65" s="1" customFormat="1" ht="24" customHeight="1">
      <c r="B631" s="30"/>
      <c r="C631" s="166" t="s">
        <v>2289</v>
      </c>
      <c r="D631" s="166" t="s">
        <v>124</v>
      </c>
      <c r="E631" s="167" t="s">
        <v>2290</v>
      </c>
      <c r="F631" s="168" t="s">
        <v>2291</v>
      </c>
      <c r="G631" s="169" t="s">
        <v>231</v>
      </c>
      <c r="H631" s="170">
        <v>1</v>
      </c>
      <c r="I631" s="171"/>
      <c r="J631" s="172">
        <f t="shared" si="120"/>
        <v>0</v>
      </c>
      <c r="K631" s="168" t="s">
        <v>119</v>
      </c>
      <c r="L631" s="173"/>
      <c r="M631" s="174" t="s">
        <v>19</v>
      </c>
      <c r="N631" s="175" t="s">
        <v>44</v>
      </c>
      <c r="O631" s="59"/>
      <c r="P631" s="162">
        <f t="shared" si="121"/>
        <v>0</v>
      </c>
      <c r="Q631" s="162">
        <v>0</v>
      </c>
      <c r="R631" s="162">
        <f t="shared" si="122"/>
        <v>0</v>
      </c>
      <c r="S631" s="162">
        <v>0</v>
      </c>
      <c r="T631" s="163">
        <f t="shared" si="123"/>
        <v>0</v>
      </c>
      <c r="AR631" s="164" t="s">
        <v>220</v>
      </c>
      <c r="AT631" s="164" t="s">
        <v>124</v>
      </c>
      <c r="AU631" s="164" t="s">
        <v>73</v>
      </c>
      <c r="AY631" s="13" t="s">
        <v>121</v>
      </c>
      <c r="BE631" s="165">
        <f t="shared" si="124"/>
        <v>0</v>
      </c>
      <c r="BF631" s="165">
        <f t="shared" si="125"/>
        <v>0</v>
      </c>
      <c r="BG631" s="165">
        <f t="shared" si="126"/>
        <v>0</v>
      </c>
      <c r="BH631" s="165">
        <f t="shared" si="127"/>
        <v>0</v>
      </c>
      <c r="BI631" s="165">
        <f t="shared" si="128"/>
        <v>0</v>
      </c>
      <c r="BJ631" s="13" t="s">
        <v>81</v>
      </c>
      <c r="BK631" s="165">
        <f t="shared" si="129"/>
        <v>0</v>
      </c>
      <c r="BL631" s="13" t="s">
        <v>220</v>
      </c>
      <c r="BM631" s="164" t="s">
        <v>2292</v>
      </c>
    </row>
    <row r="632" spans="2:65" s="1" customFormat="1" ht="24" customHeight="1">
      <c r="B632" s="30"/>
      <c r="C632" s="166" t="s">
        <v>2293</v>
      </c>
      <c r="D632" s="166" t="s">
        <v>124</v>
      </c>
      <c r="E632" s="167" t="s">
        <v>2294</v>
      </c>
      <c r="F632" s="168" t="s">
        <v>2295</v>
      </c>
      <c r="G632" s="169" t="s">
        <v>1852</v>
      </c>
      <c r="H632" s="170">
        <v>2</v>
      </c>
      <c r="I632" s="171"/>
      <c r="J632" s="172">
        <f t="shared" si="120"/>
        <v>0</v>
      </c>
      <c r="K632" s="168" t="s">
        <v>119</v>
      </c>
      <c r="L632" s="173"/>
      <c r="M632" s="174" t="s">
        <v>19</v>
      </c>
      <c r="N632" s="175" t="s">
        <v>44</v>
      </c>
      <c r="O632" s="59"/>
      <c r="P632" s="162">
        <f t="shared" si="121"/>
        <v>0</v>
      </c>
      <c r="Q632" s="162">
        <v>0</v>
      </c>
      <c r="R632" s="162">
        <f t="shared" si="122"/>
        <v>0</v>
      </c>
      <c r="S632" s="162">
        <v>0</v>
      </c>
      <c r="T632" s="163">
        <f t="shared" si="123"/>
        <v>0</v>
      </c>
      <c r="AR632" s="164" t="s">
        <v>220</v>
      </c>
      <c r="AT632" s="164" t="s">
        <v>124</v>
      </c>
      <c r="AU632" s="164" t="s">
        <v>73</v>
      </c>
      <c r="AY632" s="13" t="s">
        <v>121</v>
      </c>
      <c r="BE632" s="165">
        <f t="shared" si="124"/>
        <v>0</v>
      </c>
      <c r="BF632" s="165">
        <f t="shared" si="125"/>
        <v>0</v>
      </c>
      <c r="BG632" s="165">
        <f t="shared" si="126"/>
        <v>0</v>
      </c>
      <c r="BH632" s="165">
        <f t="shared" si="127"/>
        <v>0</v>
      </c>
      <c r="BI632" s="165">
        <f t="shared" si="128"/>
        <v>0</v>
      </c>
      <c r="BJ632" s="13" t="s">
        <v>81</v>
      </c>
      <c r="BK632" s="165">
        <f t="shared" si="129"/>
        <v>0</v>
      </c>
      <c r="BL632" s="13" t="s">
        <v>220</v>
      </c>
      <c r="BM632" s="164" t="s">
        <v>2296</v>
      </c>
    </row>
    <row r="633" spans="2:65" s="1" customFormat="1" ht="24" customHeight="1">
      <c r="B633" s="30"/>
      <c r="C633" s="166" t="s">
        <v>2297</v>
      </c>
      <c r="D633" s="166" t="s">
        <v>124</v>
      </c>
      <c r="E633" s="167" t="s">
        <v>2298</v>
      </c>
      <c r="F633" s="168" t="s">
        <v>2299</v>
      </c>
      <c r="G633" s="169" t="s">
        <v>118</v>
      </c>
      <c r="H633" s="170">
        <v>5</v>
      </c>
      <c r="I633" s="171"/>
      <c r="J633" s="172">
        <f t="shared" si="120"/>
        <v>0</v>
      </c>
      <c r="K633" s="168" t="s">
        <v>119</v>
      </c>
      <c r="L633" s="173"/>
      <c r="M633" s="174" t="s">
        <v>19</v>
      </c>
      <c r="N633" s="175" t="s">
        <v>44</v>
      </c>
      <c r="O633" s="59"/>
      <c r="P633" s="162">
        <f t="shared" si="121"/>
        <v>0</v>
      </c>
      <c r="Q633" s="162">
        <v>0</v>
      </c>
      <c r="R633" s="162">
        <f t="shared" si="122"/>
        <v>0</v>
      </c>
      <c r="S633" s="162">
        <v>0</v>
      </c>
      <c r="T633" s="163">
        <f t="shared" si="123"/>
        <v>0</v>
      </c>
      <c r="AR633" s="164" t="s">
        <v>220</v>
      </c>
      <c r="AT633" s="164" t="s">
        <v>124</v>
      </c>
      <c r="AU633" s="164" t="s">
        <v>73</v>
      </c>
      <c r="AY633" s="13" t="s">
        <v>121</v>
      </c>
      <c r="BE633" s="165">
        <f t="shared" si="124"/>
        <v>0</v>
      </c>
      <c r="BF633" s="165">
        <f t="shared" si="125"/>
        <v>0</v>
      </c>
      <c r="BG633" s="165">
        <f t="shared" si="126"/>
        <v>0</v>
      </c>
      <c r="BH633" s="165">
        <f t="shared" si="127"/>
        <v>0</v>
      </c>
      <c r="BI633" s="165">
        <f t="shared" si="128"/>
        <v>0</v>
      </c>
      <c r="BJ633" s="13" t="s">
        <v>81</v>
      </c>
      <c r="BK633" s="165">
        <f t="shared" si="129"/>
        <v>0</v>
      </c>
      <c r="BL633" s="13" t="s">
        <v>220</v>
      </c>
      <c r="BM633" s="164" t="s">
        <v>2300</v>
      </c>
    </row>
    <row r="634" spans="2:65" s="1" customFormat="1" ht="24" customHeight="1">
      <c r="B634" s="30"/>
      <c r="C634" s="166" t="s">
        <v>2301</v>
      </c>
      <c r="D634" s="166" t="s">
        <v>124</v>
      </c>
      <c r="E634" s="167" t="s">
        <v>2302</v>
      </c>
      <c r="F634" s="168" t="s">
        <v>2303</v>
      </c>
      <c r="G634" s="169" t="s">
        <v>231</v>
      </c>
      <c r="H634" s="170">
        <v>2</v>
      </c>
      <c r="I634" s="171"/>
      <c r="J634" s="172">
        <f t="shared" si="120"/>
        <v>0</v>
      </c>
      <c r="K634" s="168" t="s">
        <v>119</v>
      </c>
      <c r="L634" s="173"/>
      <c r="M634" s="174" t="s">
        <v>19</v>
      </c>
      <c r="N634" s="175" t="s">
        <v>44</v>
      </c>
      <c r="O634" s="59"/>
      <c r="P634" s="162">
        <f t="shared" si="121"/>
        <v>0</v>
      </c>
      <c r="Q634" s="162">
        <v>0</v>
      </c>
      <c r="R634" s="162">
        <f t="shared" si="122"/>
        <v>0</v>
      </c>
      <c r="S634" s="162">
        <v>0</v>
      </c>
      <c r="T634" s="163">
        <f t="shared" si="123"/>
        <v>0</v>
      </c>
      <c r="AR634" s="164" t="s">
        <v>220</v>
      </c>
      <c r="AT634" s="164" t="s">
        <v>124</v>
      </c>
      <c r="AU634" s="164" t="s">
        <v>73</v>
      </c>
      <c r="AY634" s="13" t="s">
        <v>121</v>
      </c>
      <c r="BE634" s="165">
        <f t="shared" si="124"/>
        <v>0</v>
      </c>
      <c r="BF634" s="165">
        <f t="shared" si="125"/>
        <v>0</v>
      </c>
      <c r="BG634" s="165">
        <f t="shared" si="126"/>
        <v>0</v>
      </c>
      <c r="BH634" s="165">
        <f t="shared" si="127"/>
        <v>0</v>
      </c>
      <c r="BI634" s="165">
        <f t="shared" si="128"/>
        <v>0</v>
      </c>
      <c r="BJ634" s="13" t="s">
        <v>81</v>
      </c>
      <c r="BK634" s="165">
        <f t="shared" si="129"/>
        <v>0</v>
      </c>
      <c r="BL634" s="13" t="s">
        <v>220</v>
      </c>
      <c r="BM634" s="164" t="s">
        <v>2304</v>
      </c>
    </row>
    <row r="635" spans="2:65" s="1" customFormat="1" ht="24" customHeight="1">
      <c r="B635" s="30"/>
      <c r="C635" s="166" t="s">
        <v>2305</v>
      </c>
      <c r="D635" s="166" t="s">
        <v>124</v>
      </c>
      <c r="E635" s="167" t="s">
        <v>2306</v>
      </c>
      <c r="F635" s="168" t="s">
        <v>2307</v>
      </c>
      <c r="G635" s="169" t="s">
        <v>219</v>
      </c>
      <c r="H635" s="170">
        <v>2</v>
      </c>
      <c r="I635" s="171"/>
      <c r="J635" s="172">
        <f t="shared" si="120"/>
        <v>0</v>
      </c>
      <c r="K635" s="168" t="s">
        <v>119</v>
      </c>
      <c r="L635" s="173"/>
      <c r="M635" s="174" t="s">
        <v>19</v>
      </c>
      <c r="N635" s="175" t="s">
        <v>44</v>
      </c>
      <c r="O635" s="59"/>
      <c r="P635" s="162">
        <f t="shared" si="121"/>
        <v>0</v>
      </c>
      <c r="Q635" s="162">
        <v>0</v>
      </c>
      <c r="R635" s="162">
        <f t="shared" si="122"/>
        <v>0</v>
      </c>
      <c r="S635" s="162">
        <v>0</v>
      </c>
      <c r="T635" s="163">
        <f t="shared" si="123"/>
        <v>0</v>
      </c>
      <c r="AR635" s="164" t="s">
        <v>220</v>
      </c>
      <c r="AT635" s="164" t="s">
        <v>124</v>
      </c>
      <c r="AU635" s="164" t="s">
        <v>73</v>
      </c>
      <c r="AY635" s="13" t="s">
        <v>121</v>
      </c>
      <c r="BE635" s="165">
        <f t="shared" si="124"/>
        <v>0</v>
      </c>
      <c r="BF635" s="165">
        <f t="shared" si="125"/>
        <v>0</v>
      </c>
      <c r="BG635" s="165">
        <f t="shared" si="126"/>
        <v>0</v>
      </c>
      <c r="BH635" s="165">
        <f t="shared" si="127"/>
        <v>0</v>
      </c>
      <c r="BI635" s="165">
        <f t="shared" si="128"/>
        <v>0</v>
      </c>
      <c r="BJ635" s="13" t="s">
        <v>81</v>
      </c>
      <c r="BK635" s="165">
        <f t="shared" si="129"/>
        <v>0</v>
      </c>
      <c r="BL635" s="13" t="s">
        <v>220</v>
      </c>
      <c r="BM635" s="164" t="s">
        <v>2308</v>
      </c>
    </row>
    <row r="636" spans="2:65" s="1" customFormat="1" ht="24" customHeight="1">
      <c r="B636" s="30"/>
      <c r="C636" s="166" t="s">
        <v>2309</v>
      </c>
      <c r="D636" s="166" t="s">
        <v>124</v>
      </c>
      <c r="E636" s="167" t="s">
        <v>2310</v>
      </c>
      <c r="F636" s="168" t="s">
        <v>2311</v>
      </c>
      <c r="G636" s="169" t="s">
        <v>231</v>
      </c>
      <c r="H636" s="170">
        <v>2</v>
      </c>
      <c r="I636" s="171"/>
      <c r="J636" s="172">
        <f t="shared" si="120"/>
        <v>0</v>
      </c>
      <c r="K636" s="168" t="s">
        <v>119</v>
      </c>
      <c r="L636" s="173"/>
      <c r="M636" s="174" t="s">
        <v>19</v>
      </c>
      <c r="N636" s="175" t="s">
        <v>44</v>
      </c>
      <c r="O636" s="59"/>
      <c r="P636" s="162">
        <f t="shared" si="121"/>
        <v>0</v>
      </c>
      <c r="Q636" s="162">
        <v>0</v>
      </c>
      <c r="R636" s="162">
        <f t="shared" si="122"/>
        <v>0</v>
      </c>
      <c r="S636" s="162">
        <v>0</v>
      </c>
      <c r="T636" s="163">
        <f t="shared" si="123"/>
        <v>0</v>
      </c>
      <c r="AR636" s="164" t="s">
        <v>220</v>
      </c>
      <c r="AT636" s="164" t="s">
        <v>124</v>
      </c>
      <c r="AU636" s="164" t="s">
        <v>73</v>
      </c>
      <c r="AY636" s="13" t="s">
        <v>121</v>
      </c>
      <c r="BE636" s="165">
        <f t="shared" si="124"/>
        <v>0</v>
      </c>
      <c r="BF636" s="165">
        <f t="shared" si="125"/>
        <v>0</v>
      </c>
      <c r="BG636" s="165">
        <f t="shared" si="126"/>
        <v>0</v>
      </c>
      <c r="BH636" s="165">
        <f t="shared" si="127"/>
        <v>0</v>
      </c>
      <c r="BI636" s="165">
        <f t="shared" si="128"/>
        <v>0</v>
      </c>
      <c r="BJ636" s="13" t="s">
        <v>81</v>
      </c>
      <c r="BK636" s="165">
        <f t="shared" si="129"/>
        <v>0</v>
      </c>
      <c r="BL636" s="13" t="s">
        <v>220</v>
      </c>
      <c r="BM636" s="164" t="s">
        <v>2312</v>
      </c>
    </row>
    <row r="637" spans="2:65" s="1" customFormat="1" ht="24" customHeight="1">
      <c r="B637" s="30"/>
      <c r="C637" s="153" t="s">
        <v>2313</v>
      </c>
      <c r="D637" s="153" t="s">
        <v>115</v>
      </c>
      <c r="E637" s="154" t="s">
        <v>2314</v>
      </c>
      <c r="F637" s="155" t="s">
        <v>2315</v>
      </c>
      <c r="G637" s="156" t="s">
        <v>231</v>
      </c>
      <c r="H637" s="157">
        <v>1</v>
      </c>
      <c r="I637" s="158"/>
      <c r="J637" s="159">
        <f t="shared" si="120"/>
        <v>0</v>
      </c>
      <c r="K637" s="155" t="s">
        <v>119</v>
      </c>
      <c r="L637" s="34"/>
      <c r="M637" s="160" t="s">
        <v>19</v>
      </c>
      <c r="N637" s="161" t="s">
        <v>44</v>
      </c>
      <c r="O637" s="59"/>
      <c r="P637" s="162">
        <f t="shared" si="121"/>
        <v>0</v>
      </c>
      <c r="Q637" s="162">
        <v>0</v>
      </c>
      <c r="R637" s="162">
        <f t="shared" si="122"/>
        <v>0</v>
      </c>
      <c r="S637" s="162">
        <v>0</v>
      </c>
      <c r="T637" s="163">
        <f t="shared" si="123"/>
        <v>0</v>
      </c>
      <c r="AR637" s="164" t="s">
        <v>120</v>
      </c>
      <c r="AT637" s="164" t="s">
        <v>115</v>
      </c>
      <c r="AU637" s="164" t="s">
        <v>73</v>
      </c>
      <c r="AY637" s="13" t="s">
        <v>121</v>
      </c>
      <c r="BE637" s="165">
        <f t="shared" si="124"/>
        <v>0</v>
      </c>
      <c r="BF637" s="165">
        <f t="shared" si="125"/>
        <v>0</v>
      </c>
      <c r="BG637" s="165">
        <f t="shared" si="126"/>
        <v>0</v>
      </c>
      <c r="BH637" s="165">
        <f t="shared" si="127"/>
        <v>0</v>
      </c>
      <c r="BI637" s="165">
        <f t="shared" si="128"/>
        <v>0</v>
      </c>
      <c r="BJ637" s="13" t="s">
        <v>81</v>
      </c>
      <c r="BK637" s="165">
        <f t="shared" si="129"/>
        <v>0</v>
      </c>
      <c r="BL637" s="13" t="s">
        <v>120</v>
      </c>
      <c r="BM637" s="164" t="s">
        <v>2316</v>
      </c>
    </row>
    <row r="638" spans="2:65" s="1" customFormat="1" ht="48" customHeight="1">
      <c r="B638" s="30"/>
      <c r="C638" s="153" t="s">
        <v>2317</v>
      </c>
      <c r="D638" s="153" t="s">
        <v>115</v>
      </c>
      <c r="E638" s="154" t="s">
        <v>2318</v>
      </c>
      <c r="F638" s="155" t="s">
        <v>2319</v>
      </c>
      <c r="G638" s="156" t="s">
        <v>118</v>
      </c>
      <c r="H638" s="157">
        <v>5</v>
      </c>
      <c r="I638" s="158"/>
      <c r="J638" s="159">
        <f t="shared" si="120"/>
        <v>0</v>
      </c>
      <c r="K638" s="155" t="s">
        <v>119</v>
      </c>
      <c r="L638" s="34"/>
      <c r="M638" s="160" t="s">
        <v>19</v>
      </c>
      <c r="N638" s="161" t="s">
        <v>44</v>
      </c>
      <c r="O638" s="59"/>
      <c r="P638" s="162">
        <f t="shared" si="121"/>
        <v>0</v>
      </c>
      <c r="Q638" s="162">
        <v>0</v>
      </c>
      <c r="R638" s="162">
        <f t="shared" si="122"/>
        <v>0</v>
      </c>
      <c r="S638" s="162">
        <v>0</v>
      </c>
      <c r="T638" s="163">
        <f t="shared" si="123"/>
        <v>0</v>
      </c>
      <c r="AR638" s="164" t="s">
        <v>120</v>
      </c>
      <c r="AT638" s="164" t="s">
        <v>115</v>
      </c>
      <c r="AU638" s="164" t="s">
        <v>73</v>
      </c>
      <c r="AY638" s="13" t="s">
        <v>121</v>
      </c>
      <c r="BE638" s="165">
        <f t="shared" si="124"/>
        <v>0</v>
      </c>
      <c r="BF638" s="165">
        <f t="shared" si="125"/>
        <v>0</v>
      </c>
      <c r="BG638" s="165">
        <f t="shared" si="126"/>
        <v>0</v>
      </c>
      <c r="BH638" s="165">
        <f t="shared" si="127"/>
        <v>0</v>
      </c>
      <c r="BI638" s="165">
        <f t="shared" si="128"/>
        <v>0</v>
      </c>
      <c r="BJ638" s="13" t="s">
        <v>81</v>
      </c>
      <c r="BK638" s="165">
        <f t="shared" si="129"/>
        <v>0</v>
      </c>
      <c r="BL638" s="13" t="s">
        <v>120</v>
      </c>
      <c r="BM638" s="164" t="s">
        <v>2320</v>
      </c>
    </row>
    <row r="639" spans="2:65" s="1" customFormat="1" ht="24" customHeight="1">
      <c r="B639" s="30"/>
      <c r="C639" s="153" t="s">
        <v>2321</v>
      </c>
      <c r="D639" s="153" t="s">
        <v>115</v>
      </c>
      <c r="E639" s="154" t="s">
        <v>2322</v>
      </c>
      <c r="F639" s="155" t="s">
        <v>2323</v>
      </c>
      <c r="G639" s="156" t="s">
        <v>231</v>
      </c>
      <c r="H639" s="157">
        <v>5</v>
      </c>
      <c r="I639" s="158"/>
      <c r="J639" s="159">
        <f t="shared" si="120"/>
        <v>0</v>
      </c>
      <c r="K639" s="155" t="s">
        <v>119</v>
      </c>
      <c r="L639" s="34"/>
      <c r="M639" s="160" t="s">
        <v>19</v>
      </c>
      <c r="N639" s="161" t="s">
        <v>44</v>
      </c>
      <c r="O639" s="59"/>
      <c r="P639" s="162">
        <f t="shared" si="121"/>
        <v>0</v>
      </c>
      <c r="Q639" s="162">
        <v>0</v>
      </c>
      <c r="R639" s="162">
        <f t="shared" si="122"/>
        <v>0</v>
      </c>
      <c r="S639" s="162">
        <v>0</v>
      </c>
      <c r="T639" s="163">
        <f t="shared" si="123"/>
        <v>0</v>
      </c>
      <c r="AR639" s="164" t="s">
        <v>120</v>
      </c>
      <c r="AT639" s="164" t="s">
        <v>115</v>
      </c>
      <c r="AU639" s="164" t="s">
        <v>73</v>
      </c>
      <c r="AY639" s="13" t="s">
        <v>121</v>
      </c>
      <c r="BE639" s="165">
        <f t="shared" si="124"/>
        <v>0</v>
      </c>
      <c r="BF639" s="165">
        <f t="shared" si="125"/>
        <v>0</v>
      </c>
      <c r="BG639" s="165">
        <f t="shared" si="126"/>
        <v>0</v>
      </c>
      <c r="BH639" s="165">
        <f t="shared" si="127"/>
        <v>0</v>
      </c>
      <c r="BI639" s="165">
        <f t="shared" si="128"/>
        <v>0</v>
      </c>
      <c r="BJ639" s="13" t="s">
        <v>81</v>
      </c>
      <c r="BK639" s="165">
        <f t="shared" si="129"/>
        <v>0</v>
      </c>
      <c r="BL639" s="13" t="s">
        <v>120</v>
      </c>
      <c r="BM639" s="164" t="s">
        <v>2324</v>
      </c>
    </row>
    <row r="640" spans="2:65" s="1" customFormat="1" ht="24" customHeight="1">
      <c r="B640" s="30"/>
      <c r="C640" s="153" t="s">
        <v>2325</v>
      </c>
      <c r="D640" s="153" t="s">
        <v>115</v>
      </c>
      <c r="E640" s="154" t="s">
        <v>2326</v>
      </c>
      <c r="F640" s="155" t="s">
        <v>2327</v>
      </c>
      <c r="G640" s="156" t="s">
        <v>118</v>
      </c>
      <c r="H640" s="157">
        <v>5</v>
      </c>
      <c r="I640" s="158"/>
      <c r="J640" s="159">
        <f t="shared" si="120"/>
        <v>0</v>
      </c>
      <c r="K640" s="155" t="s">
        <v>119</v>
      </c>
      <c r="L640" s="34"/>
      <c r="M640" s="160" t="s">
        <v>19</v>
      </c>
      <c r="N640" s="161" t="s">
        <v>44</v>
      </c>
      <c r="O640" s="59"/>
      <c r="P640" s="162">
        <f t="shared" si="121"/>
        <v>0</v>
      </c>
      <c r="Q640" s="162">
        <v>0</v>
      </c>
      <c r="R640" s="162">
        <f t="shared" si="122"/>
        <v>0</v>
      </c>
      <c r="S640" s="162">
        <v>0</v>
      </c>
      <c r="T640" s="163">
        <f t="shared" si="123"/>
        <v>0</v>
      </c>
      <c r="AR640" s="164" t="s">
        <v>120</v>
      </c>
      <c r="AT640" s="164" t="s">
        <v>115</v>
      </c>
      <c r="AU640" s="164" t="s">
        <v>73</v>
      </c>
      <c r="AY640" s="13" t="s">
        <v>121</v>
      </c>
      <c r="BE640" s="165">
        <f t="shared" si="124"/>
        <v>0</v>
      </c>
      <c r="BF640" s="165">
        <f t="shared" si="125"/>
        <v>0</v>
      </c>
      <c r="BG640" s="165">
        <f t="shared" si="126"/>
        <v>0</v>
      </c>
      <c r="BH640" s="165">
        <f t="shared" si="127"/>
        <v>0</v>
      </c>
      <c r="BI640" s="165">
        <f t="shared" si="128"/>
        <v>0</v>
      </c>
      <c r="BJ640" s="13" t="s">
        <v>81</v>
      </c>
      <c r="BK640" s="165">
        <f t="shared" si="129"/>
        <v>0</v>
      </c>
      <c r="BL640" s="13" t="s">
        <v>120</v>
      </c>
      <c r="BM640" s="164" t="s">
        <v>2328</v>
      </c>
    </row>
    <row r="641" spans="2:65" s="1" customFormat="1" ht="24" customHeight="1">
      <c r="B641" s="30"/>
      <c r="C641" s="153" t="s">
        <v>2329</v>
      </c>
      <c r="D641" s="153" t="s">
        <v>115</v>
      </c>
      <c r="E641" s="154" t="s">
        <v>2330</v>
      </c>
      <c r="F641" s="155" t="s">
        <v>2331</v>
      </c>
      <c r="G641" s="156" t="s">
        <v>231</v>
      </c>
      <c r="H641" s="157">
        <v>2</v>
      </c>
      <c r="I641" s="158"/>
      <c r="J641" s="159">
        <f t="shared" si="120"/>
        <v>0</v>
      </c>
      <c r="K641" s="155" t="s">
        <v>119</v>
      </c>
      <c r="L641" s="34"/>
      <c r="M641" s="160" t="s">
        <v>19</v>
      </c>
      <c r="N641" s="161" t="s">
        <v>44</v>
      </c>
      <c r="O641" s="59"/>
      <c r="P641" s="162">
        <f t="shared" si="121"/>
        <v>0</v>
      </c>
      <c r="Q641" s="162">
        <v>0</v>
      </c>
      <c r="R641" s="162">
        <f t="shared" si="122"/>
        <v>0</v>
      </c>
      <c r="S641" s="162">
        <v>0</v>
      </c>
      <c r="T641" s="163">
        <f t="shared" si="123"/>
        <v>0</v>
      </c>
      <c r="AR641" s="164" t="s">
        <v>120</v>
      </c>
      <c r="AT641" s="164" t="s">
        <v>115</v>
      </c>
      <c r="AU641" s="164" t="s">
        <v>73</v>
      </c>
      <c r="AY641" s="13" t="s">
        <v>121</v>
      </c>
      <c r="BE641" s="165">
        <f t="shared" si="124"/>
        <v>0</v>
      </c>
      <c r="BF641" s="165">
        <f t="shared" si="125"/>
        <v>0</v>
      </c>
      <c r="BG641" s="165">
        <f t="shared" si="126"/>
        <v>0</v>
      </c>
      <c r="BH641" s="165">
        <f t="shared" si="127"/>
        <v>0</v>
      </c>
      <c r="BI641" s="165">
        <f t="shared" si="128"/>
        <v>0</v>
      </c>
      <c r="BJ641" s="13" t="s">
        <v>81</v>
      </c>
      <c r="BK641" s="165">
        <f t="shared" si="129"/>
        <v>0</v>
      </c>
      <c r="BL641" s="13" t="s">
        <v>120</v>
      </c>
      <c r="BM641" s="164" t="s">
        <v>2332</v>
      </c>
    </row>
    <row r="642" spans="2:65" s="1" customFormat="1" ht="36" customHeight="1">
      <c r="B642" s="30"/>
      <c r="C642" s="153" t="s">
        <v>2333</v>
      </c>
      <c r="D642" s="153" t="s">
        <v>115</v>
      </c>
      <c r="E642" s="154" t="s">
        <v>2334</v>
      </c>
      <c r="F642" s="155" t="s">
        <v>2335</v>
      </c>
      <c r="G642" s="156" t="s">
        <v>231</v>
      </c>
      <c r="H642" s="157">
        <v>2</v>
      </c>
      <c r="I642" s="158"/>
      <c r="J642" s="159">
        <f t="shared" ref="J642:J673" si="130">ROUND(I642*H642,2)</f>
        <v>0</v>
      </c>
      <c r="K642" s="155" t="s">
        <v>119</v>
      </c>
      <c r="L642" s="34"/>
      <c r="M642" s="160" t="s">
        <v>19</v>
      </c>
      <c r="N642" s="161" t="s">
        <v>44</v>
      </c>
      <c r="O642" s="59"/>
      <c r="P642" s="162">
        <f t="shared" ref="P642:P673" si="131">O642*H642</f>
        <v>0</v>
      </c>
      <c r="Q642" s="162">
        <v>0</v>
      </c>
      <c r="R642" s="162">
        <f t="shared" ref="R642:R673" si="132">Q642*H642</f>
        <v>0</v>
      </c>
      <c r="S642" s="162">
        <v>0</v>
      </c>
      <c r="T642" s="163">
        <f t="shared" ref="T642:T673" si="133">S642*H642</f>
        <v>0</v>
      </c>
      <c r="AR642" s="164" t="s">
        <v>120</v>
      </c>
      <c r="AT642" s="164" t="s">
        <v>115</v>
      </c>
      <c r="AU642" s="164" t="s">
        <v>73</v>
      </c>
      <c r="AY642" s="13" t="s">
        <v>121</v>
      </c>
      <c r="BE642" s="165">
        <f t="shared" si="124"/>
        <v>0</v>
      </c>
      <c r="BF642" s="165">
        <f t="shared" si="125"/>
        <v>0</v>
      </c>
      <c r="BG642" s="165">
        <f t="shared" si="126"/>
        <v>0</v>
      </c>
      <c r="BH642" s="165">
        <f t="shared" si="127"/>
        <v>0</v>
      </c>
      <c r="BI642" s="165">
        <f t="shared" si="128"/>
        <v>0</v>
      </c>
      <c r="BJ642" s="13" t="s">
        <v>81</v>
      </c>
      <c r="BK642" s="165">
        <f t="shared" si="129"/>
        <v>0</v>
      </c>
      <c r="BL642" s="13" t="s">
        <v>120</v>
      </c>
      <c r="BM642" s="164" t="s">
        <v>2336</v>
      </c>
    </row>
    <row r="643" spans="2:65" s="1" customFormat="1" ht="24" customHeight="1">
      <c r="B643" s="30"/>
      <c r="C643" s="153" t="s">
        <v>2337</v>
      </c>
      <c r="D643" s="153" t="s">
        <v>115</v>
      </c>
      <c r="E643" s="154" t="s">
        <v>2338</v>
      </c>
      <c r="F643" s="155" t="s">
        <v>2339</v>
      </c>
      <c r="G643" s="156" t="s">
        <v>231</v>
      </c>
      <c r="H643" s="157">
        <v>6</v>
      </c>
      <c r="I643" s="158"/>
      <c r="J643" s="159">
        <f t="shared" si="130"/>
        <v>0</v>
      </c>
      <c r="K643" s="155" t="s">
        <v>119</v>
      </c>
      <c r="L643" s="34"/>
      <c r="M643" s="160" t="s">
        <v>19</v>
      </c>
      <c r="N643" s="161" t="s">
        <v>44</v>
      </c>
      <c r="O643" s="59"/>
      <c r="P643" s="162">
        <f t="shared" si="131"/>
        <v>0</v>
      </c>
      <c r="Q643" s="162">
        <v>0</v>
      </c>
      <c r="R643" s="162">
        <f t="shared" si="132"/>
        <v>0</v>
      </c>
      <c r="S643" s="162">
        <v>0</v>
      </c>
      <c r="T643" s="163">
        <f t="shared" si="133"/>
        <v>0</v>
      </c>
      <c r="AR643" s="164" t="s">
        <v>120</v>
      </c>
      <c r="AT643" s="164" t="s">
        <v>115</v>
      </c>
      <c r="AU643" s="164" t="s">
        <v>73</v>
      </c>
      <c r="AY643" s="13" t="s">
        <v>121</v>
      </c>
      <c r="BE643" s="165">
        <f t="shared" si="124"/>
        <v>0</v>
      </c>
      <c r="BF643" s="165">
        <f t="shared" si="125"/>
        <v>0</v>
      </c>
      <c r="BG643" s="165">
        <f t="shared" si="126"/>
        <v>0</v>
      </c>
      <c r="BH643" s="165">
        <f t="shared" si="127"/>
        <v>0</v>
      </c>
      <c r="BI643" s="165">
        <f t="shared" si="128"/>
        <v>0</v>
      </c>
      <c r="BJ643" s="13" t="s">
        <v>81</v>
      </c>
      <c r="BK643" s="165">
        <f t="shared" si="129"/>
        <v>0</v>
      </c>
      <c r="BL643" s="13" t="s">
        <v>120</v>
      </c>
      <c r="BM643" s="164" t="s">
        <v>2340</v>
      </c>
    </row>
    <row r="644" spans="2:65" s="1" customFormat="1" ht="24" customHeight="1">
      <c r="B644" s="30"/>
      <c r="C644" s="153" t="s">
        <v>2341</v>
      </c>
      <c r="D644" s="153" t="s">
        <v>115</v>
      </c>
      <c r="E644" s="154" t="s">
        <v>2342</v>
      </c>
      <c r="F644" s="155" t="s">
        <v>2343</v>
      </c>
      <c r="G644" s="156" t="s">
        <v>231</v>
      </c>
      <c r="H644" s="157">
        <v>2</v>
      </c>
      <c r="I644" s="158"/>
      <c r="J644" s="159">
        <f t="shared" si="130"/>
        <v>0</v>
      </c>
      <c r="K644" s="155" t="s">
        <v>119</v>
      </c>
      <c r="L644" s="34"/>
      <c r="M644" s="160" t="s">
        <v>19</v>
      </c>
      <c r="N644" s="161" t="s">
        <v>44</v>
      </c>
      <c r="O644" s="59"/>
      <c r="P644" s="162">
        <f t="shared" si="131"/>
        <v>0</v>
      </c>
      <c r="Q644" s="162">
        <v>0</v>
      </c>
      <c r="R644" s="162">
        <f t="shared" si="132"/>
        <v>0</v>
      </c>
      <c r="S644" s="162">
        <v>0</v>
      </c>
      <c r="T644" s="163">
        <f t="shared" si="133"/>
        <v>0</v>
      </c>
      <c r="AR644" s="164" t="s">
        <v>120</v>
      </c>
      <c r="AT644" s="164" t="s">
        <v>115</v>
      </c>
      <c r="AU644" s="164" t="s">
        <v>73</v>
      </c>
      <c r="AY644" s="13" t="s">
        <v>121</v>
      </c>
      <c r="BE644" s="165">
        <f t="shared" si="124"/>
        <v>0</v>
      </c>
      <c r="BF644" s="165">
        <f t="shared" si="125"/>
        <v>0</v>
      </c>
      <c r="BG644" s="165">
        <f t="shared" si="126"/>
        <v>0</v>
      </c>
      <c r="BH644" s="165">
        <f t="shared" si="127"/>
        <v>0</v>
      </c>
      <c r="BI644" s="165">
        <f t="shared" si="128"/>
        <v>0</v>
      </c>
      <c r="BJ644" s="13" t="s">
        <v>81</v>
      </c>
      <c r="BK644" s="165">
        <f t="shared" si="129"/>
        <v>0</v>
      </c>
      <c r="BL644" s="13" t="s">
        <v>120</v>
      </c>
      <c r="BM644" s="164" t="s">
        <v>2344</v>
      </c>
    </row>
    <row r="645" spans="2:65" s="1" customFormat="1" ht="24" customHeight="1">
      <c r="B645" s="30"/>
      <c r="C645" s="153" t="s">
        <v>2345</v>
      </c>
      <c r="D645" s="153" t="s">
        <v>115</v>
      </c>
      <c r="E645" s="154" t="s">
        <v>2346</v>
      </c>
      <c r="F645" s="155" t="s">
        <v>2347</v>
      </c>
      <c r="G645" s="156" t="s">
        <v>219</v>
      </c>
      <c r="H645" s="157">
        <v>2</v>
      </c>
      <c r="I645" s="158"/>
      <c r="J645" s="159">
        <f t="shared" si="130"/>
        <v>0</v>
      </c>
      <c r="K645" s="155" t="s">
        <v>119</v>
      </c>
      <c r="L645" s="34"/>
      <c r="M645" s="160" t="s">
        <v>19</v>
      </c>
      <c r="N645" s="161" t="s">
        <v>44</v>
      </c>
      <c r="O645" s="59"/>
      <c r="P645" s="162">
        <f t="shared" si="131"/>
        <v>0</v>
      </c>
      <c r="Q645" s="162">
        <v>0</v>
      </c>
      <c r="R645" s="162">
        <f t="shared" si="132"/>
        <v>0</v>
      </c>
      <c r="S645" s="162">
        <v>0</v>
      </c>
      <c r="T645" s="163">
        <f t="shared" si="133"/>
        <v>0</v>
      </c>
      <c r="AR645" s="164" t="s">
        <v>120</v>
      </c>
      <c r="AT645" s="164" t="s">
        <v>115</v>
      </c>
      <c r="AU645" s="164" t="s">
        <v>73</v>
      </c>
      <c r="AY645" s="13" t="s">
        <v>121</v>
      </c>
      <c r="BE645" s="165">
        <f t="shared" si="124"/>
        <v>0</v>
      </c>
      <c r="BF645" s="165">
        <f t="shared" si="125"/>
        <v>0</v>
      </c>
      <c r="BG645" s="165">
        <f t="shared" si="126"/>
        <v>0</v>
      </c>
      <c r="BH645" s="165">
        <f t="shared" si="127"/>
        <v>0</v>
      </c>
      <c r="BI645" s="165">
        <f t="shared" si="128"/>
        <v>0</v>
      </c>
      <c r="BJ645" s="13" t="s">
        <v>81</v>
      </c>
      <c r="BK645" s="165">
        <f t="shared" si="129"/>
        <v>0</v>
      </c>
      <c r="BL645" s="13" t="s">
        <v>120</v>
      </c>
      <c r="BM645" s="164" t="s">
        <v>2348</v>
      </c>
    </row>
    <row r="646" spans="2:65" s="1" customFormat="1" ht="168" customHeight="1">
      <c r="B646" s="30"/>
      <c r="C646" s="153" t="s">
        <v>2349</v>
      </c>
      <c r="D646" s="153" t="s">
        <v>115</v>
      </c>
      <c r="E646" s="154" t="s">
        <v>2350</v>
      </c>
      <c r="F646" s="155" t="s">
        <v>2351</v>
      </c>
      <c r="G646" s="156" t="s">
        <v>231</v>
      </c>
      <c r="H646" s="157">
        <v>1</v>
      </c>
      <c r="I646" s="158"/>
      <c r="J646" s="159">
        <f t="shared" si="130"/>
        <v>0</v>
      </c>
      <c r="K646" s="155" t="s">
        <v>119</v>
      </c>
      <c r="L646" s="34"/>
      <c r="M646" s="160" t="s">
        <v>19</v>
      </c>
      <c r="N646" s="161" t="s">
        <v>44</v>
      </c>
      <c r="O646" s="59"/>
      <c r="P646" s="162">
        <f t="shared" si="131"/>
        <v>0</v>
      </c>
      <c r="Q646" s="162">
        <v>0</v>
      </c>
      <c r="R646" s="162">
        <f t="shared" si="132"/>
        <v>0</v>
      </c>
      <c r="S646" s="162">
        <v>0</v>
      </c>
      <c r="T646" s="163">
        <f t="shared" si="133"/>
        <v>0</v>
      </c>
      <c r="AR646" s="164" t="s">
        <v>232</v>
      </c>
      <c r="AT646" s="164" t="s">
        <v>115</v>
      </c>
      <c r="AU646" s="164" t="s">
        <v>73</v>
      </c>
      <c r="AY646" s="13" t="s">
        <v>121</v>
      </c>
      <c r="BE646" s="165">
        <f t="shared" si="124"/>
        <v>0</v>
      </c>
      <c r="BF646" s="165">
        <f t="shared" si="125"/>
        <v>0</v>
      </c>
      <c r="BG646" s="165">
        <f t="shared" si="126"/>
        <v>0</v>
      </c>
      <c r="BH646" s="165">
        <f t="shared" si="127"/>
        <v>0</v>
      </c>
      <c r="BI646" s="165">
        <f t="shared" si="128"/>
        <v>0</v>
      </c>
      <c r="BJ646" s="13" t="s">
        <v>81</v>
      </c>
      <c r="BK646" s="165">
        <f t="shared" si="129"/>
        <v>0</v>
      </c>
      <c r="BL646" s="13" t="s">
        <v>232</v>
      </c>
      <c r="BM646" s="164" t="s">
        <v>2352</v>
      </c>
    </row>
    <row r="647" spans="2:65" s="1" customFormat="1" ht="107.25">
      <c r="B647" s="30"/>
      <c r="C647" s="31"/>
      <c r="D647" s="176" t="s">
        <v>1954</v>
      </c>
      <c r="E647" s="31"/>
      <c r="F647" s="177" t="s">
        <v>1955</v>
      </c>
      <c r="G647" s="31"/>
      <c r="H647" s="31"/>
      <c r="I647" s="103"/>
      <c r="J647" s="31"/>
      <c r="K647" s="31"/>
      <c r="L647" s="34"/>
      <c r="M647" s="178"/>
      <c r="N647" s="59"/>
      <c r="O647" s="59"/>
      <c r="P647" s="59"/>
      <c r="Q647" s="59"/>
      <c r="R647" s="59"/>
      <c r="S647" s="59"/>
      <c r="T647" s="60"/>
      <c r="AT647" s="13" t="s">
        <v>1954</v>
      </c>
      <c r="AU647" s="13" t="s">
        <v>73</v>
      </c>
    </row>
    <row r="648" spans="2:65" s="1" customFormat="1" ht="84" customHeight="1">
      <c r="B648" s="30"/>
      <c r="C648" s="153" t="s">
        <v>2353</v>
      </c>
      <c r="D648" s="153" t="s">
        <v>115</v>
      </c>
      <c r="E648" s="154" t="s">
        <v>2354</v>
      </c>
      <c r="F648" s="155" t="s">
        <v>2355</v>
      </c>
      <c r="G648" s="156" t="s">
        <v>1300</v>
      </c>
      <c r="H648" s="157">
        <v>1</v>
      </c>
      <c r="I648" s="158"/>
      <c r="J648" s="159">
        <f>ROUND(I648*H648,2)</f>
        <v>0</v>
      </c>
      <c r="K648" s="155" t="s">
        <v>119</v>
      </c>
      <c r="L648" s="34"/>
      <c r="M648" s="160" t="s">
        <v>19</v>
      </c>
      <c r="N648" s="161" t="s">
        <v>44</v>
      </c>
      <c r="O648" s="59"/>
      <c r="P648" s="162">
        <f>O648*H648</f>
        <v>0</v>
      </c>
      <c r="Q648" s="162">
        <v>0</v>
      </c>
      <c r="R648" s="162">
        <f>Q648*H648</f>
        <v>0</v>
      </c>
      <c r="S648" s="162">
        <v>0</v>
      </c>
      <c r="T648" s="163">
        <f>S648*H648</f>
        <v>0</v>
      </c>
      <c r="AR648" s="164" t="s">
        <v>226</v>
      </c>
      <c r="AT648" s="164" t="s">
        <v>115</v>
      </c>
      <c r="AU648" s="164" t="s">
        <v>73</v>
      </c>
      <c r="AY648" s="13" t="s">
        <v>121</v>
      </c>
      <c r="BE648" s="165">
        <f>IF(N648="základní",J648,0)</f>
        <v>0</v>
      </c>
      <c r="BF648" s="165">
        <f>IF(N648="snížená",J648,0)</f>
        <v>0</v>
      </c>
      <c r="BG648" s="165">
        <f>IF(N648="zákl. přenesená",J648,0)</f>
        <v>0</v>
      </c>
      <c r="BH648" s="165">
        <f>IF(N648="sníž. přenesená",J648,0)</f>
        <v>0</v>
      </c>
      <c r="BI648" s="165">
        <f>IF(N648="nulová",J648,0)</f>
        <v>0</v>
      </c>
      <c r="BJ648" s="13" t="s">
        <v>81</v>
      </c>
      <c r="BK648" s="165">
        <f>ROUND(I648*H648,2)</f>
        <v>0</v>
      </c>
      <c r="BL648" s="13" t="s">
        <v>226</v>
      </c>
      <c r="BM648" s="164" t="s">
        <v>2356</v>
      </c>
    </row>
    <row r="649" spans="2:65" s="1" customFormat="1" ht="58.5">
      <c r="B649" s="30"/>
      <c r="C649" s="31"/>
      <c r="D649" s="176" t="s">
        <v>1954</v>
      </c>
      <c r="E649" s="31"/>
      <c r="F649" s="177" t="s">
        <v>2357</v>
      </c>
      <c r="G649" s="31"/>
      <c r="H649" s="31"/>
      <c r="I649" s="103"/>
      <c r="J649" s="31"/>
      <c r="K649" s="31"/>
      <c r="L649" s="34"/>
      <c r="M649" s="178"/>
      <c r="N649" s="59"/>
      <c r="O649" s="59"/>
      <c r="P649" s="59"/>
      <c r="Q649" s="59"/>
      <c r="R649" s="59"/>
      <c r="S649" s="59"/>
      <c r="T649" s="60"/>
      <c r="AT649" s="13" t="s">
        <v>1954</v>
      </c>
      <c r="AU649" s="13" t="s">
        <v>73</v>
      </c>
    </row>
    <row r="650" spans="2:65" s="1" customFormat="1" ht="84" customHeight="1">
      <c r="B650" s="30"/>
      <c r="C650" s="153" t="s">
        <v>2358</v>
      </c>
      <c r="D650" s="153" t="s">
        <v>115</v>
      </c>
      <c r="E650" s="154" t="s">
        <v>2359</v>
      </c>
      <c r="F650" s="155" t="s">
        <v>2360</v>
      </c>
      <c r="G650" s="156" t="s">
        <v>231</v>
      </c>
      <c r="H650" s="157">
        <v>1</v>
      </c>
      <c r="I650" s="158"/>
      <c r="J650" s="159">
        <f t="shared" ref="J650:J681" si="134">ROUND(I650*H650,2)</f>
        <v>0</v>
      </c>
      <c r="K650" s="155" t="s">
        <v>119</v>
      </c>
      <c r="L650" s="34"/>
      <c r="M650" s="160" t="s">
        <v>19</v>
      </c>
      <c r="N650" s="161" t="s">
        <v>44</v>
      </c>
      <c r="O650" s="59"/>
      <c r="P650" s="162">
        <f t="shared" ref="P650:P681" si="135">O650*H650</f>
        <v>0</v>
      </c>
      <c r="Q650" s="162">
        <v>0</v>
      </c>
      <c r="R650" s="162">
        <f t="shared" ref="R650:R681" si="136">Q650*H650</f>
        <v>0</v>
      </c>
      <c r="S650" s="162">
        <v>0</v>
      </c>
      <c r="T650" s="163">
        <f t="shared" ref="T650:T681" si="137">S650*H650</f>
        <v>0</v>
      </c>
      <c r="AR650" s="164" t="s">
        <v>232</v>
      </c>
      <c r="AT650" s="164" t="s">
        <v>115</v>
      </c>
      <c r="AU650" s="164" t="s">
        <v>73</v>
      </c>
      <c r="AY650" s="13" t="s">
        <v>121</v>
      </c>
      <c r="BE650" s="165">
        <f t="shared" ref="BE650:BE681" si="138">IF(N650="základní",J650,0)</f>
        <v>0</v>
      </c>
      <c r="BF650" s="165">
        <f t="shared" ref="BF650:BF681" si="139">IF(N650="snížená",J650,0)</f>
        <v>0</v>
      </c>
      <c r="BG650" s="165">
        <f t="shared" ref="BG650:BG681" si="140">IF(N650="zákl. přenesená",J650,0)</f>
        <v>0</v>
      </c>
      <c r="BH650" s="165">
        <f t="shared" ref="BH650:BH681" si="141">IF(N650="sníž. přenesená",J650,0)</f>
        <v>0</v>
      </c>
      <c r="BI650" s="165">
        <f t="shared" ref="BI650:BI681" si="142">IF(N650="nulová",J650,0)</f>
        <v>0</v>
      </c>
      <c r="BJ650" s="13" t="s">
        <v>81</v>
      </c>
      <c r="BK650" s="165">
        <f t="shared" ref="BK650:BK681" si="143">ROUND(I650*H650,2)</f>
        <v>0</v>
      </c>
      <c r="BL650" s="13" t="s">
        <v>232</v>
      </c>
      <c r="BM650" s="164" t="s">
        <v>2361</v>
      </c>
    </row>
    <row r="651" spans="2:65" s="1" customFormat="1" ht="36" customHeight="1">
      <c r="B651" s="30"/>
      <c r="C651" s="153" t="s">
        <v>2362</v>
      </c>
      <c r="D651" s="153" t="s">
        <v>115</v>
      </c>
      <c r="E651" s="154" t="s">
        <v>2363</v>
      </c>
      <c r="F651" s="155" t="s">
        <v>2364</v>
      </c>
      <c r="G651" s="156" t="s">
        <v>231</v>
      </c>
      <c r="H651" s="157">
        <v>1</v>
      </c>
      <c r="I651" s="158"/>
      <c r="J651" s="159">
        <f t="shared" si="134"/>
        <v>0</v>
      </c>
      <c r="K651" s="155" t="s">
        <v>119</v>
      </c>
      <c r="L651" s="34"/>
      <c r="M651" s="160" t="s">
        <v>19</v>
      </c>
      <c r="N651" s="161" t="s">
        <v>44</v>
      </c>
      <c r="O651" s="59"/>
      <c r="P651" s="162">
        <f t="shared" si="135"/>
        <v>0</v>
      </c>
      <c r="Q651" s="162">
        <v>0</v>
      </c>
      <c r="R651" s="162">
        <f t="shared" si="136"/>
        <v>0</v>
      </c>
      <c r="S651" s="162">
        <v>0</v>
      </c>
      <c r="T651" s="163">
        <f t="shared" si="137"/>
        <v>0</v>
      </c>
      <c r="AR651" s="164" t="s">
        <v>120</v>
      </c>
      <c r="AT651" s="164" t="s">
        <v>115</v>
      </c>
      <c r="AU651" s="164" t="s">
        <v>73</v>
      </c>
      <c r="AY651" s="13" t="s">
        <v>121</v>
      </c>
      <c r="BE651" s="165">
        <f t="shared" si="138"/>
        <v>0</v>
      </c>
      <c r="BF651" s="165">
        <f t="shared" si="139"/>
        <v>0</v>
      </c>
      <c r="BG651" s="165">
        <f t="shared" si="140"/>
        <v>0</v>
      </c>
      <c r="BH651" s="165">
        <f t="shared" si="141"/>
        <v>0</v>
      </c>
      <c r="BI651" s="165">
        <f t="shared" si="142"/>
        <v>0</v>
      </c>
      <c r="BJ651" s="13" t="s">
        <v>81</v>
      </c>
      <c r="BK651" s="165">
        <f t="shared" si="143"/>
        <v>0</v>
      </c>
      <c r="BL651" s="13" t="s">
        <v>120</v>
      </c>
      <c r="BM651" s="164" t="s">
        <v>2365</v>
      </c>
    </row>
    <row r="652" spans="2:65" s="1" customFormat="1" ht="36" customHeight="1">
      <c r="B652" s="30"/>
      <c r="C652" s="153" t="s">
        <v>2366</v>
      </c>
      <c r="D652" s="153" t="s">
        <v>115</v>
      </c>
      <c r="E652" s="154" t="s">
        <v>2367</v>
      </c>
      <c r="F652" s="155" t="s">
        <v>2368</v>
      </c>
      <c r="G652" s="156" t="s">
        <v>231</v>
      </c>
      <c r="H652" s="157">
        <v>1</v>
      </c>
      <c r="I652" s="158"/>
      <c r="J652" s="159">
        <f t="shared" si="134"/>
        <v>0</v>
      </c>
      <c r="K652" s="155" t="s">
        <v>119</v>
      </c>
      <c r="L652" s="34"/>
      <c r="M652" s="160" t="s">
        <v>19</v>
      </c>
      <c r="N652" s="161" t="s">
        <v>44</v>
      </c>
      <c r="O652" s="59"/>
      <c r="P652" s="162">
        <f t="shared" si="135"/>
        <v>0</v>
      </c>
      <c r="Q652" s="162">
        <v>0</v>
      </c>
      <c r="R652" s="162">
        <f t="shared" si="136"/>
        <v>0</v>
      </c>
      <c r="S652" s="162">
        <v>0</v>
      </c>
      <c r="T652" s="163">
        <f t="shared" si="137"/>
        <v>0</v>
      </c>
      <c r="AR652" s="164" t="s">
        <v>232</v>
      </c>
      <c r="AT652" s="164" t="s">
        <v>115</v>
      </c>
      <c r="AU652" s="164" t="s">
        <v>73</v>
      </c>
      <c r="AY652" s="13" t="s">
        <v>121</v>
      </c>
      <c r="BE652" s="165">
        <f t="shared" si="138"/>
        <v>0</v>
      </c>
      <c r="BF652" s="165">
        <f t="shared" si="139"/>
        <v>0</v>
      </c>
      <c r="BG652" s="165">
        <f t="shared" si="140"/>
        <v>0</v>
      </c>
      <c r="BH652" s="165">
        <f t="shared" si="141"/>
        <v>0</v>
      </c>
      <c r="BI652" s="165">
        <f t="shared" si="142"/>
        <v>0</v>
      </c>
      <c r="BJ652" s="13" t="s">
        <v>81</v>
      </c>
      <c r="BK652" s="165">
        <f t="shared" si="143"/>
        <v>0</v>
      </c>
      <c r="BL652" s="13" t="s">
        <v>232</v>
      </c>
      <c r="BM652" s="164" t="s">
        <v>2369</v>
      </c>
    </row>
    <row r="653" spans="2:65" s="1" customFormat="1" ht="48" customHeight="1">
      <c r="B653" s="30"/>
      <c r="C653" s="153" t="s">
        <v>2370</v>
      </c>
      <c r="D653" s="153" t="s">
        <v>115</v>
      </c>
      <c r="E653" s="154" t="s">
        <v>2371</v>
      </c>
      <c r="F653" s="155" t="s">
        <v>2372</v>
      </c>
      <c r="G653" s="156" t="s">
        <v>231</v>
      </c>
      <c r="H653" s="157">
        <v>1</v>
      </c>
      <c r="I653" s="158"/>
      <c r="J653" s="159">
        <f t="shared" si="134"/>
        <v>0</v>
      </c>
      <c r="K653" s="155" t="s">
        <v>119</v>
      </c>
      <c r="L653" s="34"/>
      <c r="M653" s="160" t="s">
        <v>19</v>
      </c>
      <c r="N653" s="161" t="s">
        <v>44</v>
      </c>
      <c r="O653" s="59"/>
      <c r="P653" s="162">
        <f t="shared" si="135"/>
        <v>0</v>
      </c>
      <c r="Q653" s="162">
        <v>0</v>
      </c>
      <c r="R653" s="162">
        <f t="shared" si="136"/>
        <v>0</v>
      </c>
      <c r="S653" s="162">
        <v>0</v>
      </c>
      <c r="T653" s="163">
        <f t="shared" si="137"/>
        <v>0</v>
      </c>
      <c r="AR653" s="164" t="s">
        <v>120</v>
      </c>
      <c r="AT653" s="164" t="s">
        <v>115</v>
      </c>
      <c r="AU653" s="164" t="s">
        <v>73</v>
      </c>
      <c r="AY653" s="13" t="s">
        <v>121</v>
      </c>
      <c r="BE653" s="165">
        <f t="shared" si="138"/>
        <v>0</v>
      </c>
      <c r="BF653" s="165">
        <f t="shared" si="139"/>
        <v>0</v>
      </c>
      <c r="BG653" s="165">
        <f t="shared" si="140"/>
        <v>0</v>
      </c>
      <c r="BH653" s="165">
        <f t="shared" si="141"/>
        <v>0</v>
      </c>
      <c r="BI653" s="165">
        <f t="shared" si="142"/>
        <v>0</v>
      </c>
      <c r="BJ653" s="13" t="s">
        <v>81</v>
      </c>
      <c r="BK653" s="165">
        <f t="shared" si="143"/>
        <v>0</v>
      </c>
      <c r="BL653" s="13" t="s">
        <v>120</v>
      </c>
      <c r="BM653" s="164" t="s">
        <v>2373</v>
      </c>
    </row>
    <row r="654" spans="2:65" s="1" customFormat="1" ht="24" customHeight="1">
      <c r="B654" s="30"/>
      <c r="C654" s="166" t="s">
        <v>2374</v>
      </c>
      <c r="D654" s="166" t="s">
        <v>124</v>
      </c>
      <c r="E654" s="167" t="s">
        <v>2375</v>
      </c>
      <c r="F654" s="168" t="s">
        <v>2376</v>
      </c>
      <c r="G654" s="169" t="s">
        <v>370</v>
      </c>
      <c r="H654" s="170">
        <v>6</v>
      </c>
      <c r="I654" s="171"/>
      <c r="J654" s="172">
        <f t="shared" si="134"/>
        <v>0</v>
      </c>
      <c r="K654" s="168" t="s">
        <v>119</v>
      </c>
      <c r="L654" s="173"/>
      <c r="M654" s="174" t="s">
        <v>19</v>
      </c>
      <c r="N654" s="175" t="s">
        <v>44</v>
      </c>
      <c r="O654" s="59"/>
      <c r="P654" s="162">
        <f t="shared" si="135"/>
        <v>0</v>
      </c>
      <c r="Q654" s="162">
        <v>0</v>
      </c>
      <c r="R654" s="162">
        <f t="shared" si="136"/>
        <v>0</v>
      </c>
      <c r="S654" s="162">
        <v>0</v>
      </c>
      <c r="T654" s="163">
        <f t="shared" si="137"/>
        <v>0</v>
      </c>
      <c r="AR654" s="164" t="s">
        <v>220</v>
      </c>
      <c r="AT654" s="164" t="s">
        <v>124</v>
      </c>
      <c r="AU654" s="164" t="s">
        <v>73</v>
      </c>
      <c r="AY654" s="13" t="s">
        <v>121</v>
      </c>
      <c r="BE654" s="165">
        <f t="shared" si="138"/>
        <v>0</v>
      </c>
      <c r="BF654" s="165">
        <f t="shared" si="139"/>
        <v>0</v>
      </c>
      <c r="BG654" s="165">
        <f t="shared" si="140"/>
        <v>0</v>
      </c>
      <c r="BH654" s="165">
        <f t="shared" si="141"/>
        <v>0</v>
      </c>
      <c r="BI654" s="165">
        <f t="shared" si="142"/>
        <v>0</v>
      </c>
      <c r="BJ654" s="13" t="s">
        <v>81</v>
      </c>
      <c r="BK654" s="165">
        <f t="shared" si="143"/>
        <v>0</v>
      </c>
      <c r="BL654" s="13" t="s">
        <v>220</v>
      </c>
      <c r="BM654" s="164" t="s">
        <v>2377</v>
      </c>
    </row>
    <row r="655" spans="2:65" s="1" customFormat="1" ht="36" customHeight="1">
      <c r="B655" s="30"/>
      <c r="C655" s="153" t="s">
        <v>2378</v>
      </c>
      <c r="D655" s="153" t="s">
        <v>115</v>
      </c>
      <c r="E655" s="154" t="s">
        <v>2379</v>
      </c>
      <c r="F655" s="155" t="s">
        <v>2380</v>
      </c>
      <c r="G655" s="156" t="s">
        <v>231</v>
      </c>
      <c r="H655" s="157">
        <v>1</v>
      </c>
      <c r="I655" s="158"/>
      <c r="J655" s="159">
        <f t="shared" si="134"/>
        <v>0</v>
      </c>
      <c r="K655" s="155" t="s">
        <v>119</v>
      </c>
      <c r="L655" s="34"/>
      <c r="M655" s="160" t="s">
        <v>19</v>
      </c>
      <c r="N655" s="161" t="s">
        <v>44</v>
      </c>
      <c r="O655" s="59"/>
      <c r="P655" s="162">
        <f t="shared" si="135"/>
        <v>0</v>
      </c>
      <c r="Q655" s="162">
        <v>0</v>
      </c>
      <c r="R655" s="162">
        <f t="shared" si="136"/>
        <v>0</v>
      </c>
      <c r="S655" s="162">
        <v>0</v>
      </c>
      <c r="T655" s="163">
        <f t="shared" si="137"/>
        <v>0</v>
      </c>
      <c r="AR655" s="164" t="s">
        <v>226</v>
      </c>
      <c r="AT655" s="164" t="s">
        <v>115</v>
      </c>
      <c r="AU655" s="164" t="s">
        <v>73</v>
      </c>
      <c r="AY655" s="13" t="s">
        <v>121</v>
      </c>
      <c r="BE655" s="165">
        <f t="shared" si="138"/>
        <v>0</v>
      </c>
      <c r="BF655" s="165">
        <f t="shared" si="139"/>
        <v>0</v>
      </c>
      <c r="BG655" s="165">
        <f t="shared" si="140"/>
        <v>0</v>
      </c>
      <c r="BH655" s="165">
        <f t="shared" si="141"/>
        <v>0</v>
      </c>
      <c r="BI655" s="165">
        <f t="shared" si="142"/>
        <v>0</v>
      </c>
      <c r="BJ655" s="13" t="s">
        <v>81</v>
      </c>
      <c r="BK655" s="165">
        <f t="shared" si="143"/>
        <v>0</v>
      </c>
      <c r="BL655" s="13" t="s">
        <v>226</v>
      </c>
      <c r="BM655" s="164" t="s">
        <v>2381</v>
      </c>
    </row>
    <row r="656" spans="2:65" s="1" customFormat="1" ht="24" customHeight="1">
      <c r="B656" s="30"/>
      <c r="C656" s="153" t="s">
        <v>2382</v>
      </c>
      <c r="D656" s="153" t="s">
        <v>115</v>
      </c>
      <c r="E656" s="154" t="s">
        <v>2383</v>
      </c>
      <c r="F656" s="155" t="s">
        <v>2384</v>
      </c>
      <c r="G656" s="156" t="s">
        <v>231</v>
      </c>
      <c r="H656" s="157">
        <v>3</v>
      </c>
      <c r="I656" s="158"/>
      <c r="J656" s="159">
        <f t="shared" si="134"/>
        <v>0</v>
      </c>
      <c r="K656" s="155" t="s">
        <v>119</v>
      </c>
      <c r="L656" s="34"/>
      <c r="M656" s="160" t="s">
        <v>19</v>
      </c>
      <c r="N656" s="161" t="s">
        <v>44</v>
      </c>
      <c r="O656" s="59"/>
      <c r="P656" s="162">
        <f t="shared" si="135"/>
        <v>0</v>
      </c>
      <c r="Q656" s="162">
        <v>0</v>
      </c>
      <c r="R656" s="162">
        <f t="shared" si="136"/>
        <v>0</v>
      </c>
      <c r="S656" s="162">
        <v>0</v>
      </c>
      <c r="T656" s="163">
        <f t="shared" si="137"/>
        <v>0</v>
      </c>
      <c r="AR656" s="164" t="s">
        <v>226</v>
      </c>
      <c r="AT656" s="164" t="s">
        <v>115</v>
      </c>
      <c r="AU656" s="164" t="s">
        <v>73</v>
      </c>
      <c r="AY656" s="13" t="s">
        <v>121</v>
      </c>
      <c r="BE656" s="165">
        <f t="shared" si="138"/>
        <v>0</v>
      </c>
      <c r="BF656" s="165">
        <f t="shared" si="139"/>
        <v>0</v>
      </c>
      <c r="BG656" s="165">
        <f t="shared" si="140"/>
        <v>0</v>
      </c>
      <c r="BH656" s="165">
        <f t="shared" si="141"/>
        <v>0</v>
      </c>
      <c r="BI656" s="165">
        <f t="shared" si="142"/>
        <v>0</v>
      </c>
      <c r="BJ656" s="13" t="s">
        <v>81</v>
      </c>
      <c r="BK656" s="165">
        <f t="shared" si="143"/>
        <v>0</v>
      </c>
      <c r="BL656" s="13" t="s">
        <v>226</v>
      </c>
      <c r="BM656" s="164" t="s">
        <v>2385</v>
      </c>
    </row>
    <row r="657" spans="2:65" s="1" customFormat="1" ht="60" customHeight="1">
      <c r="B657" s="30"/>
      <c r="C657" s="153" t="s">
        <v>2386</v>
      </c>
      <c r="D657" s="153" t="s">
        <v>115</v>
      </c>
      <c r="E657" s="154" t="s">
        <v>2387</v>
      </c>
      <c r="F657" s="155" t="s">
        <v>2388</v>
      </c>
      <c r="G657" s="156" t="s">
        <v>231</v>
      </c>
      <c r="H657" s="157">
        <v>1</v>
      </c>
      <c r="I657" s="158"/>
      <c r="J657" s="159">
        <f t="shared" si="134"/>
        <v>0</v>
      </c>
      <c r="K657" s="155" t="s">
        <v>119</v>
      </c>
      <c r="L657" s="34"/>
      <c r="M657" s="160" t="s">
        <v>19</v>
      </c>
      <c r="N657" s="161" t="s">
        <v>44</v>
      </c>
      <c r="O657" s="59"/>
      <c r="P657" s="162">
        <f t="shared" si="135"/>
        <v>0</v>
      </c>
      <c r="Q657" s="162">
        <v>0</v>
      </c>
      <c r="R657" s="162">
        <f t="shared" si="136"/>
        <v>0</v>
      </c>
      <c r="S657" s="162">
        <v>0</v>
      </c>
      <c r="T657" s="163">
        <f t="shared" si="137"/>
        <v>0</v>
      </c>
      <c r="AR657" s="164" t="s">
        <v>226</v>
      </c>
      <c r="AT657" s="164" t="s">
        <v>115</v>
      </c>
      <c r="AU657" s="164" t="s">
        <v>73</v>
      </c>
      <c r="AY657" s="13" t="s">
        <v>121</v>
      </c>
      <c r="BE657" s="165">
        <f t="shared" si="138"/>
        <v>0</v>
      </c>
      <c r="BF657" s="165">
        <f t="shared" si="139"/>
        <v>0</v>
      </c>
      <c r="BG657" s="165">
        <f t="shared" si="140"/>
        <v>0</v>
      </c>
      <c r="BH657" s="165">
        <f t="shared" si="141"/>
        <v>0</v>
      </c>
      <c r="BI657" s="165">
        <f t="shared" si="142"/>
        <v>0</v>
      </c>
      <c r="BJ657" s="13" t="s">
        <v>81</v>
      </c>
      <c r="BK657" s="165">
        <f t="shared" si="143"/>
        <v>0</v>
      </c>
      <c r="BL657" s="13" t="s">
        <v>226</v>
      </c>
      <c r="BM657" s="164" t="s">
        <v>2389</v>
      </c>
    </row>
    <row r="658" spans="2:65" s="1" customFormat="1" ht="24" customHeight="1">
      <c r="B658" s="30"/>
      <c r="C658" s="153" t="s">
        <v>2390</v>
      </c>
      <c r="D658" s="153" t="s">
        <v>115</v>
      </c>
      <c r="E658" s="154" t="s">
        <v>2391</v>
      </c>
      <c r="F658" s="155" t="s">
        <v>2392</v>
      </c>
      <c r="G658" s="156" t="s">
        <v>231</v>
      </c>
      <c r="H658" s="157">
        <v>1</v>
      </c>
      <c r="I658" s="158"/>
      <c r="J658" s="159">
        <f t="shared" si="134"/>
        <v>0</v>
      </c>
      <c r="K658" s="155" t="s">
        <v>119</v>
      </c>
      <c r="L658" s="34"/>
      <c r="M658" s="160" t="s">
        <v>19</v>
      </c>
      <c r="N658" s="161" t="s">
        <v>44</v>
      </c>
      <c r="O658" s="59"/>
      <c r="P658" s="162">
        <f t="shared" si="135"/>
        <v>0</v>
      </c>
      <c r="Q658" s="162">
        <v>0</v>
      </c>
      <c r="R658" s="162">
        <f t="shared" si="136"/>
        <v>0</v>
      </c>
      <c r="S658" s="162">
        <v>0</v>
      </c>
      <c r="T658" s="163">
        <f t="shared" si="137"/>
        <v>0</v>
      </c>
      <c r="AR658" s="164" t="s">
        <v>226</v>
      </c>
      <c r="AT658" s="164" t="s">
        <v>115</v>
      </c>
      <c r="AU658" s="164" t="s">
        <v>73</v>
      </c>
      <c r="AY658" s="13" t="s">
        <v>121</v>
      </c>
      <c r="BE658" s="165">
        <f t="shared" si="138"/>
        <v>0</v>
      </c>
      <c r="BF658" s="165">
        <f t="shared" si="139"/>
        <v>0</v>
      </c>
      <c r="BG658" s="165">
        <f t="shared" si="140"/>
        <v>0</v>
      </c>
      <c r="BH658" s="165">
        <f t="shared" si="141"/>
        <v>0</v>
      </c>
      <c r="BI658" s="165">
        <f t="shared" si="142"/>
        <v>0</v>
      </c>
      <c r="BJ658" s="13" t="s">
        <v>81</v>
      </c>
      <c r="BK658" s="165">
        <f t="shared" si="143"/>
        <v>0</v>
      </c>
      <c r="BL658" s="13" t="s">
        <v>226</v>
      </c>
      <c r="BM658" s="164" t="s">
        <v>2393</v>
      </c>
    </row>
    <row r="659" spans="2:65" s="1" customFormat="1" ht="96" customHeight="1">
      <c r="B659" s="30"/>
      <c r="C659" s="153" t="s">
        <v>232</v>
      </c>
      <c r="D659" s="153" t="s">
        <v>115</v>
      </c>
      <c r="E659" s="154" t="s">
        <v>2394</v>
      </c>
      <c r="F659" s="155" t="s">
        <v>2395</v>
      </c>
      <c r="G659" s="156" t="s">
        <v>231</v>
      </c>
      <c r="H659" s="157">
        <v>1</v>
      </c>
      <c r="I659" s="158"/>
      <c r="J659" s="159">
        <f t="shared" si="134"/>
        <v>0</v>
      </c>
      <c r="K659" s="155" t="s">
        <v>119</v>
      </c>
      <c r="L659" s="34"/>
      <c r="M659" s="160" t="s">
        <v>19</v>
      </c>
      <c r="N659" s="161" t="s">
        <v>44</v>
      </c>
      <c r="O659" s="59"/>
      <c r="P659" s="162">
        <f t="shared" si="135"/>
        <v>0</v>
      </c>
      <c r="Q659" s="162">
        <v>0</v>
      </c>
      <c r="R659" s="162">
        <f t="shared" si="136"/>
        <v>0</v>
      </c>
      <c r="S659" s="162">
        <v>0</v>
      </c>
      <c r="T659" s="163">
        <f t="shared" si="137"/>
        <v>0</v>
      </c>
      <c r="AR659" s="164" t="s">
        <v>226</v>
      </c>
      <c r="AT659" s="164" t="s">
        <v>115</v>
      </c>
      <c r="AU659" s="164" t="s">
        <v>73</v>
      </c>
      <c r="AY659" s="13" t="s">
        <v>121</v>
      </c>
      <c r="BE659" s="165">
        <f t="shared" si="138"/>
        <v>0</v>
      </c>
      <c r="BF659" s="165">
        <f t="shared" si="139"/>
        <v>0</v>
      </c>
      <c r="BG659" s="165">
        <f t="shared" si="140"/>
        <v>0</v>
      </c>
      <c r="BH659" s="165">
        <f t="shared" si="141"/>
        <v>0</v>
      </c>
      <c r="BI659" s="165">
        <f t="shared" si="142"/>
        <v>0</v>
      </c>
      <c r="BJ659" s="13" t="s">
        <v>81</v>
      </c>
      <c r="BK659" s="165">
        <f t="shared" si="143"/>
        <v>0</v>
      </c>
      <c r="BL659" s="13" t="s">
        <v>226</v>
      </c>
      <c r="BM659" s="164" t="s">
        <v>2396</v>
      </c>
    </row>
    <row r="660" spans="2:65" s="1" customFormat="1" ht="48" customHeight="1">
      <c r="B660" s="30"/>
      <c r="C660" s="153" t="s">
        <v>2397</v>
      </c>
      <c r="D660" s="153" t="s">
        <v>115</v>
      </c>
      <c r="E660" s="154" t="s">
        <v>2398</v>
      </c>
      <c r="F660" s="155" t="s">
        <v>2399</v>
      </c>
      <c r="G660" s="156" t="s">
        <v>231</v>
      </c>
      <c r="H660" s="157">
        <v>1</v>
      </c>
      <c r="I660" s="158"/>
      <c r="J660" s="159">
        <f t="shared" si="134"/>
        <v>0</v>
      </c>
      <c r="K660" s="155" t="s">
        <v>119</v>
      </c>
      <c r="L660" s="34"/>
      <c r="M660" s="160" t="s">
        <v>19</v>
      </c>
      <c r="N660" s="161" t="s">
        <v>44</v>
      </c>
      <c r="O660" s="59"/>
      <c r="P660" s="162">
        <f t="shared" si="135"/>
        <v>0</v>
      </c>
      <c r="Q660" s="162">
        <v>0</v>
      </c>
      <c r="R660" s="162">
        <f t="shared" si="136"/>
        <v>0</v>
      </c>
      <c r="S660" s="162">
        <v>0</v>
      </c>
      <c r="T660" s="163">
        <f t="shared" si="137"/>
        <v>0</v>
      </c>
      <c r="AR660" s="164" t="s">
        <v>226</v>
      </c>
      <c r="AT660" s="164" t="s">
        <v>115</v>
      </c>
      <c r="AU660" s="164" t="s">
        <v>73</v>
      </c>
      <c r="AY660" s="13" t="s">
        <v>121</v>
      </c>
      <c r="BE660" s="165">
        <f t="shared" si="138"/>
        <v>0</v>
      </c>
      <c r="BF660" s="165">
        <f t="shared" si="139"/>
        <v>0</v>
      </c>
      <c r="BG660" s="165">
        <f t="shared" si="140"/>
        <v>0</v>
      </c>
      <c r="BH660" s="165">
        <f t="shared" si="141"/>
        <v>0</v>
      </c>
      <c r="BI660" s="165">
        <f t="shared" si="142"/>
        <v>0</v>
      </c>
      <c r="BJ660" s="13" t="s">
        <v>81</v>
      </c>
      <c r="BK660" s="165">
        <f t="shared" si="143"/>
        <v>0</v>
      </c>
      <c r="BL660" s="13" t="s">
        <v>226</v>
      </c>
      <c r="BM660" s="164" t="s">
        <v>2400</v>
      </c>
    </row>
    <row r="661" spans="2:65" s="1" customFormat="1" ht="24" customHeight="1">
      <c r="B661" s="30"/>
      <c r="C661" s="153" t="s">
        <v>2401</v>
      </c>
      <c r="D661" s="153" t="s">
        <v>115</v>
      </c>
      <c r="E661" s="154" t="s">
        <v>2402</v>
      </c>
      <c r="F661" s="155" t="s">
        <v>2403</v>
      </c>
      <c r="G661" s="156" t="s">
        <v>231</v>
      </c>
      <c r="H661" s="157">
        <v>6</v>
      </c>
      <c r="I661" s="158"/>
      <c r="J661" s="159">
        <f t="shared" si="134"/>
        <v>0</v>
      </c>
      <c r="K661" s="155" t="s">
        <v>119</v>
      </c>
      <c r="L661" s="34"/>
      <c r="M661" s="160" t="s">
        <v>19</v>
      </c>
      <c r="N661" s="161" t="s">
        <v>44</v>
      </c>
      <c r="O661" s="59"/>
      <c r="P661" s="162">
        <f t="shared" si="135"/>
        <v>0</v>
      </c>
      <c r="Q661" s="162">
        <v>0</v>
      </c>
      <c r="R661" s="162">
        <f t="shared" si="136"/>
        <v>0</v>
      </c>
      <c r="S661" s="162">
        <v>0</v>
      </c>
      <c r="T661" s="163">
        <f t="shared" si="137"/>
        <v>0</v>
      </c>
      <c r="AR661" s="164" t="s">
        <v>226</v>
      </c>
      <c r="AT661" s="164" t="s">
        <v>115</v>
      </c>
      <c r="AU661" s="164" t="s">
        <v>73</v>
      </c>
      <c r="AY661" s="13" t="s">
        <v>121</v>
      </c>
      <c r="BE661" s="165">
        <f t="shared" si="138"/>
        <v>0</v>
      </c>
      <c r="BF661" s="165">
        <f t="shared" si="139"/>
        <v>0</v>
      </c>
      <c r="BG661" s="165">
        <f t="shared" si="140"/>
        <v>0</v>
      </c>
      <c r="BH661" s="165">
        <f t="shared" si="141"/>
        <v>0</v>
      </c>
      <c r="BI661" s="165">
        <f t="shared" si="142"/>
        <v>0</v>
      </c>
      <c r="BJ661" s="13" t="s">
        <v>81</v>
      </c>
      <c r="BK661" s="165">
        <f t="shared" si="143"/>
        <v>0</v>
      </c>
      <c r="BL661" s="13" t="s">
        <v>226</v>
      </c>
      <c r="BM661" s="164" t="s">
        <v>2404</v>
      </c>
    </row>
    <row r="662" spans="2:65" s="1" customFormat="1" ht="36" customHeight="1">
      <c r="B662" s="30"/>
      <c r="C662" s="153" t="s">
        <v>2405</v>
      </c>
      <c r="D662" s="153" t="s">
        <v>115</v>
      </c>
      <c r="E662" s="154" t="s">
        <v>2406</v>
      </c>
      <c r="F662" s="155" t="s">
        <v>2407</v>
      </c>
      <c r="G662" s="156" t="s">
        <v>265</v>
      </c>
      <c r="H662" s="157">
        <v>6</v>
      </c>
      <c r="I662" s="158"/>
      <c r="J662" s="159">
        <f t="shared" si="134"/>
        <v>0</v>
      </c>
      <c r="K662" s="155" t="s">
        <v>119</v>
      </c>
      <c r="L662" s="34"/>
      <c r="M662" s="160" t="s">
        <v>19</v>
      </c>
      <c r="N662" s="161" t="s">
        <v>44</v>
      </c>
      <c r="O662" s="59"/>
      <c r="P662" s="162">
        <f t="shared" si="135"/>
        <v>0</v>
      </c>
      <c r="Q662" s="162">
        <v>0</v>
      </c>
      <c r="R662" s="162">
        <f t="shared" si="136"/>
        <v>0</v>
      </c>
      <c r="S662" s="162">
        <v>0</v>
      </c>
      <c r="T662" s="163">
        <f t="shared" si="137"/>
        <v>0</v>
      </c>
      <c r="AR662" s="164" t="s">
        <v>226</v>
      </c>
      <c r="AT662" s="164" t="s">
        <v>115</v>
      </c>
      <c r="AU662" s="164" t="s">
        <v>73</v>
      </c>
      <c r="AY662" s="13" t="s">
        <v>121</v>
      </c>
      <c r="BE662" s="165">
        <f t="shared" si="138"/>
        <v>0</v>
      </c>
      <c r="BF662" s="165">
        <f t="shared" si="139"/>
        <v>0</v>
      </c>
      <c r="BG662" s="165">
        <f t="shared" si="140"/>
        <v>0</v>
      </c>
      <c r="BH662" s="165">
        <f t="shared" si="141"/>
        <v>0</v>
      </c>
      <c r="BI662" s="165">
        <f t="shared" si="142"/>
        <v>0</v>
      </c>
      <c r="BJ662" s="13" t="s">
        <v>81</v>
      </c>
      <c r="BK662" s="165">
        <f t="shared" si="143"/>
        <v>0</v>
      </c>
      <c r="BL662" s="13" t="s">
        <v>226</v>
      </c>
      <c r="BM662" s="164" t="s">
        <v>2408</v>
      </c>
    </row>
    <row r="663" spans="2:65" s="1" customFormat="1" ht="36" customHeight="1">
      <c r="B663" s="30"/>
      <c r="C663" s="153" t="s">
        <v>2409</v>
      </c>
      <c r="D663" s="153" t="s">
        <v>115</v>
      </c>
      <c r="E663" s="154" t="s">
        <v>2410</v>
      </c>
      <c r="F663" s="155" t="s">
        <v>2411</v>
      </c>
      <c r="G663" s="156" t="s">
        <v>231</v>
      </c>
      <c r="H663" s="157">
        <v>1</v>
      </c>
      <c r="I663" s="158"/>
      <c r="J663" s="159">
        <f t="shared" si="134"/>
        <v>0</v>
      </c>
      <c r="K663" s="155" t="s">
        <v>119</v>
      </c>
      <c r="L663" s="34"/>
      <c r="M663" s="160" t="s">
        <v>19</v>
      </c>
      <c r="N663" s="161" t="s">
        <v>44</v>
      </c>
      <c r="O663" s="59"/>
      <c r="P663" s="162">
        <f t="shared" si="135"/>
        <v>0</v>
      </c>
      <c r="Q663" s="162">
        <v>0</v>
      </c>
      <c r="R663" s="162">
        <f t="shared" si="136"/>
        <v>0</v>
      </c>
      <c r="S663" s="162">
        <v>0</v>
      </c>
      <c r="T663" s="163">
        <f t="shared" si="137"/>
        <v>0</v>
      </c>
      <c r="AR663" s="164" t="s">
        <v>226</v>
      </c>
      <c r="AT663" s="164" t="s">
        <v>115</v>
      </c>
      <c r="AU663" s="164" t="s">
        <v>73</v>
      </c>
      <c r="AY663" s="13" t="s">
        <v>121</v>
      </c>
      <c r="BE663" s="165">
        <f t="shared" si="138"/>
        <v>0</v>
      </c>
      <c r="BF663" s="165">
        <f t="shared" si="139"/>
        <v>0</v>
      </c>
      <c r="BG663" s="165">
        <f t="shared" si="140"/>
        <v>0</v>
      </c>
      <c r="BH663" s="165">
        <f t="shared" si="141"/>
        <v>0</v>
      </c>
      <c r="BI663" s="165">
        <f t="shared" si="142"/>
        <v>0</v>
      </c>
      <c r="BJ663" s="13" t="s">
        <v>81</v>
      </c>
      <c r="BK663" s="165">
        <f t="shared" si="143"/>
        <v>0</v>
      </c>
      <c r="BL663" s="13" t="s">
        <v>226</v>
      </c>
      <c r="BM663" s="164" t="s">
        <v>2412</v>
      </c>
    </row>
    <row r="664" spans="2:65" s="1" customFormat="1" ht="24" customHeight="1">
      <c r="B664" s="30"/>
      <c r="C664" s="153" t="s">
        <v>2413</v>
      </c>
      <c r="D664" s="153" t="s">
        <v>115</v>
      </c>
      <c r="E664" s="154" t="s">
        <v>2414</v>
      </c>
      <c r="F664" s="155" t="s">
        <v>2415</v>
      </c>
      <c r="G664" s="156" t="s">
        <v>231</v>
      </c>
      <c r="H664" s="157">
        <v>1</v>
      </c>
      <c r="I664" s="158"/>
      <c r="J664" s="159">
        <f t="shared" si="134"/>
        <v>0</v>
      </c>
      <c r="K664" s="155" t="s">
        <v>119</v>
      </c>
      <c r="L664" s="34"/>
      <c r="M664" s="160" t="s">
        <v>19</v>
      </c>
      <c r="N664" s="161" t="s">
        <v>44</v>
      </c>
      <c r="O664" s="59"/>
      <c r="P664" s="162">
        <f t="shared" si="135"/>
        <v>0</v>
      </c>
      <c r="Q664" s="162">
        <v>0</v>
      </c>
      <c r="R664" s="162">
        <f t="shared" si="136"/>
        <v>0</v>
      </c>
      <c r="S664" s="162">
        <v>0</v>
      </c>
      <c r="T664" s="163">
        <f t="shared" si="137"/>
        <v>0</v>
      </c>
      <c r="AR664" s="164" t="s">
        <v>226</v>
      </c>
      <c r="AT664" s="164" t="s">
        <v>115</v>
      </c>
      <c r="AU664" s="164" t="s">
        <v>73</v>
      </c>
      <c r="AY664" s="13" t="s">
        <v>121</v>
      </c>
      <c r="BE664" s="165">
        <f t="shared" si="138"/>
        <v>0</v>
      </c>
      <c r="BF664" s="165">
        <f t="shared" si="139"/>
        <v>0</v>
      </c>
      <c r="BG664" s="165">
        <f t="shared" si="140"/>
        <v>0</v>
      </c>
      <c r="BH664" s="165">
        <f t="shared" si="141"/>
        <v>0</v>
      </c>
      <c r="BI664" s="165">
        <f t="shared" si="142"/>
        <v>0</v>
      </c>
      <c r="BJ664" s="13" t="s">
        <v>81</v>
      </c>
      <c r="BK664" s="165">
        <f t="shared" si="143"/>
        <v>0</v>
      </c>
      <c r="BL664" s="13" t="s">
        <v>226</v>
      </c>
      <c r="BM664" s="164" t="s">
        <v>2416</v>
      </c>
    </row>
    <row r="665" spans="2:65" s="1" customFormat="1" ht="24" customHeight="1">
      <c r="B665" s="30"/>
      <c r="C665" s="153" t="s">
        <v>2417</v>
      </c>
      <c r="D665" s="153" t="s">
        <v>115</v>
      </c>
      <c r="E665" s="154" t="s">
        <v>2418</v>
      </c>
      <c r="F665" s="155" t="s">
        <v>2419</v>
      </c>
      <c r="G665" s="156" t="s">
        <v>231</v>
      </c>
      <c r="H665" s="157">
        <v>1</v>
      </c>
      <c r="I665" s="158"/>
      <c r="J665" s="159">
        <f t="shared" si="134"/>
        <v>0</v>
      </c>
      <c r="K665" s="155" t="s">
        <v>119</v>
      </c>
      <c r="L665" s="34"/>
      <c r="M665" s="160" t="s">
        <v>19</v>
      </c>
      <c r="N665" s="161" t="s">
        <v>44</v>
      </c>
      <c r="O665" s="59"/>
      <c r="P665" s="162">
        <f t="shared" si="135"/>
        <v>0</v>
      </c>
      <c r="Q665" s="162">
        <v>0</v>
      </c>
      <c r="R665" s="162">
        <f t="shared" si="136"/>
        <v>0</v>
      </c>
      <c r="S665" s="162">
        <v>0</v>
      </c>
      <c r="T665" s="163">
        <f t="shared" si="137"/>
        <v>0</v>
      </c>
      <c r="AR665" s="164" t="s">
        <v>226</v>
      </c>
      <c r="AT665" s="164" t="s">
        <v>115</v>
      </c>
      <c r="AU665" s="164" t="s">
        <v>73</v>
      </c>
      <c r="AY665" s="13" t="s">
        <v>121</v>
      </c>
      <c r="BE665" s="165">
        <f t="shared" si="138"/>
        <v>0</v>
      </c>
      <c r="BF665" s="165">
        <f t="shared" si="139"/>
        <v>0</v>
      </c>
      <c r="BG665" s="165">
        <f t="shared" si="140"/>
        <v>0</v>
      </c>
      <c r="BH665" s="165">
        <f t="shared" si="141"/>
        <v>0</v>
      </c>
      <c r="BI665" s="165">
        <f t="shared" si="142"/>
        <v>0</v>
      </c>
      <c r="BJ665" s="13" t="s">
        <v>81</v>
      </c>
      <c r="BK665" s="165">
        <f t="shared" si="143"/>
        <v>0</v>
      </c>
      <c r="BL665" s="13" t="s">
        <v>226</v>
      </c>
      <c r="BM665" s="164" t="s">
        <v>2420</v>
      </c>
    </row>
    <row r="666" spans="2:65" s="1" customFormat="1" ht="24" customHeight="1">
      <c r="B666" s="30"/>
      <c r="C666" s="153" t="s">
        <v>2421</v>
      </c>
      <c r="D666" s="153" t="s">
        <v>115</v>
      </c>
      <c r="E666" s="154" t="s">
        <v>2422</v>
      </c>
      <c r="F666" s="155" t="s">
        <v>2423</v>
      </c>
      <c r="G666" s="156" t="s">
        <v>231</v>
      </c>
      <c r="H666" s="157">
        <v>1</v>
      </c>
      <c r="I666" s="158"/>
      <c r="J666" s="159">
        <f t="shared" si="134"/>
        <v>0</v>
      </c>
      <c r="K666" s="155" t="s">
        <v>119</v>
      </c>
      <c r="L666" s="34"/>
      <c r="M666" s="160" t="s">
        <v>19</v>
      </c>
      <c r="N666" s="161" t="s">
        <v>44</v>
      </c>
      <c r="O666" s="59"/>
      <c r="P666" s="162">
        <f t="shared" si="135"/>
        <v>0</v>
      </c>
      <c r="Q666" s="162">
        <v>0</v>
      </c>
      <c r="R666" s="162">
        <f t="shared" si="136"/>
        <v>0</v>
      </c>
      <c r="S666" s="162">
        <v>0</v>
      </c>
      <c r="T666" s="163">
        <f t="shared" si="137"/>
        <v>0</v>
      </c>
      <c r="AR666" s="164" t="s">
        <v>226</v>
      </c>
      <c r="AT666" s="164" t="s">
        <v>115</v>
      </c>
      <c r="AU666" s="164" t="s">
        <v>73</v>
      </c>
      <c r="AY666" s="13" t="s">
        <v>121</v>
      </c>
      <c r="BE666" s="165">
        <f t="shared" si="138"/>
        <v>0</v>
      </c>
      <c r="BF666" s="165">
        <f t="shared" si="139"/>
        <v>0</v>
      </c>
      <c r="BG666" s="165">
        <f t="shared" si="140"/>
        <v>0</v>
      </c>
      <c r="BH666" s="165">
        <f t="shared" si="141"/>
        <v>0</v>
      </c>
      <c r="BI666" s="165">
        <f t="shared" si="142"/>
        <v>0</v>
      </c>
      <c r="BJ666" s="13" t="s">
        <v>81</v>
      </c>
      <c r="BK666" s="165">
        <f t="shared" si="143"/>
        <v>0</v>
      </c>
      <c r="BL666" s="13" t="s">
        <v>226</v>
      </c>
      <c r="BM666" s="164" t="s">
        <v>2424</v>
      </c>
    </row>
    <row r="667" spans="2:65" s="1" customFormat="1" ht="60" customHeight="1">
      <c r="B667" s="30"/>
      <c r="C667" s="166" t="s">
        <v>2425</v>
      </c>
      <c r="D667" s="166" t="s">
        <v>124</v>
      </c>
      <c r="E667" s="167" t="s">
        <v>2426</v>
      </c>
      <c r="F667" s="168" t="s">
        <v>2427</v>
      </c>
      <c r="G667" s="169" t="s">
        <v>231</v>
      </c>
      <c r="H667" s="170">
        <v>1</v>
      </c>
      <c r="I667" s="171"/>
      <c r="J667" s="172">
        <f t="shared" si="134"/>
        <v>0</v>
      </c>
      <c r="K667" s="168" t="s">
        <v>119</v>
      </c>
      <c r="L667" s="173"/>
      <c r="M667" s="174" t="s">
        <v>19</v>
      </c>
      <c r="N667" s="175" t="s">
        <v>44</v>
      </c>
      <c r="O667" s="59"/>
      <c r="P667" s="162">
        <f t="shared" si="135"/>
        <v>0</v>
      </c>
      <c r="Q667" s="162">
        <v>0</v>
      </c>
      <c r="R667" s="162">
        <f t="shared" si="136"/>
        <v>0</v>
      </c>
      <c r="S667" s="162">
        <v>0</v>
      </c>
      <c r="T667" s="163">
        <f t="shared" si="137"/>
        <v>0</v>
      </c>
      <c r="AR667" s="164" t="s">
        <v>225</v>
      </c>
      <c r="AT667" s="164" t="s">
        <v>124</v>
      </c>
      <c r="AU667" s="164" t="s">
        <v>73</v>
      </c>
      <c r="AY667" s="13" t="s">
        <v>121</v>
      </c>
      <c r="BE667" s="165">
        <f t="shared" si="138"/>
        <v>0</v>
      </c>
      <c r="BF667" s="165">
        <f t="shared" si="139"/>
        <v>0</v>
      </c>
      <c r="BG667" s="165">
        <f t="shared" si="140"/>
        <v>0</v>
      </c>
      <c r="BH667" s="165">
        <f t="shared" si="141"/>
        <v>0</v>
      </c>
      <c r="BI667" s="165">
        <f t="shared" si="142"/>
        <v>0</v>
      </c>
      <c r="BJ667" s="13" t="s">
        <v>81</v>
      </c>
      <c r="BK667" s="165">
        <f t="shared" si="143"/>
        <v>0</v>
      </c>
      <c r="BL667" s="13" t="s">
        <v>226</v>
      </c>
      <c r="BM667" s="164" t="s">
        <v>2428</v>
      </c>
    </row>
    <row r="668" spans="2:65" s="1" customFormat="1" ht="24" customHeight="1">
      <c r="B668" s="30"/>
      <c r="C668" s="166" t="s">
        <v>2429</v>
      </c>
      <c r="D668" s="166" t="s">
        <v>124</v>
      </c>
      <c r="E668" s="167" t="s">
        <v>2430</v>
      </c>
      <c r="F668" s="168" t="s">
        <v>2431</v>
      </c>
      <c r="G668" s="169" t="s">
        <v>231</v>
      </c>
      <c r="H668" s="170">
        <v>5</v>
      </c>
      <c r="I668" s="171"/>
      <c r="J668" s="172">
        <f t="shared" si="134"/>
        <v>0</v>
      </c>
      <c r="K668" s="168" t="s">
        <v>119</v>
      </c>
      <c r="L668" s="173"/>
      <c r="M668" s="174" t="s">
        <v>19</v>
      </c>
      <c r="N668" s="175" t="s">
        <v>44</v>
      </c>
      <c r="O668" s="59"/>
      <c r="P668" s="162">
        <f t="shared" si="135"/>
        <v>0</v>
      </c>
      <c r="Q668" s="162">
        <v>0</v>
      </c>
      <c r="R668" s="162">
        <f t="shared" si="136"/>
        <v>0</v>
      </c>
      <c r="S668" s="162">
        <v>0</v>
      </c>
      <c r="T668" s="163">
        <f t="shared" si="137"/>
        <v>0</v>
      </c>
      <c r="AR668" s="164" t="s">
        <v>225</v>
      </c>
      <c r="AT668" s="164" t="s">
        <v>124</v>
      </c>
      <c r="AU668" s="164" t="s">
        <v>73</v>
      </c>
      <c r="AY668" s="13" t="s">
        <v>121</v>
      </c>
      <c r="BE668" s="165">
        <f t="shared" si="138"/>
        <v>0</v>
      </c>
      <c r="BF668" s="165">
        <f t="shared" si="139"/>
        <v>0</v>
      </c>
      <c r="BG668" s="165">
        <f t="shared" si="140"/>
        <v>0</v>
      </c>
      <c r="BH668" s="165">
        <f t="shared" si="141"/>
        <v>0</v>
      </c>
      <c r="BI668" s="165">
        <f t="shared" si="142"/>
        <v>0</v>
      </c>
      <c r="BJ668" s="13" t="s">
        <v>81</v>
      </c>
      <c r="BK668" s="165">
        <f t="shared" si="143"/>
        <v>0</v>
      </c>
      <c r="BL668" s="13" t="s">
        <v>226</v>
      </c>
      <c r="BM668" s="164" t="s">
        <v>2432</v>
      </c>
    </row>
    <row r="669" spans="2:65" s="1" customFormat="1" ht="24" customHeight="1">
      <c r="B669" s="30"/>
      <c r="C669" s="166" t="s">
        <v>2433</v>
      </c>
      <c r="D669" s="166" t="s">
        <v>124</v>
      </c>
      <c r="E669" s="167" t="s">
        <v>2434</v>
      </c>
      <c r="F669" s="168" t="s">
        <v>2435</v>
      </c>
      <c r="G669" s="169" t="s">
        <v>231</v>
      </c>
      <c r="H669" s="170">
        <v>3</v>
      </c>
      <c r="I669" s="171"/>
      <c r="J669" s="172">
        <f t="shared" si="134"/>
        <v>0</v>
      </c>
      <c r="K669" s="168" t="s">
        <v>119</v>
      </c>
      <c r="L669" s="173"/>
      <c r="M669" s="174" t="s">
        <v>19</v>
      </c>
      <c r="N669" s="175" t="s">
        <v>44</v>
      </c>
      <c r="O669" s="59"/>
      <c r="P669" s="162">
        <f t="shared" si="135"/>
        <v>0</v>
      </c>
      <c r="Q669" s="162">
        <v>0</v>
      </c>
      <c r="R669" s="162">
        <f t="shared" si="136"/>
        <v>0</v>
      </c>
      <c r="S669" s="162">
        <v>0</v>
      </c>
      <c r="T669" s="163">
        <f t="shared" si="137"/>
        <v>0</v>
      </c>
      <c r="AR669" s="164" t="s">
        <v>225</v>
      </c>
      <c r="AT669" s="164" t="s">
        <v>124</v>
      </c>
      <c r="AU669" s="164" t="s">
        <v>73</v>
      </c>
      <c r="AY669" s="13" t="s">
        <v>121</v>
      </c>
      <c r="BE669" s="165">
        <f t="shared" si="138"/>
        <v>0</v>
      </c>
      <c r="BF669" s="165">
        <f t="shared" si="139"/>
        <v>0</v>
      </c>
      <c r="BG669" s="165">
        <f t="shared" si="140"/>
        <v>0</v>
      </c>
      <c r="BH669" s="165">
        <f t="shared" si="141"/>
        <v>0</v>
      </c>
      <c r="BI669" s="165">
        <f t="shared" si="142"/>
        <v>0</v>
      </c>
      <c r="BJ669" s="13" t="s">
        <v>81</v>
      </c>
      <c r="BK669" s="165">
        <f t="shared" si="143"/>
        <v>0</v>
      </c>
      <c r="BL669" s="13" t="s">
        <v>226</v>
      </c>
      <c r="BM669" s="164" t="s">
        <v>2436</v>
      </c>
    </row>
    <row r="670" spans="2:65" s="1" customFormat="1" ht="24" customHeight="1">
      <c r="B670" s="30"/>
      <c r="C670" s="166" t="s">
        <v>2437</v>
      </c>
      <c r="D670" s="166" t="s">
        <v>124</v>
      </c>
      <c r="E670" s="167" t="s">
        <v>2438</v>
      </c>
      <c r="F670" s="168" t="s">
        <v>2439</v>
      </c>
      <c r="G670" s="169" t="s">
        <v>231</v>
      </c>
      <c r="H670" s="170">
        <v>3</v>
      </c>
      <c r="I670" s="171"/>
      <c r="J670" s="172">
        <f t="shared" si="134"/>
        <v>0</v>
      </c>
      <c r="K670" s="168" t="s">
        <v>119</v>
      </c>
      <c r="L670" s="173"/>
      <c r="M670" s="174" t="s">
        <v>19</v>
      </c>
      <c r="N670" s="175" t="s">
        <v>44</v>
      </c>
      <c r="O670" s="59"/>
      <c r="P670" s="162">
        <f t="shared" si="135"/>
        <v>0</v>
      </c>
      <c r="Q670" s="162">
        <v>0</v>
      </c>
      <c r="R670" s="162">
        <f t="shared" si="136"/>
        <v>0</v>
      </c>
      <c r="S670" s="162">
        <v>0</v>
      </c>
      <c r="T670" s="163">
        <f t="shared" si="137"/>
        <v>0</v>
      </c>
      <c r="AR670" s="164" t="s">
        <v>225</v>
      </c>
      <c r="AT670" s="164" t="s">
        <v>124</v>
      </c>
      <c r="AU670" s="164" t="s">
        <v>73</v>
      </c>
      <c r="AY670" s="13" t="s">
        <v>121</v>
      </c>
      <c r="BE670" s="165">
        <f t="shared" si="138"/>
        <v>0</v>
      </c>
      <c r="BF670" s="165">
        <f t="shared" si="139"/>
        <v>0</v>
      </c>
      <c r="BG670" s="165">
        <f t="shared" si="140"/>
        <v>0</v>
      </c>
      <c r="BH670" s="165">
        <f t="shared" si="141"/>
        <v>0</v>
      </c>
      <c r="BI670" s="165">
        <f t="shared" si="142"/>
        <v>0</v>
      </c>
      <c r="BJ670" s="13" t="s">
        <v>81</v>
      </c>
      <c r="BK670" s="165">
        <f t="shared" si="143"/>
        <v>0</v>
      </c>
      <c r="BL670" s="13" t="s">
        <v>226</v>
      </c>
      <c r="BM670" s="164" t="s">
        <v>2440</v>
      </c>
    </row>
    <row r="671" spans="2:65" s="1" customFormat="1" ht="24" customHeight="1">
      <c r="B671" s="30"/>
      <c r="C671" s="166" t="s">
        <v>83</v>
      </c>
      <c r="D671" s="166" t="s">
        <v>124</v>
      </c>
      <c r="E671" s="167" t="s">
        <v>2441</v>
      </c>
      <c r="F671" s="168" t="s">
        <v>2442</v>
      </c>
      <c r="G671" s="169" t="s">
        <v>231</v>
      </c>
      <c r="H671" s="170">
        <v>16</v>
      </c>
      <c r="I671" s="171"/>
      <c r="J671" s="172">
        <f t="shared" si="134"/>
        <v>0</v>
      </c>
      <c r="K671" s="168" t="s">
        <v>119</v>
      </c>
      <c r="L671" s="173"/>
      <c r="M671" s="174" t="s">
        <v>19</v>
      </c>
      <c r="N671" s="175" t="s">
        <v>44</v>
      </c>
      <c r="O671" s="59"/>
      <c r="P671" s="162">
        <f t="shared" si="135"/>
        <v>0</v>
      </c>
      <c r="Q671" s="162">
        <v>0</v>
      </c>
      <c r="R671" s="162">
        <f t="shared" si="136"/>
        <v>0</v>
      </c>
      <c r="S671" s="162">
        <v>0</v>
      </c>
      <c r="T671" s="163">
        <f t="shared" si="137"/>
        <v>0</v>
      </c>
      <c r="AR671" s="164" t="s">
        <v>220</v>
      </c>
      <c r="AT671" s="164" t="s">
        <v>124</v>
      </c>
      <c r="AU671" s="164" t="s">
        <v>73</v>
      </c>
      <c r="AY671" s="13" t="s">
        <v>121</v>
      </c>
      <c r="BE671" s="165">
        <f t="shared" si="138"/>
        <v>0</v>
      </c>
      <c r="BF671" s="165">
        <f t="shared" si="139"/>
        <v>0</v>
      </c>
      <c r="BG671" s="165">
        <f t="shared" si="140"/>
        <v>0</v>
      </c>
      <c r="BH671" s="165">
        <f t="shared" si="141"/>
        <v>0</v>
      </c>
      <c r="BI671" s="165">
        <f t="shared" si="142"/>
        <v>0</v>
      </c>
      <c r="BJ671" s="13" t="s">
        <v>81</v>
      </c>
      <c r="BK671" s="165">
        <f t="shared" si="143"/>
        <v>0</v>
      </c>
      <c r="BL671" s="13" t="s">
        <v>220</v>
      </c>
      <c r="BM671" s="164" t="s">
        <v>2443</v>
      </c>
    </row>
    <row r="672" spans="2:65" s="1" customFormat="1" ht="24" customHeight="1">
      <c r="B672" s="30"/>
      <c r="C672" s="166" t="s">
        <v>2444</v>
      </c>
      <c r="D672" s="166" t="s">
        <v>124</v>
      </c>
      <c r="E672" s="167" t="s">
        <v>2445</v>
      </c>
      <c r="F672" s="168" t="s">
        <v>2446</v>
      </c>
      <c r="G672" s="169" t="s">
        <v>231</v>
      </c>
      <c r="H672" s="170">
        <v>5</v>
      </c>
      <c r="I672" s="171"/>
      <c r="J672" s="172">
        <f t="shared" si="134"/>
        <v>0</v>
      </c>
      <c r="K672" s="168" t="s">
        <v>119</v>
      </c>
      <c r="L672" s="173"/>
      <c r="M672" s="174" t="s">
        <v>19</v>
      </c>
      <c r="N672" s="175" t="s">
        <v>44</v>
      </c>
      <c r="O672" s="59"/>
      <c r="P672" s="162">
        <f t="shared" si="135"/>
        <v>0</v>
      </c>
      <c r="Q672" s="162">
        <v>0</v>
      </c>
      <c r="R672" s="162">
        <f t="shared" si="136"/>
        <v>0</v>
      </c>
      <c r="S672" s="162">
        <v>0</v>
      </c>
      <c r="T672" s="163">
        <f t="shared" si="137"/>
        <v>0</v>
      </c>
      <c r="AR672" s="164" t="s">
        <v>220</v>
      </c>
      <c r="AT672" s="164" t="s">
        <v>124</v>
      </c>
      <c r="AU672" s="164" t="s">
        <v>73</v>
      </c>
      <c r="AY672" s="13" t="s">
        <v>121</v>
      </c>
      <c r="BE672" s="165">
        <f t="shared" si="138"/>
        <v>0</v>
      </c>
      <c r="BF672" s="165">
        <f t="shared" si="139"/>
        <v>0</v>
      </c>
      <c r="BG672" s="165">
        <f t="shared" si="140"/>
        <v>0</v>
      </c>
      <c r="BH672" s="165">
        <f t="shared" si="141"/>
        <v>0</v>
      </c>
      <c r="BI672" s="165">
        <f t="shared" si="142"/>
        <v>0</v>
      </c>
      <c r="BJ672" s="13" t="s">
        <v>81</v>
      </c>
      <c r="BK672" s="165">
        <f t="shared" si="143"/>
        <v>0</v>
      </c>
      <c r="BL672" s="13" t="s">
        <v>220</v>
      </c>
      <c r="BM672" s="164" t="s">
        <v>2447</v>
      </c>
    </row>
    <row r="673" spans="2:65" s="1" customFormat="1" ht="24" customHeight="1">
      <c r="B673" s="30"/>
      <c r="C673" s="166" t="s">
        <v>226</v>
      </c>
      <c r="D673" s="166" t="s">
        <v>124</v>
      </c>
      <c r="E673" s="167" t="s">
        <v>2448</v>
      </c>
      <c r="F673" s="168" t="s">
        <v>2449</v>
      </c>
      <c r="G673" s="169" t="s">
        <v>231</v>
      </c>
      <c r="H673" s="170">
        <v>5</v>
      </c>
      <c r="I673" s="171"/>
      <c r="J673" s="172">
        <f t="shared" si="134"/>
        <v>0</v>
      </c>
      <c r="K673" s="168" t="s">
        <v>119</v>
      </c>
      <c r="L673" s="173"/>
      <c r="M673" s="174" t="s">
        <v>19</v>
      </c>
      <c r="N673" s="175" t="s">
        <v>44</v>
      </c>
      <c r="O673" s="59"/>
      <c r="P673" s="162">
        <f t="shared" si="135"/>
        <v>0</v>
      </c>
      <c r="Q673" s="162">
        <v>0</v>
      </c>
      <c r="R673" s="162">
        <f t="shared" si="136"/>
        <v>0</v>
      </c>
      <c r="S673" s="162">
        <v>0</v>
      </c>
      <c r="T673" s="163">
        <f t="shared" si="137"/>
        <v>0</v>
      </c>
      <c r="AR673" s="164" t="s">
        <v>220</v>
      </c>
      <c r="AT673" s="164" t="s">
        <v>124</v>
      </c>
      <c r="AU673" s="164" t="s">
        <v>73</v>
      </c>
      <c r="AY673" s="13" t="s">
        <v>121</v>
      </c>
      <c r="BE673" s="165">
        <f t="shared" si="138"/>
        <v>0</v>
      </c>
      <c r="BF673" s="165">
        <f t="shared" si="139"/>
        <v>0</v>
      </c>
      <c r="BG673" s="165">
        <f t="shared" si="140"/>
        <v>0</v>
      </c>
      <c r="BH673" s="165">
        <f t="shared" si="141"/>
        <v>0</v>
      </c>
      <c r="BI673" s="165">
        <f t="shared" si="142"/>
        <v>0</v>
      </c>
      <c r="BJ673" s="13" t="s">
        <v>81</v>
      </c>
      <c r="BK673" s="165">
        <f t="shared" si="143"/>
        <v>0</v>
      </c>
      <c r="BL673" s="13" t="s">
        <v>220</v>
      </c>
      <c r="BM673" s="164" t="s">
        <v>2450</v>
      </c>
    </row>
    <row r="674" spans="2:65" s="1" customFormat="1" ht="24" customHeight="1">
      <c r="B674" s="30"/>
      <c r="C674" s="166" t="s">
        <v>2451</v>
      </c>
      <c r="D674" s="166" t="s">
        <v>124</v>
      </c>
      <c r="E674" s="167" t="s">
        <v>2452</v>
      </c>
      <c r="F674" s="168" t="s">
        <v>2453</v>
      </c>
      <c r="G674" s="169" t="s">
        <v>231</v>
      </c>
      <c r="H674" s="170">
        <v>20</v>
      </c>
      <c r="I674" s="171"/>
      <c r="J674" s="172">
        <f t="shared" si="134"/>
        <v>0</v>
      </c>
      <c r="K674" s="168" t="s">
        <v>119</v>
      </c>
      <c r="L674" s="173"/>
      <c r="M674" s="174" t="s">
        <v>19</v>
      </c>
      <c r="N674" s="175" t="s">
        <v>44</v>
      </c>
      <c r="O674" s="59"/>
      <c r="P674" s="162">
        <f t="shared" si="135"/>
        <v>0</v>
      </c>
      <c r="Q674" s="162">
        <v>0</v>
      </c>
      <c r="R674" s="162">
        <f t="shared" si="136"/>
        <v>0</v>
      </c>
      <c r="S674" s="162">
        <v>0</v>
      </c>
      <c r="T674" s="163">
        <f t="shared" si="137"/>
        <v>0</v>
      </c>
      <c r="AR674" s="164" t="s">
        <v>220</v>
      </c>
      <c r="AT674" s="164" t="s">
        <v>124</v>
      </c>
      <c r="AU674" s="164" t="s">
        <v>73</v>
      </c>
      <c r="AY674" s="13" t="s">
        <v>121</v>
      </c>
      <c r="BE674" s="165">
        <f t="shared" si="138"/>
        <v>0</v>
      </c>
      <c r="BF674" s="165">
        <f t="shared" si="139"/>
        <v>0</v>
      </c>
      <c r="BG674" s="165">
        <f t="shared" si="140"/>
        <v>0</v>
      </c>
      <c r="BH674" s="165">
        <f t="shared" si="141"/>
        <v>0</v>
      </c>
      <c r="BI674" s="165">
        <f t="shared" si="142"/>
        <v>0</v>
      </c>
      <c r="BJ674" s="13" t="s">
        <v>81</v>
      </c>
      <c r="BK674" s="165">
        <f t="shared" si="143"/>
        <v>0</v>
      </c>
      <c r="BL674" s="13" t="s">
        <v>220</v>
      </c>
      <c r="BM674" s="164" t="s">
        <v>2454</v>
      </c>
    </row>
    <row r="675" spans="2:65" s="1" customFormat="1" ht="24" customHeight="1">
      <c r="B675" s="30"/>
      <c r="C675" s="166" t="s">
        <v>2455</v>
      </c>
      <c r="D675" s="166" t="s">
        <v>124</v>
      </c>
      <c r="E675" s="167" t="s">
        <v>2456</v>
      </c>
      <c r="F675" s="168" t="s">
        <v>2457</v>
      </c>
      <c r="G675" s="169" t="s">
        <v>231</v>
      </c>
      <c r="H675" s="170">
        <v>5</v>
      </c>
      <c r="I675" s="171"/>
      <c r="J675" s="172">
        <f t="shared" si="134"/>
        <v>0</v>
      </c>
      <c r="K675" s="168" t="s">
        <v>119</v>
      </c>
      <c r="L675" s="173"/>
      <c r="M675" s="174" t="s">
        <v>19</v>
      </c>
      <c r="N675" s="175" t="s">
        <v>44</v>
      </c>
      <c r="O675" s="59"/>
      <c r="P675" s="162">
        <f t="shared" si="135"/>
        <v>0</v>
      </c>
      <c r="Q675" s="162">
        <v>0</v>
      </c>
      <c r="R675" s="162">
        <f t="shared" si="136"/>
        <v>0</v>
      </c>
      <c r="S675" s="162">
        <v>0</v>
      </c>
      <c r="T675" s="163">
        <f t="shared" si="137"/>
        <v>0</v>
      </c>
      <c r="AR675" s="164" t="s">
        <v>220</v>
      </c>
      <c r="AT675" s="164" t="s">
        <v>124</v>
      </c>
      <c r="AU675" s="164" t="s">
        <v>73</v>
      </c>
      <c r="AY675" s="13" t="s">
        <v>121</v>
      </c>
      <c r="BE675" s="165">
        <f t="shared" si="138"/>
        <v>0</v>
      </c>
      <c r="BF675" s="165">
        <f t="shared" si="139"/>
        <v>0</v>
      </c>
      <c r="BG675" s="165">
        <f t="shared" si="140"/>
        <v>0</v>
      </c>
      <c r="BH675" s="165">
        <f t="shared" si="141"/>
        <v>0</v>
      </c>
      <c r="BI675" s="165">
        <f t="shared" si="142"/>
        <v>0</v>
      </c>
      <c r="BJ675" s="13" t="s">
        <v>81</v>
      </c>
      <c r="BK675" s="165">
        <f t="shared" si="143"/>
        <v>0</v>
      </c>
      <c r="BL675" s="13" t="s">
        <v>220</v>
      </c>
      <c r="BM675" s="164" t="s">
        <v>2458</v>
      </c>
    </row>
    <row r="676" spans="2:65" s="1" customFormat="1" ht="24" customHeight="1">
      <c r="B676" s="30"/>
      <c r="C676" s="166" t="s">
        <v>2459</v>
      </c>
      <c r="D676" s="166" t="s">
        <v>124</v>
      </c>
      <c r="E676" s="167" t="s">
        <v>2460</v>
      </c>
      <c r="F676" s="168" t="s">
        <v>2461</v>
      </c>
      <c r="G676" s="169" t="s">
        <v>231</v>
      </c>
      <c r="H676" s="170">
        <v>5</v>
      </c>
      <c r="I676" s="171"/>
      <c r="J676" s="172">
        <f t="shared" si="134"/>
        <v>0</v>
      </c>
      <c r="K676" s="168" t="s">
        <v>119</v>
      </c>
      <c r="L676" s="173"/>
      <c r="M676" s="174" t="s">
        <v>19</v>
      </c>
      <c r="N676" s="175" t="s">
        <v>44</v>
      </c>
      <c r="O676" s="59"/>
      <c r="P676" s="162">
        <f t="shared" si="135"/>
        <v>0</v>
      </c>
      <c r="Q676" s="162">
        <v>0</v>
      </c>
      <c r="R676" s="162">
        <f t="shared" si="136"/>
        <v>0</v>
      </c>
      <c r="S676" s="162">
        <v>0</v>
      </c>
      <c r="T676" s="163">
        <f t="shared" si="137"/>
        <v>0</v>
      </c>
      <c r="AR676" s="164" t="s">
        <v>220</v>
      </c>
      <c r="AT676" s="164" t="s">
        <v>124</v>
      </c>
      <c r="AU676" s="164" t="s">
        <v>73</v>
      </c>
      <c r="AY676" s="13" t="s">
        <v>121</v>
      </c>
      <c r="BE676" s="165">
        <f t="shared" si="138"/>
        <v>0</v>
      </c>
      <c r="BF676" s="165">
        <f t="shared" si="139"/>
        <v>0</v>
      </c>
      <c r="BG676" s="165">
        <f t="shared" si="140"/>
        <v>0</v>
      </c>
      <c r="BH676" s="165">
        <f t="shared" si="141"/>
        <v>0</v>
      </c>
      <c r="BI676" s="165">
        <f t="shared" si="142"/>
        <v>0</v>
      </c>
      <c r="BJ676" s="13" t="s">
        <v>81</v>
      </c>
      <c r="BK676" s="165">
        <f t="shared" si="143"/>
        <v>0</v>
      </c>
      <c r="BL676" s="13" t="s">
        <v>220</v>
      </c>
      <c r="BM676" s="164" t="s">
        <v>2462</v>
      </c>
    </row>
    <row r="677" spans="2:65" s="1" customFormat="1" ht="36" customHeight="1">
      <c r="B677" s="30"/>
      <c r="C677" s="153" t="s">
        <v>225</v>
      </c>
      <c r="D677" s="153" t="s">
        <v>115</v>
      </c>
      <c r="E677" s="154" t="s">
        <v>2463</v>
      </c>
      <c r="F677" s="155" t="s">
        <v>2464</v>
      </c>
      <c r="G677" s="156" t="s">
        <v>231</v>
      </c>
      <c r="H677" s="157">
        <v>10</v>
      </c>
      <c r="I677" s="158"/>
      <c r="J677" s="159">
        <f t="shared" si="134"/>
        <v>0</v>
      </c>
      <c r="K677" s="155" t="s">
        <v>119</v>
      </c>
      <c r="L677" s="34"/>
      <c r="M677" s="160" t="s">
        <v>19</v>
      </c>
      <c r="N677" s="161" t="s">
        <v>44</v>
      </c>
      <c r="O677" s="59"/>
      <c r="P677" s="162">
        <f t="shared" si="135"/>
        <v>0</v>
      </c>
      <c r="Q677" s="162">
        <v>0</v>
      </c>
      <c r="R677" s="162">
        <f t="shared" si="136"/>
        <v>0</v>
      </c>
      <c r="S677" s="162">
        <v>0</v>
      </c>
      <c r="T677" s="163">
        <f t="shared" si="137"/>
        <v>0</v>
      </c>
      <c r="AR677" s="164" t="s">
        <v>120</v>
      </c>
      <c r="AT677" s="164" t="s">
        <v>115</v>
      </c>
      <c r="AU677" s="164" t="s">
        <v>73</v>
      </c>
      <c r="AY677" s="13" t="s">
        <v>121</v>
      </c>
      <c r="BE677" s="165">
        <f t="shared" si="138"/>
        <v>0</v>
      </c>
      <c r="BF677" s="165">
        <f t="shared" si="139"/>
        <v>0</v>
      </c>
      <c r="BG677" s="165">
        <f t="shared" si="140"/>
        <v>0</v>
      </c>
      <c r="BH677" s="165">
        <f t="shared" si="141"/>
        <v>0</v>
      </c>
      <c r="BI677" s="165">
        <f t="shared" si="142"/>
        <v>0</v>
      </c>
      <c r="BJ677" s="13" t="s">
        <v>81</v>
      </c>
      <c r="BK677" s="165">
        <f t="shared" si="143"/>
        <v>0</v>
      </c>
      <c r="BL677" s="13" t="s">
        <v>120</v>
      </c>
      <c r="BM677" s="164" t="s">
        <v>2465</v>
      </c>
    </row>
    <row r="678" spans="2:65" s="1" customFormat="1" ht="24" customHeight="1">
      <c r="B678" s="30"/>
      <c r="C678" s="166" t="s">
        <v>2466</v>
      </c>
      <c r="D678" s="166" t="s">
        <v>124</v>
      </c>
      <c r="E678" s="167" t="s">
        <v>2467</v>
      </c>
      <c r="F678" s="168" t="s">
        <v>2468</v>
      </c>
      <c r="G678" s="169" t="s">
        <v>231</v>
      </c>
      <c r="H678" s="170">
        <v>10</v>
      </c>
      <c r="I678" s="171"/>
      <c r="J678" s="172">
        <f t="shared" si="134"/>
        <v>0</v>
      </c>
      <c r="K678" s="168" t="s">
        <v>119</v>
      </c>
      <c r="L678" s="173"/>
      <c r="M678" s="174" t="s">
        <v>19</v>
      </c>
      <c r="N678" s="175" t="s">
        <v>44</v>
      </c>
      <c r="O678" s="59"/>
      <c r="P678" s="162">
        <f t="shared" si="135"/>
        <v>0</v>
      </c>
      <c r="Q678" s="162">
        <v>0</v>
      </c>
      <c r="R678" s="162">
        <f t="shared" si="136"/>
        <v>0</v>
      </c>
      <c r="S678" s="162">
        <v>0</v>
      </c>
      <c r="T678" s="163">
        <f t="shared" si="137"/>
        <v>0</v>
      </c>
      <c r="AR678" s="164" t="s">
        <v>220</v>
      </c>
      <c r="AT678" s="164" t="s">
        <v>124</v>
      </c>
      <c r="AU678" s="164" t="s">
        <v>73</v>
      </c>
      <c r="AY678" s="13" t="s">
        <v>121</v>
      </c>
      <c r="BE678" s="165">
        <f t="shared" si="138"/>
        <v>0</v>
      </c>
      <c r="BF678" s="165">
        <f t="shared" si="139"/>
        <v>0</v>
      </c>
      <c r="BG678" s="165">
        <f t="shared" si="140"/>
        <v>0</v>
      </c>
      <c r="BH678" s="165">
        <f t="shared" si="141"/>
        <v>0</v>
      </c>
      <c r="BI678" s="165">
        <f t="shared" si="142"/>
        <v>0</v>
      </c>
      <c r="BJ678" s="13" t="s">
        <v>81</v>
      </c>
      <c r="BK678" s="165">
        <f t="shared" si="143"/>
        <v>0</v>
      </c>
      <c r="BL678" s="13" t="s">
        <v>220</v>
      </c>
      <c r="BM678" s="164" t="s">
        <v>2469</v>
      </c>
    </row>
    <row r="679" spans="2:65" s="1" customFormat="1" ht="24" customHeight="1">
      <c r="B679" s="30"/>
      <c r="C679" s="166" t="s">
        <v>2470</v>
      </c>
      <c r="D679" s="166" t="s">
        <v>124</v>
      </c>
      <c r="E679" s="167" t="s">
        <v>2471</v>
      </c>
      <c r="F679" s="168" t="s">
        <v>2472</v>
      </c>
      <c r="G679" s="169" t="s">
        <v>231</v>
      </c>
      <c r="H679" s="170">
        <v>75</v>
      </c>
      <c r="I679" s="171"/>
      <c r="J679" s="172">
        <f t="shared" si="134"/>
        <v>0</v>
      </c>
      <c r="K679" s="168" t="s">
        <v>119</v>
      </c>
      <c r="L679" s="173"/>
      <c r="M679" s="174" t="s">
        <v>19</v>
      </c>
      <c r="N679" s="175" t="s">
        <v>44</v>
      </c>
      <c r="O679" s="59"/>
      <c r="P679" s="162">
        <f t="shared" si="135"/>
        <v>0</v>
      </c>
      <c r="Q679" s="162">
        <v>0</v>
      </c>
      <c r="R679" s="162">
        <f t="shared" si="136"/>
        <v>0</v>
      </c>
      <c r="S679" s="162">
        <v>0</v>
      </c>
      <c r="T679" s="163">
        <f t="shared" si="137"/>
        <v>0</v>
      </c>
      <c r="AR679" s="164" t="s">
        <v>220</v>
      </c>
      <c r="AT679" s="164" t="s">
        <v>124</v>
      </c>
      <c r="AU679" s="164" t="s">
        <v>73</v>
      </c>
      <c r="AY679" s="13" t="s">
        <v>121</v>
      </c>
      <c r="BE679" s="165">
        <f t="shared" si="138"/>
        <v>0</v>
      </c>
      <c r="BF679" s="165">
        <f t="shared" si="139"/>
        <v>0</v>
      </c>
      <c r="BG679" s="165">
        <f t="shared" si="140"/>
        <v>0</v>
      </c>
      <c r="BH679" s="165">
        <f t="shared" si="141"/>
        <v>0</v>
      </c>
      <c r="BI679" s="165">
        <f t="shared" si="142"/>
        <v>0</v>
      </c>
      <c r="BJ679" s="13" t="s">
        <v>81</v>
      </c>
      <c r="BK679" s="165">
        <f t="shared" si="143"/>
        <v>0</v>
      </c>
      <c r="BL679" s="13" t="s">
        <v>220</v>
      </c>
      <c r="BM679" s="164" t="s">
        <v>2473</v>
      </c>
    </row>
    <row r="680" spans="2:65" s="1" customFormat="1" ht="24" customHeight="1">
      <c r="B680" s="30"/>
      <c r="C680" s="166" t="s">
        <v>2474</v>
      </c>
      <c r="D680" s="166" t="s">
        <v>124</v>
      </c>
      <c r="E680" s="167" t="s">
        <v>2475</v>
      </c>
      <c r="F680" s="168" t="s">
        <v>2476</v>
      </c>
      <c r="G680" s="169" t="s">
        <v>231</v>
      </c>
      <c r="H680" s="170">
        <v>15</v>
      </c>
      <c r="I680" s="171"/>
      <c r="J680" s="172">
        <f t="shared" si="134"/>
        <v>0</v>
      </c>
      <c r="K680" s="168" t="s">
        <v>119</v>
      </c>
      <c r="L680" s="173"/>
      <c r="M680" s="174" t="s">
        <v>19</v>
      </c>
      <c r="N680" s="175" t="s">
        <v>44</v>
      </c>
      <c r="O680" s="59"/>
      <c r="P680" s="162">
        <f t="shared" si="135"/>
        <v>0</v>
      </c>
      <c r="Q680" s="162">
        <v>0</v>
      </c>
      <c r="R680" s="162">
        <f t="shared" si="136"/>
        <v>0</v>
      </c>
      <c r="S680" s="162">
        <v>0</v>
      </c>
      <c r="T680" s="163">
        <f t="shared" si="137"/>
        <v>0</v>
      </c>
      <c r="AR680" s="164" t="s">
        <v>220</v>
      </c>
      <c r="AT680" s="164" t="s">
        <v>124</v>
      </c>
      <c r="AU680" s="164" t="s">
        <v>73</v>
      </c>
      <c r="AY680" s="13" t="s">
        <v>121</v>
      </c>
      <c r="BE680" s="165">
        <f t="shared" si="138"/>
        <v>0</v>
      </c>
      <c r="BF680" s="165">
        <f t="shared" si="139"/>
        <v>0</v>
      </c>
      <c r="BG680" s="165">
        <f t="shared" si="140"/>
        <v>0</v>
      </c>
      <c r="BH680" s="165">
        <f t="shared" si="141"/>
        <v>0</v>
      </c>
      <c r="BI680" s="165">
        <f t="shared" si="142"/>
        <v>0</v>
      </c>
      <c r="BJ680" s="13" t="s">
        <v>81</v>
      </c>
      <c r="BK680" s="165">
        <f t="shared" si="143"/>
        <v>0</v>
      </c>
      <c r="BL680" s="13" t="s">
        <v>220</v>
      </c>
      <c r="BM680" s="164" t="s">
        <v>2477</v>
      </c>
    </row>
    <row r="681" spans="2:65" s="1" customFormat="1" ht="24" customHeight="1">
      <c r="B681" s="30"/>
      <c r="C681" s="166" t="s">
        <v>2478</v>
      </c>
      <c r="D681" s="166" t="s">
        <v>124</v>
      </c>
      <c r="E681" s="167" t="s">
        <v>2479</v>
      </c>
      <c r="F681" s="168" t="s">
        <v>2480</v>
      </c>
      <c r="G681" s="169" t="s">
        <v>231</v>
      </c>
      <c r="H681" s="170">
        <v>138</v>
      </c>
      <c r="I681" s="171"/>
      <c r="J681" s="172">
        <f t="shared" si="134"/>
        <v>0</v>
      </c>
      <c r="K681" s="168" t="s">
        <v>119</v>
      </c>
      <c r="L681" s="173"/>
      <c r="M681" s="174" t="s">
        <v>19</v>
      </c>
      <c r="N681" s="175" t="s">
        <v>44</v>
      </c>
      <c r="O681" s="59"/>
      <c r="P681" s="162">
        <f t="shared" si="135"/>
        <v>0</v>
      </c>
      <c r="Q681" s="162">
        <v>0</v>
      </c>
      <c r="R681" s="162">
        <f t="shared" si="136"/>
        <v>0</v>
      </c>
      <c r="S681" s="162">
        <v>0</v>
      </c>
      <c r="T681" s="163">
        <f t="shared" si="137"/>
        <v>0</v>
      </c>
      <c r="AR681" s="164" t="s">
        <v>220</v>
      </c>
      <c r="AT681" s="164" t="s">
        <v>124</v>
      </c>
      <c r="AU681" s="164" t="s">
        <v>73</v>
      </c>
      <c r="AY681" s="13" t="s">
        <v>121</v>
      </c>
      <c r="BE681" s="165">
        <f t="shared" si="138"/>
        <v>0</v>
      </c>
      <c r="BF681" s="165">
        <f t="shared" si="139"/>
        <v>0</v>
      </c>
      <c r="BG681" s="165">
        <f t="shared" si="140"/>
        <v>0</v>
      </c>
      <c r="BH681" s="165">
        <f t="shared" si="141"/>
        <v>0</v>
      </c>
      <c r="BI681" s="165">
        <f t="shared" si="142"/>
        <v>0</v>
      </c>
      <c r="BJ681" s="13" t="s">
        <v>81</v>
      </c>
      <c r="BK681" s="165">
        <f t="shared" si="143"/>
        <v>0</v>
      </c>
      <c r="BL681" s="13" t="s">
        <v>220</v>
      </c>
      <c r="BM681" s="164" t="s">
        <v>2481</v>
      </c>
    </row>
    <row r="682" spans="2:65" s="1" customFormat="1" ht="24" customHeight="1">
      <c r="B682" s="30"/>
      <c r="C682" s="166" t="s">
        <v>2482</v>
      </c>
      <c r="D682" s="166" t="s">
        <v>124</v>
      </c>
      <c r="E682" s="167" t="s">
        <v>2483</v>
      </c>
      <c r="F682" s="168" t="s">
        <v>2484</v>
      </c>
      <c r="G682" s="169" t="s">
        <v>231</v>
      </c>
      <c r="H682" s="170">
        <v>10</v>
      </c>
      <c r="I682" s="171"/>
      <c r="J682" s="172">
        <f t="shared" ref="J682:J713" si="144">ROUND(I682*H682,2)</f>
        <v>0</v>
      </c>
      <c r="K682" s="168" t="s">
        <v>119</v>
      </c>
      <c r="L682" s="173"/>
      <c r="M682" s="174" t="s">
        <v>19</v>
      </c>
      <c r="N682" s="175" t="s">
        <v>44</v>
      </c>
      <c r="O682" s="59"/>
      <c r="P682" s="162">
        <f t="shared" ref="P682:P713" si="145">O682*H682</f>
        <v>0</v>
      </c>
      <c r="Q682" s="162">
        <v>0</v>
      </c>
      <c r="R682" s="162">
        <f t="shared" ref="R682:R713" si="146">Q682*H682</f>
        <v>0</v>
      </c>
      <c r="S682" s="162">
        <v>0</v>
      </c>
      <c r="T682" s="163">
        <f t="shared" ref="T682:T713" si="147">S682*H682</f>
        <v>0</v>
      </c>
      <c r="AR682" s="164" t="s">
        <v>220</v>
      </c>
      <c r="AT682" s="164" t="s">
        <v>124</v>
      </c>
      <c r="AU682" s="164" t="s">
        <v>73</v>
      </c>
      <c r="AY682" s="13" t="s">
        <v>121</v>
      </c>
      <c r="BE682" s="165">
        <f t="shared" ref="BE682:BE701" si="148">IF(N682="základní",J682,0)</f>
        <v>0</v>
      </c>
      <c r="BF682" s="165">
        <f t="shared" ref="BF682:BF701" si="149">IF(N682="snížená",J682,0)</f>
        <v>0</v>
      </c>
      <c r="BG682" s="165">
        <f t="shared" ref="BG682:BG701" si="150">IF(N682="zákl. přenesená",J682,0)</f>
        <v>0</v>
      </c>
      <c r="BH682" s="165">
        <f t="shared" ref="BH682:BH701" si="151">IF(N682="sníž. přenesená",J682,0)</f>
        <v>0</v>
      </c>
      <c r="BI682" s="165">
        <f t="shared" ref="BI682:BI701" si="152">IF(N682="nulová",J682,0)</f>
        <v>0</v>
      </c>
      <c r="BJ682" s="13" t="s">
        <v>81</v>
      </c>
      <c r="BK682" s="165">
        <f t="shared" ref="BK682:BK701" si="153">ROUND(I682*H682,2)</f>
        <v>0</v>
      </c>
      <c r="BL682" s="13" t="s">
        <v>220</v>
      </c>
      <c r="BM682" s="164" t="s">
        <v>2485</v>
      </c>
    </row>
    <row r="683" spans="2:65" s="1" customFormat="1" ht="24" customHeight="1">
      <c r="B683" s="30"/>
      <c r="C683" s="166" t="s">
        <v>8</v>
      </c>
      <c r="D683" s="166" t="s">
        <v>124</v>
      </c>
      <c r="E683" s="167" t="s">
        <v>2486</v>
      </c>
      <c r="F683" s="168" t="s">
        <v>2487</v>
      </c>
      <c r="G683" s="169" t="s">
        <v>231</v>
      </c>
      <c r="H683" s="170">
        <v>75</v>
      </c>
      <c r="I683" s="171"/>
      <c r="J683" s="172">
        <f t="shared" si="144"/>
        <v>0</v>
      </c>
      <c r="K683" s="168" t="s">
        <v>119</v>
      </c>
      <c r="L683" s="173"/>
      <c r="M683" s="174" t="s">
        <v>19</v>
      </c>
      <c r="N683" s="175" t="s">
        <v>44</v>
      </c>
      <c r="O683" s="59"/>
      <c r="P683" s="162">
        <f t="shared" si="145"/>
        <v>0</v>
      </c>
      <c r="Q683" s="162">
        <v>0</v>
      </c>
      <c r="R683" s="162">
        <f t="shared" si="146"/>
        <v>0</v>
      </c>
      <c r="S683" s="162">
        <v>0</v>
      </c>
      <c r="T683" s="163">
        <f t="shared" si="147"/>
        <v>0</v>
      </c>
      <c r="AR683" s="164" t="s">
        <v>220</v>
      </c>
      <c r="AT683" s="164" t="s">
        <v>124</v>
      </c>
      <c r="AU683" s="164" t="s">
        <v>73</v>
      </c>
      <c r="AY683" s="13" t="s">
        <v>121</v>
      </c>
      <c r="BE683" s="165">
        <f t="shared" si="148"/>
        <v>0</v>
      </c>
      <c r="BF683" s="165">
        <f t="shared" si="149"/>
        <v>0</v>
      </c>
      <c r="BG683" s="165">
        <f t="shared" si="150"/>
        <v>0</v>
      </c>
      <c r="BH683" s="165">
        <f t="shared" si="151"/>
        <v>0</v>
      </c>
      <c r="BI683" s="165">
        <f t="shared" si="152"/>
        <v>0</v>
      </c>
      <c r="BJ683" s="13" t="s">
        <v>81</v>
      </c>
      <c r="BK683" s="165">
        <f t="shared" si="153"/>
        <v>0</v>
      </c>
      <c r="BL683" s="13" t="s">
        <v>220</v>
      </c>
      <c r="BM683" s="164" t="s">
        <v>2488</v>
      </c>
    </row>
    <row r="684" spans="2:65" s="1" customFormat="1" ht="24" customHeight="1">
      <c r="B684" s="30"/>
      <c r="C684" s="166" t="s">
        <v>2489</v>
      </c>
      <c r="D684" s="166" t="s">
        <v>124</v>
      </c>
      <c r="E684" s="167" t="s">
        <v>2490</v>
      </c>
      <c r="F684" s="168" t="s">
        <v>2491</v>
      </c>
      <c r="G684" s="169" t="s">
        <v>231</v>
      </c>
      <c r="H684" s="170">
        <v>8</v>
      </c>
      <c r="I684" s="171"/>
      <c r="J684" s="172">
        <f t="shared" si="144"/>
        <v>0</v>
      </c>
      <c r="K684" s="168" t="s">
        <v>119</v>
      </c>
      <c r="L684" s="173"/>
      <c r="M684" s="174" t="s">
        <v>19</v>
      </c>
      <c r="N684" s="175" t="s">
        <v>44</v>
      </c>
      <c r="O684" s="59"/>
      <c r="P684" s="162">
        <f t="shared" si="145"/>
        <v>0</v>
      </c>
      <c r="Q684" s="162">
        <v>0</v>
      </c>
      <c r="R684" s="162">
        <f t="shared" si="146"/>
        <v>0</v>
      </c>
      <c r="S684" s="162">
        <v>0</v>
      </c>
      <c r="T684" s="163">
        <f t="shared" si="147"/>
        <v>0</v>
      </c>
      <c r="AR684" s="164" t="s">
        <v>220</v>
      </c>
      <c r="AT684" s="164" t="s">
        <v>124</v>
      </c>
      <c r="AU684" s="164" t="s">
        <v>73</v>
      </c>
      <c r="AY684" s="13" t="s">
        <v>121</v>
      </c>
      <c r="BE684" s="165">
        <f t="shared" si="148"/>
        <v>0</v>
      </c>
      <c r="BF684" s="165">
        <f t="shared" si="149"/>
        <v>0</v>
      </c>
      <c r="BG684" s="165">
        <f t="shared" si="150"/>
        <v>0</v>
      </c>
      <c r="BH684" s="165">
        <f t="shared" si="151"/>
        <v>0</v>
      </c>
      <c r="BI684" s="165">
        <f t="shared" si="152"/>
        <v>0</v>
      </c>
      <c r="BJ684" s="13" t="s">
        <v>81</v>
      </c>
      <c r="BK684" s="165">
        <f t="shared" si="153"/>
        <v>0</v>
      </c>
      <c r="BL684" s="13" t="s">
        <v>220</v>
      </c>
      <c r="BM684" s="164" t="s">
        <v>2492</v>
      </c>
    </row>
    <row r="685" spans="2:65" s="1" customFormat="1" ht="24" customHeight="1">
      <c r="B685" s="30"/>
      <c r="C685" s="166" t="s">
        <v>2493</v>
      </c>
      <c r="D685" s="166" t="s">
        <v>124</v>
      </c>
      <c r="E685" s="167" t="s">
        <v>2494</v>
      </c>
      <c r="F685" s="168" t="s">
        <v>2495</v>
      </c>
      <c r="G685" s="169" t="s">
        <v>231</v>
      </c>
      <c r="H685" s="170">
        <v>148</v>
      </c>
      <c r="I685" s="171"/>
      <c r="J685" s="172">
        <f t="shared" si="144"/>
        <v>0</v>
      </c>
      <c r="K685" s="168" t="s">
        <v>119</v>
      </c>
      <c r="L685" s="173"/>
      <c r="M685" s="174" t="s">
        <v>19</v>
      </c>
      <c r="N685" s="175" t="s">
        <v>44</v>
      </c>
      <c r="O685" s="59"/>
      <c r="P685" s="162">
        <f t="shared" si="145"/>
        <v>0</v>
      </c>
      <c r="Q685" s="162">
        <v>0</v>
      </c>
      <c r="R685" s="162">
        <f t="shared" si="146"/>
        <v>0</v>
      </c>
      <c r="S685" s="162">
        <v>0</v>
      </c>
      <c r="T685" s="163">
        <f t="shared" si="147"/>
        <v>0</v>
      </c>
      <c r="AR685" s="164" t="s">
        <v>220</v>
      </c>
      <c r="AT685" s="164" t="s">
        <v>124</v>
      </c>
      <c r="AU685" s="164" t="s">
        <v>73</v>
      </c>
      <c r="AY685" s="13" t="s">
        <v>121</v>
      </c>
      <c r="BE685" s="165">
        <f t="shared" si="148"/>
        <v>0</v>
      </c>
      <c r="BF685" s="165">
        <f t="shared" si="149"/>
        <v>0</v>
      </c>
      <c r="BG685" s="165">
        <f t="shared" si="150"/>
        <v>0</v>
      </c>
      <c r="BH685" s="165">
        <f t="shared" si="151"/>
        <v>0</v>
      </c>
      <c r="BI685" s="165">
        <f t="shared" si="152"/>
        <v>0</v>
      </c>
      <c r="BJ685" s="13" t="s">
        <v>81</v>
      </c>
      <c r="BK685" s="165">
        <f t="shared" si="153"/>
        <v>0</v>
      </c>
      <c r="BL685" s="13" t="s">
        <v>220</v>
      </c>
      <c r="BM685" s="164" t="s">
        <v>2496</v>
      </c>
    </row>
    <row r="686" spans="2:65" s="1" customFormat="1" ht="48" customHeight="1">
      <c r="B686" s="30"/>
      <c r="C686" s="153" t="s">
        <v>2497</v>
      </c>
      <c r="D686" s="153" t="s">
        <v>115</v>
      </c>
      <c r="E686" s="154" t="s">
        <v>2498</v>
      </c>
      <c r="F686" s="155" t="s">
        <v>2499</v>
      </c>
      <c r="G686" s="156" t="s">
        <v>118</v>
      </c>
      <c r="H686" s="157">
        <v>180</v>
      </c>
      <c r="I686" s="158"/>
      <c r="J686" s="159">
        <f t="shared" si="144"/>
        <v>0</v>
      </c>
      <c r="K686" s="155" t="s">
        <v>119</v>
      </c>
      <c r="L686" s="34"/>
      <c r="M686" s="160" t="s">
        <v>19</v>
      </c>
      <c r="N686" s="161" t="s">
        <v>44</v>
      </c>
      <c r="O686" s="59"/>
      <c r="P686" s="162">
        <f t="shared" si="145"/>
        <v>0</v>
      </c>
      <c r="Q686" s="162">
        <v>0</v>
      </c>
      <c r="R686" s="162">
        <f t="shared" si="146"/>
        <v>0</v>
      </c>
      <c r="S686" s="162">
        <v>0</v>
      </c>
      <c r="T686" s="163">
        <f t="shared" si="147"/>
        <v>0</v>
      </c>
      <c r="AR686" s="164" t="s">
        <v>120</v>
      </c>
      <c r="AT686" s="164" t="s">
        <v>115</v>
      </c>
      <c r="AU686" s="164" t="s">
        <v>73</v>
      </c>
      <c r="AY686" s="13" t="s">
        <v>121</v>
      </c>
      <c r="BE686" s="165">
        <f t="shared" si="148"/>
        <v>0</v>
      </c>
      <c r="BF686" s="165">
        <f t="shared" si="149"/>
        <v>0</v>
      </c>
      <c r="BG686" s="165">
        <f t="shared" si="150"/>
        <v>0</v>
      </c>
      <c r="BH686" s="165">
        <f t="shared" si="151"/>
        <v>0</v>
      </c>
      <c r="BI686" s="165">
        <f t="shared" si="152"/>
        <v>0</v>
      </c>
      <c r="BJ686" s="13" t="s">
        <v>81</v>
      </c>
      <c r="BK686" s="165">
        <f t="shared" si="153"/>
        <v>0</v>
      </c>
      <c r="BL686" s="13" t="s">
        <v>120</v>
      </c>
      <c r="BM686" s="164" t="s">
        <v>2500</v>
      </c>
    </row>
    <row r="687" spans="2:65" s="1" customFormat="1" ht="24" customHeight="1">
      <c r="B687" s="30"/>
      <c r="C687" s="153" t="s">
        <v>2501</v>
      </c>
      <c r="D687" s="153" t="s">
        <v>115</v>
      </c>
      <c r="E687" s="154" t="s">
        <v>2502</v>
      </c>
      <c r="F687" s="155" t="s">
        <v>2503</v>
      </c>
      <c r="G687" s="156" t="s">
        <v>231</v>
      </c>
      <c r="H687" s="157">
        <v>138</v>
      </c>
      <c r="I687" s="158"/>
      <c r="J687" s="159">
        <f t="shared" si="144"/>
        <v>0</v>
      </c>
      <c r="K687" s="155" t="s">
        <v>119</v>
      </c>
      <c r="L687" s="34"/>
      <c r="M687" s="160" t="s">
        <v>19</v>
      </c>
      <c r="N687" s="161" t="s">
        <v>44</v>
      </c>
      <c r="O687" s="59"/>
      <c r="P687" s="162">
        <f t="shared" si="145"/>
        <v>0</v>
      </c>
      <c r="Q687" s="162">
        <v>0</v>
      </c>
      <c r="R687" s="162">
        <f t="shared" si="146"/>
        <v>0</v>
      </c>
      <c r="S687" s="162">
        <v>0</v>
      </c>
      <c r="T687" s="163">
        <f t="shared" si="147"/>
        <v>0</v>
      </c>
      <c r="AR687" s="164" t="s">
        <v>120</v>
      </c>
      <c r="AT687" s="164" t="s">
        <v>115</v>
      </c>
      <c r="AU687" s="164" t="s">
        <v>73</v>
      </c>
      <c r="AY687" s="13" t="s">
        <v>121</v>
      </c>
      <c r="BE687" s="165">
        <f t="shared" si="148"/>
        <v>0</v>
      </c>
      <c r="BF687" s="165">
        <f t="shared" si="149"/>
        <v>0</v>
      </c>
      <c r="BG687" s="165">
        <f t="shared" si="150"/>
        <v>0</v>
      </c>
      <c r="BH687" s="165">
        <f t="shared" si="151"/>
        <v>0</v>
      </c>
      <c r="BI687" s="165">
        <f t="shared" si="152"/>
        <v>0</v>
      </c>
      <c r="BJ687" s="13" t="s">
        <v>81</v>
      </c>
      <c r="BK687" s="165">
        <f t="shared" si="153"/>
        <v>0</v>
      </c>
      <c r="BL687" s="13" t="s">
        <v>120</v>
      </c>
      <c r="BM687" s="164" t="s">
        <v>2504</v>
      </c>
    </row>
    <row r="688" spans="2:65" s="1" customFormat="1" ht="24" customHeight="1">
      <c r="B688" s="30"/>
      <c r="C688" s="153" t="s">
        <v>7</v>
      </c>
      <c r="D688" s="153" t="s">
        <v>115</v>
      </c>
      <c r="E688" s="154" t="s">
        <v>2505</v>
      </c>
      <c r="F688" s="155" t="s">
        <v>2506</v>
      </c>
      <c r="G688" s="156" t="s">
        <v>231</v>
      </c>
      <c r="H688" s="157">
        <v>20</v>
      </c>
      <c r="I688" s="158"/>
      <c r="J688" s="159">
        <f t="shared" si="144"/>
        <v>0</v>
      </c>
      <c r="K688" s="155" t="s">
        <v>119</v>
      </c>
      <c r="L688" s="34"/>
      <c r="M688" s="160" t="s">
        <v>19</v>
      </c>
      <c r="N688" s="161" t="s">
        <v>44</v>
      </c>
      <c r="O688" s="59"/>
      <c r="P688" s="162">
        <f t="shared" si="145"/>
        <v>0</v>
      </c>
      <c r="Q688" s="162">
        <v>0</v>
      </c>
      <c r="R688" s="162">
        <f t="shared" si="146"/>
        <v>0</v>
      </c>
      <c r="S688" s="162">
        <v>0</v>
      </c>
      <c r="T688" s="163">
        <f t="shared" si="147"/>
        <v>0</v>
      </c>
      <c r="AR688" s="164" t="s">
        <v>120</v>
      </c>
      <c r="AT688" s="164" t="s">
        <v>115</v>
      </c>
      <c r="AU688" s="164" t="s">
        <v>73</v>
      </c>
      <c r="AY688" s="13" t="s">
        <v>121</v>
      </c>
      <c r="BE688" s="165">
        <f t="shared" si="148"/>
        <v>0</v>
      </c>
      <c r="BF688" s="165">
        <f t="shared" si="149"/>
        <v>0</v>
      </c>
      <c r="BG688" s="165">
        <f t="shared" si="150"/>
        <v>0</v>
      </c>
      <c r="BH688" s="165">
        <f t="shared" si="151"/>
        <v>0</v>
      </c>
      <c r="BI688" s="165">
        <f t="shared" si="152"/>
        <v>0</v>
      </c>
      <c r="BJ688" s="13" t="s">
        <v>81</v>
      </c>
      <c r="BK688" s="165">
        <f t="shared" si="153"/>
        <v>0</v>
      </c>
      <c r="BL688" s="13" t="s">
        <v>120</v>
      </c>
      <c r="BM688" s="164" t="s">
        <v>2507</v>
      </c>
    </row>
    <row r="689" spans="2:65" s="1" customFormat="1" ht="36" customHeight="1">
      <c r="B689" s="30"/>
      <c r="C689" s="166" t="s">
        <v>2508</v>
      </c>
      <c r="D689" s="166" t="s">
        <v>124</v>
      </c>
      <c r="E689" s="167" t="s">
        <v>2509</v>
      </c>
      <c r="F689" s="168" t="s">
        <v>2510</v>
      </c>
      <c r="G689" s="169" t="s">
        <v>231</v>
      </c>
      <c r="H689" s="170">
        <v>20</v>
      </c>
      <c r="I689" s="171"/>
      <c r="J689" s="172">
        <f t="shared" si="144"/>
        <v>0</v>
      </c>
      <c r="K689" s="168" t="s">
        <v>119</v>
      </c>
      <c r="L689" s="173"/>
      <c r="M689" s="174" t="s">
        <v>19</v>
      </c>
      <c r="N689" s="175" t="s">
        <v>44</v>
      </c>
      <c r="O689" s="59"/>
      <c r="P689" s="162">
        <f t="shared" si="145"/>
        <v>0</v>
      </c>
      <c r="Q689" s="162">
        <v>0</v>
      </c>
      <c r="R689" s="162">
        <f t="shared" si="146"/>
        <v>0</v>
      </c>
      <c r="S689" s="162">
        <v>0</v>
      </c>
      <c r="T689" s="163">
        <f t="shared" si="147"/>
        <v>0</v>
      </c>
      <c r="AR689" s="164" t="s">
        <v>225</v>
      </c>
      <c r="AT689" s="164" t="s">
        <v>124</v>
      </c>
      <c r="AU689" s="164" t="s">
        <v>73</v>
      </c>
      <c r="AY689" s="13" t="s">
        <v>121</v>
      </c>
      <c r="BE689" s="165">
        <f t="shared" si="148"/>
        <v>0</v>
      </c>
      <c r="BF689" s="165">
        <f t="shared" si="149"/>
        <v>0</v>
      </c>
      <c r="BG689" s="165">
        <f t="shared" si="150"/>
        <v>0</v>
      </c>
      <c r="BH689" s="165">
        <f t="shared" si="151"/>
        <v>0</v>
      </c>
      <c r="BI689" s="165">
        <f t="shared" si="152"/>
        <v>0</v>
      </c>
      <c r="BJ689" s="13" t="s">
        <v>81</v>
      </c>
      <c r="BK689" s="165">
        <f t="shared" si="153"/>
        <v>0</v>
      </c>
      <c r="BL689" s="13" t="s">
        <v>226</v>
      </c>
      <c r="BM689" s="164" t="s">
        <v>2511</v>
      </c>
    </row>
    <row r="690" spans="2:65" s="1" customFormat="1" ht="24" customHeight="1">
      <c r="B690" s="30"/>
      <c r="C690" s="153" t="s">
        <v>2512</v>
      </c>
      <c r="D690" s="153" t="s">
        <v>115</v>
      </c>
      <c r="E690" s="154" t="s">
        <v>2513</v>
      </c>
      <c r="F690" s="155" t="s">
        <v>2514</v>
      </c>
      <c r="G690" s="156" t="s">
        <v>231</v>
      </c>
      <c r="H690" s="157">
        <v>15</v>
      </c>
      <c r="I690" s="158"/>
      <c r="J690" s="159">
        <f t="shared" si="144"/>
        <v>0</v>
      </c>
      <c r="K690" s="155" t="s">
        <v>119</v>
      </c>
      <c r="L690" s="34"/>
      <c r="M690" s="160" t="s">
        <v>19</v>
      </c>
      <c r="N690" s="161" t="s">
        <v>44</v>
      </c>
      <c r="O690" s="59"/>
      <c r="P690" s="162">
        <f t="shared" si="145"/>
        <v>0</v>
      </c>
      <c r="Q690" s="162">
        <v>0</v>
      </c>
      <c r="R690" s="162">
        <f t="shared" si="146"/>
        <v>0</v>
      </c>
      <c r="S690" s="162">
        <v>0</v>
      </c>
      <c r="T690" s="163">
        <f t="shared" si="147"/>
        <v>0</v>
      </c>
      <c r="AR690" s="164" t="s">
        <v>120</v>
      </c>
      <c r="AT690" s="164" t="s">
        <v>115</v>
      </c>
      <c r="AU690" s="164" t="s">
        <v>73</v>
      </c>
      <c r="AY690" s="13" t="s">
        <v>121</v>
      </c>
      <c r="BE690" s="165">
        <f t="shared" si="148"/>
        <v>0</v>
      </c>
      <c r="BF690" s="165">
        <f t="shared" si="149"/>
        <v>0</v>
      </c>
      <c r="BG690" s="165">
        <f t="shared" si="150"/>
        <v>0</v>
      </c>
      <c r="BH690" s="165">
        <f t="shared" si="151"/>
        <v>0</v>
      </c>
      <c r="BI690" s="165">
        <f t="shared" si="152"/>
        <v>0</v>
      </c>
      <c r="BJ690" s="13" t="s">
        <v>81</v>
      </c>
      <c r="BK690" s="165">
        <f t="shared" si="153"/>
        <v>0</v>
      </c>
      <c r="BL690" s="13" t="s">
        <v>120</v>
      </c>
      <c r="BM690" s="164" t="s">
        <v>2515</v>
      </c>
    </row>
    <row r="691" spans="2:65" s="1" customFormat="1" ht="48" customHeight="1">
      <c r="B691" s="30"/>
      <c r="C691" s="166" t="s">
        <v>2516</v>
      </c>
      <c r="D691" s="166" t="s">
        <v>124</v>
      </c>
      <c r="E691" s="167" t="s">
        <v>2517</v>
      </c>
      <c r="F691" s="168" t="s">
        <v>2518</v>
      </c>
      <c r="G691" s="169" t="s">
        <v>231</v>
      </c>
      <c r="H691" s="170">
        <v>15</v>
      </c>
      <c r="I691" s="171"/>
      <c r="J691" s="172">
        <f t="shared" si="144"/>
        <v>0</v>
      </c>
      <c r="K691" s="168" t="s">
        <v>119</v>
      </c>
      <c r="L691" s="173"/>
      <c r="M691" s="174" t="s">
        <v>19</v>
      </c>
      <c r="N691" s="175" t="s">
        <v>44</v>
      </c>
      <c r="O691" s="59"/>
      <c r="P691" s="162">
        <f t="shared" si="145"/>
        <v>0</v>
      </c>
      <c r="Q691" s="162">
        <v>0</v>
      </c>
      <c r="R691" s="162">
        <f t="shared" si="146"/>
        <v>0</v>
      </c>
      <c r="S691" s="162">
        <v>0</v>
      </c>
      <c r="T691" s="163">
        <f t="shared" si="147"/>
        <v>0</v>
      </c>
      <c r="AR691" s="164" t="s">
        <v>220</v>
      </c>
      <c r="AT691" s="164" t="s">
        <v>124</v>
      </c>
      <c r="AU691" s="164" t="s">
        <v>73</v>
      </c>
      <c r="AY691" s="13" t="s">
        <v>121</v>
      </c>
      <c r="BE691" s="165">
        <f t="shared" si="148"/>
        <v>0</v>
      </c>
      <c r="BF691" s="165">
        <f t="shared" si="149"/>
        <v>0</v>
      </c>
      <c r="BG691" s="165">
        <f t="shared" si="150"/>
        <v>0</v>
      </c>
      <c r="BH691" s="165">
        <f t="shared" si="151"/>
        <v>0</v>
      </c>
      <c r="BI691" s="165">
        <f t="shared" si="152"/>
        <v>0</v>
      </c>
      <c r="BJ691" s="13" t="s">
        <v>81</v>
      </c>
      <c r="BK691" s="165">
        <f t="shared" si="153"/>
        <v>0</v>
      </c>
      <c r="BL691" s="13" t="s">
        <v>220</v>
      </c>
      <c r="BM691" s="164" t="s">
        <v>2519</v>
      </c>
    </row>
    <row r="692" spans="2:65" s="1" customFormat="1" ht="24" customHeight="1">
      <c r="B692" s="30"/>
      <c r="C692" s="166" t="s">
        <v>2520</v>
      </c>
      <c r="D692" s="166" t="s">
        <v>124</v>
      </c>
      <c r="E692" s="167" t="s">
        <v>2521</v>
      </c>
      <c r="F692" s="168" t="s">
        <v>2522</v>
      </c>
      <c r="G692" s="169" t="s">
        <v>231</v>
      </c>
      <c r="H692" s="170">
        <v>20</v>
      </c>
      <c r="I692" s="171"/>
      <c r="J692" s="172">
        <f t="shared" si="144"/>
        <v>0</v>
      </c>
      <c r="K692" s="168" t="s">
        <v>119</v>
      </c>
      <c r="L692" s="173"/>
      <c r="M692" s="174" t="s">
        <v>19</v>
      </c>
      <c r="N692" s="175" t="s">
        <v>44</v>
      </c>
      <c r="O692" s="59"/>
      <c r="P692" s="162">
        <f t="shared" si="145"/>
        <v>0</v>
      </c>
      <c r="Q692" s="162">
        <v>0</v>
      </c>
      <c r="R692" s="162">
        <f t="shared" si="146"/>
        <v>0</v>
      </c>
      <c r="S692" s="162">
        <v>0</v>
      </c>
      <c r="T692" s="163">
        <f t="shared" si="147"/>
        <v>0</v>
      </c>
      <c r="AR692" s="164" t="s">
        <v>220</v>
      </c>
      <c r="AT692" s="164" t="s">
        <v>124</v>
      </c>
      <c r="AU692" s="164" t="s">
        <v>73</v>
      </c>
      <c r="AY692" s="13" t="s">
        <v>121</v>
      </c>
      <c r="BE692" s="165">
        <f t="shared" si="148"/>
        <v>0</v>
      </c>
      <c r="BF692" s="165">
        <f t="shared" si="149"/>
        <v>0</v>
      </c>
      <c r="BG692" s="165">
        <f t="shared" si="150"/>
        <v>0</v>
      </c>
      <c r="BH692" s="165">
        <f t="shared" si="151"/>
        <v>0</v>
      </c>
      <c r="BI692" s="165">
        <f t="shared" si="152"/>
        <v>0</v>
      </c>
      <c r="BJ692" s="13" t="s">
        <v>81</v>
      </c>
      <c r="BK692" s="165">
        <f t="shared" si="153"/>
        <v>0</v>
      </c>
      <c r="BL692" s="13" t="s">
        <v>220</v>
      </c>
      <c r="BM692" s="164" t="s">
        <v>2523</v>
      </c>
    </row>
    <row r="693" spans="2:65" s="1" customFormat="1" ht="96" customHeight="1">
      <c r="B693" s="30"/>
      <c r="C693" s="153" t="s">
        <v>2524</v>
      </c>
      <c r="D693" s="153" t="s">
        <v>115</v>
      </c>
      <c r="E693" s="154" t="s">
        <v>2525</v>
      </c>
      <c r="F693" s="155" t="s">
        <v>2526</v>
      </c>
      <c r="G693" s="156" t="s">
        <v>231</v>
      </c>
      <c r="H693" s="157">
        <v>20</v>
      </c>
      <c r="I693" s="158"/>
      <c r="J693" s="159">
        <f t="shared" si="144"/>
        <v>0</v>
      </c>
      <c r="K693" s="155" t="s">
        <v>119</v>
      </c>
      <c r="L693" s="34"/>
      <c r="M693" s="160" t="s">
        <v>19</v>
      </c>
      <c r="N693" s="161" t="s">
        <v>44</v>
      </c>
      <c r="O693" s="59"/>
      <c r="P693" s="162">
        <f t="shared" si="145"/>
        <v>0</v>
      </c>
      <c r="Q693" s="162">
        <v>0</v>
      </c>
      <c r="R693" s="162">
        <f t="shared" si="146"/>
        <v>0</v>
      </c>
      <c r="S693" s="162">
        <v>0</v>
      </c>
      <c r="T693" s="163">
        <f t="shared" si="147"/>
        <v>0</v>
      </c>
      <c r="AR693" s="164" t="s">
        <v>120</v>
      </c>
      <c r="AT693" s="164" t="s">
        <v>115</v>
      </c>
      <c r="AU693" s="164" t="s">
        <v>73</v>
      </c>
      <c r="AY693" s="13" t="s">
        <v>121</v>
      </c>
      <c r="BE693" s="165">
        <f t="shared" si="148"/>
        <v>0</v>
      </c>
      <c r="BF693" s="165">
        <f t="shared" si="149"/>
        <v>0</v>
      </c>
      <c r="BG693" s="165">
        <f t="shared" si="150"/>
        <v>0</v>
      </c>
      <c r="BH693" s="165">
        <f t="shared" si="151"/>
        <v>0</v>
      </c>
      <c r="BI693" s="165">
        <f t="shared" si="152"/>
        <v>0</v>
      </c>
      <c r="BJ693" s="13" t="s">
        <v>81</v>
      </c>
      <c r="BK693" s="165">
        <f t="shared" si="153"/>
        <v>0</v>
      </c>
      <c r="BL693" s="13" t="s">
        <v>120</v>
      </c>
      <c r="BM693" s="164" t="s">
        <v>2527</v>
      </c>
    </row>
    <row r="694" spans="2:65" s="1" customFormat="1" ht="24" customHeight="1">
      <c r="B694" s="30"/>
      <c r="C694" s="166" t="s">
        <v>2528</v>
      </c>
      <c r="D694" s="166" t="s">
        <v>124</v>
      </c>
      <c r="E694" s="167" t="s">
        <v>2529</v>
      </c>
      <c r="F694" s="168" t="s">
        <v>2530</v>
      </c>
      <c r="G694" s="169" t="s">
        <v>231</v>
      </c>
      <c r="H694" s="170">
        <v>15</v>
      </c>
      <c r="I694" s="171"/>
      <c r="J694" s="172">
        <f t="shared" si="144"/>
        <v>0</v>
      </c>
      <c r="K694" s="168" t="s">
        <v>119</v>
      </c>
      <c r="L694" s="173"/>
      <c r="M694" s="174" t="s">
        <v>19</v>
      </c>
      <c r="N694" s="175" t="s">
        <v>44</v>
      </c>
      <c r="O694" s="59"/>
      <c r="P694" s="162">
        <f t="shared" si="145"/>
        <v>0</v>
      </c>
      <c r="Q694" s="162">
        <v>0</v>
      </c>
      <c r="R694" s="162">
        <f t="shared" si="146"/>
        <v>0</v>
      </c>
      <c r="S694" s="162">
        <v>0</v>
      </c>
      <c r="T694" s="163">
        <f t="shared" si="147"/>
        <v>0</v>
      </c>
      <c r="AR694" s="164" t="s">
        <v>220</v>
      </c>
      <c r="AT694" s="164" t="s">
        <v>124</v>
      </c>
      <c r="AU694" s="164" t="s">
        <v>73</v>
      </c>
      <c r="AY694" s="13" t="s">
        <v>121</v>
      </c>
      <c r="BE694" s="165">
        <f t="shared" si="148"/>
        <v>0</v>
      </c>
      <c r="BF694" s="165">
        <f t="shared" si="149"/>
        <v>0</v>
      </c>
      <c r="BG694" s="165">
        <f t="shared" si="150"/>
        <v>0</v>
      </c>
      <c r="BH694" s="165">
        <f t="shared" si="151"/>
        <v>0</v>
      </c>
      <c r="BI694" s="165">
        <f t="shared" si="152"/>
        <v>0</v>
      </c>
      <c r="BJ694" s="13" t="s">
        <v>81</v>
      </c>
      <c r="BK694" s="165">
        <f t="shared" si="153"/>
        <v>0</v>
      </c>
      <c r="BL694" s="13" t="s">
        <v>220</v>
      </c>
      <c r="BM694" s="164" t="s">
        <v>2531</v>
      </c>
    </row>
    <row r="695" spans="2:65" s="1" customFormat="1" ht="96" customHeight="1">
      <c r="B695" s="30"/>
      <c r="C695" s="153" t="s">
        <v>2532</v>
      </c>
      <c r="D695" s="153" t="s">
        <v>115</v>
      </c>
      <c r="E695" s="154" t="s">
        <v>2533</v>
      </c>
      <c r="F695" s="155" t="s">
        <v>2534</v>
      </c>
      <c r="G695" s="156" t="s">
        <v>231</v>
      </c>
      <c r="H695" s="157">
        <v>15</v>
      </c>
      <c r="I695" s="158"/>
      <c r="J695" s="159">
        <f t="shared" si="144"/>
        <v>0</v>
      </c>
      <c r="K695" s="155" t="s">
        <v>119</v>
      </c>
      <c r="L695" s="34"/>
      <c r="M695" s="160" t="s">
        <v>19</v>
      </c>
      <c r="N695" s="161" t="s">
        <v>44</v>
      </c>
      <c r="O695" s="59"/>
      <c r="P695" s="162">
        <f t="shared" si="145"/>
        <v>0</v>
      </c>
      <c r="Q695" s="162">
        <v>0</v>
      </c>
      <c r="R695" s="162">
        <f t="shared" si="146"/>
        <v>0</v>
      </c>
      <c r="S695" s="162">
        <v>0</v>
      </c>
      <c r="T695" s="163">
        <f t="shared" si="147"/>
        <v>0</v>
      </c>
      <c r="AR695" s="164" t="s">
        <v>120</v>
      </c>
      <c r="AT695" s="164" t="s">
        <v>115</v>
      </c>
      <c r="AU695" s="164" t="s">
        <v>73</v>
      </c>
      <c r="AY695" s="13" t="s">
        <v>121</v>
      </c>
      <c r="BE695" s="165">
        <f t="shared" si="148"/>
        <v>0</v>
      </c>
      <c r="BF695" s="165">
        <f t="shared" si="149"/>
        <v>0</v>
      </c>
      <c r="BG695" s="165">
        <f t="shared" si="150"/>
        <v>0</v>
      </c>
      <c r="BH695" s="165">
        <f t="shared" si="151"/>
        <v>0</v>
      </c>
      <c r="BI695" s="165">
        <f t="shared" si="152"/>
        <v>0</v>
      </c>
      <c r="BJ695" s="13" t="s">
        <v>81</v>
      </c>
      <c r="BK695" s="165">
        <f t="shared" si="153"/>
        <v>0</v>
      </c>
      <c r="BL695" s="13" t="s">
        <v>120</v>
      </c>
      <c r="BM695" s="164" t="s">
        <v>2535</v>
      </c>
    </row>
    <row r="696" spans="2:65" s="1" customFormat="1" ht="24" customHeight="1">
      <c r="B696" s="30"/>
      <c r="C696" s="166" t="s">
        <v>2536</v>
      </c>
      <c r="D696" s="166" t="s">
        <v>124</v>
      </c>
      <c r="E696" s="167" t="s">
        <v>2537</v>
      </c>
      <c r="F696" s="168" t="s">
        <v>2538</v>
      </c>
      <c r="G696" s="169" t="s">
        <v>231</v>
      </c>
      <c r="H696" s="170">
        <v>120</v>
      </c>
      <c r="I696" s="171"/>
      <c r="J696" s="172">
        <f t="shared" si="144"/>
        <v>0</v>
      </c>
      <c r="K696" s="168" t="s">
        <v>119</v>
      </c>
      <c r="L696" s="173"/>
      <c r="M696" s="174" t="s">
        <v>19</v>
      </c>
      <c r="N696" s="175" t="s">
        <v>44</v>
      </c>
      <c r="O696" s="59"/>
      <c r="P696" s="162">
        <f t="shared" si="145"/>
        <v>0</v>
      </c>
      <c r="Q696" s="162">
        <v>0</v>
      </c>
      <c r="R696" s="162">
        <f t="shared" si="146"/>
        <v>0</v>
      </c>
      <c r="S696" s="162">
        <v>0</v>
      </c>
      <c r="T696" s="163">
        <f t="shared" si="147"/>
        <v>0</v>
      </c>
      <c r="AR696" s="164" t="s">
        <v>220</v>
      </c>
      <c r="AT696" s="164" t="s">
        <v>124</v>
      </c>
      <c r="AU696" s="164" t="s">
        <v>73</v>
      </c>
      <c r="AY696" s="13" t="s">
        <v>121</v>
      </c>
      <c r="BE696" s="165">
        <f t="shared" si="148"/>
        <v>0</v>
      </c>
      <c r="BF696" s="165">
        <f t="shared" si="149"/>
        <v>0</v>
      </c>
      <c r="BG696" s="165">
        <f t="shared" si="150"/>
        <v>0</v>
      </c>
      <c r="BH696" s="165">
        <f t="shared" si="151"/>
        <v>0</v>
      </c>
      <c r="BI696" s="165">
        <f t="shared" si="152"/>
        <v>0</v>
      </c>
      <c r="BJ696" s="13" t="s">
        <v>81</v>
      </c>
      <c r="BK696" s="165">
        <f t="shared" si="153"/>
        <v>0</v>
      </c>
      <c r="BL696" s="13" t="s">
        <v>220</v>
      </c>
      <c r="BM696" s="164" t="s">
        <v>2539</v>
      </c>
    </row>
    <row r="697" spans="2:65" s="1" customFormat="1" ht="24" customHeight="1">
      <c r="B697" s="30"/>
      <c r="C697" s="166" t="s">
        <v>2540</v>
      </c>
      <c r="D697" s="166" t="s">
        <v>124</v>
      </c>
      <c r="E697" s="167" t="s">
        <v>2541</v>
      </c>
      <c r="F697" s="168" t="s">
        <v>2542</v>
      </c>
      <c r="G697" s="169" t="s">
        <v>231</v>
      </c>
      <c r="H697" s="170">
        <v>120</v>
      </c>
      <c r="I697" s="171"/>
      <c r="J697" s="172">
        <f t="shared" si="144"/>
        <v>0</v>
      </c>
      <c r="K697" s="168" t="s">
        <v>119</v>
      </c>
      <c r="L697" s="173"/>
      <c r="M697" s="174" t="s">
        <v>19</v>
      </c>
      <c r="N697" s="175" t="s">
        <v>44</v>
      </c>
      <c r="O697" s="59"/>
      <c r="P697" s="162">
        <f t="shared" si="145"/>
        <v>0</v>
      </c>
      <c r="Q697" s="162">
        <v>0</v>
      </c>
      <c r="R697" s="162">
        <f t="shared" si="146"/>
        <v>0</v>
      </c>
      <c r="S697" s="162">
        <v>0</v>
      </c>
      <c r="T697" s="163">
        <f t="shared" si="147"/>
        <v>0</v>
      </c>
      <c r="AR697" s="164" t="s">
        <v>220</v>
      </c>
      <c r="AT697" s="164" t="s">
        <v>124</v>
      </c>
      <c r="AU697" s="164" t="s">
        <v>73</v>
      </c>
      <c r="AY697" s="13" t="s">
        <v>121</v>
      </c>
      <c r="BE697" s="165">
        <f t="shared" si="148"/>
        <v>0</v>
      </c>
      <c r="BF697" s="165">
        <f t="shared" si="149"/>
        <v>0</v>
      </c>
      <c r="BG697" s="165">
        <f t="shared" si="150"/>
        <v>0</v>
      </c>
      <c r="BH697" s="165">
        <f t="shared" si="151"/>
        <v>0</v>
      </c>
      <c r="BI697" s="165">
        <f t="shared" si="152"/>
        <v>0</v>
      </c>
      <c r="BJ697" s="13" t="s">
        <v>81</v>
      </c>
      <c r="BK697" s="165">
        <f t="shared" si="153"/>
        <v>0</v>
      </c>
      <c r="BL697" s="13" t="s">
        <v>220</v>
      </c>
      <c r="BM697" s="164" t="s">
        <v>2543</v>
      </c>
    </row>
    <row r="698" spans="2:65" s="1" customFormat="1" ht="24" customHeight="1">
      <c r="B698" s="30"/>
      <c r="C698" s="166" t="s">
        <v>2544</v>
      </c>
      <c r="D698" s="166" t="s">
        <v>124</v>
      </c>
      <c r="E698" s="167" t="s">
        <v>2545</v>
      </c>
      <c r="F698" s="168" t="s">
        <v>2546</v>
      </c>
      <c r="G698" s="169" t="s">
        <v>231</v>
      </c>
      <c r="H698" s="170">
        <v>20</v>
      </c>
      <c r="I698" s="171"/>
      <c r="J698" s="172">
        <f t="shared" si="144"/>
        <v>0</v>
      </c>
      <c r="K698" s="168" t="s">
        <v>119</v>
      </c>
      <c r="L698" s="173"/>
      <c r="M698" s="174" t="s">
        <v>19</v>
      </c>
      <c r="N698" s="175" t="s">
        <v>44</v>
      </c>
      <c r="O698" s="59"/>
      <c r="P698" s="162">
        <f t="shared" si="145"/>
        <v>0</v>
      </c>
      <c r="Q698" s="162">
        <v>0</v>
      </c>
      <c r="R698" s="162">
        <f t="shared" si="146"/>
        <v>0</v>
      </c>
      <c r="S698" s="162">
        <v>0</v>
      </c>
      <c r="T698" s="163">
        <f t="shared" si="147"/>
        <v>0</v>
      </c>
      <c r="AR698" s="164" t="s">
        <v>220</v>
      </c>
      <c r="AT698" s="164" t="s">
        <v>124</v>
      </c>
      <c r="AU698" s="164" t="s">
        <v>73</v>
      </c>
      <c r="AY698" s="13" t="s">
        <v>121</v>
      </c>
      <c r="BE698" s="165">
        <f t="shared" si="148"/>
        <v>0</v>
      </c>
      <c r="BF698" s="165">
        <f t="shared" si="149"/>
        <v>0</v>
      </c>
      <c r="BG698" s="165">
        <f t="shared" si="150"/>
        <v>0</v>
      </c>
      <c r="BH698" s="165">
        <f t="shared" si="151"/>
        <v>0</v>
      </c>
      <c r="BI698" s="165">
        <f t="shared" si="152"/>
        <v>0</v>
      </c>
      <c r="BJ698" s="13" t="s">
        <v>81</v>
      </c>
      <c r="BK698" s="165">
        <f t="shared" si="153"/>
        <v>0</v>
      </c>
      <c r="BL698" s="13" t="s">
        <v>220</v>
      </c>
      <c r="BM698" s="164" t="s">
        <v>2547</v>
      </c>
    </row>
    <row r="699" spans="2:65" s="1" customFormat="1" ht="24" customHeight="1">
      <c r="B699" s="30"/>
      <c r="C699" s="166" t="s">
        <v>2548</v>
      </c>
      <c r="D699" s="166" t="s">
        <v>124</v>
      </c>
      <c r="E699" s="167" t="s">
        <v>2549</v>
      </c>
      <c r="F699" s="168" t="s">
        <v>2550</v>
      </c>
      <c r="G699" s="169" t="s">
        <v>118</v>
      </c>
      <c r="H699" s="170">
        <v>370</v>
      </c>
      <c r="I699" s="171"/>
      <c r="J699" s="172">
        <f t="shared" si="144"/>
        <v>0</v>
      </c>
      <c r="K699" s="168" t="s">
        <v>119</v>
      </c>
      <c r="L699" s="173"/>
      <c r="M699" s="174" t="s">
        <v>19</v>
      </c>
      <c r="N699" s="175" t="s">
        <v>44</v>
      </c>
      <c r="O699" s="59"/>
      <c r="P699" s="162">
        <f t="shared" si="145"/>
        <v>0</v>
      </c>
      <c r="Q699" s="162">
        <v>0</v>
      </c>
      <c r="R699" s="162">
        <f t="shared" si="146"/>
        <v>0</v>
      </c>
      <c r="S699" s="162">
        <v>0</v>
      </c>
      <c r="T699" s="163">
        <f t="shared" si="147"/>
        <v>0</v>
      </c>
      <c r="AR699" s="164" t="s">
        <v>220</v>
      </c>
      <c r="AT699" s="164" t="s">
        <v>124</v>
      </c>
      <c r="AU699" s="164" t="s">
        <v>73</v>
      </c>
      <c r="AY699" s="13" t="s">
        <v>121</v>
      </c>
      <c r="BE699" s="165">
        <f t="shared" si="148"/>
        <v>0</v>
      </c>
      <c r="BF699" s="165">
        <f t="shared" si="149"/>
        <v>0</v>
      </c>
      <c r="BG699" s="165">
        <f t="shared" si="150"/>
        <v>0</v>
      </c>
      <c r="BH699" s="165">
        <f t="shared" si="151"/>
        <v>0</v>
      </c>
      <c r="BI699" s="165">
        <f t="shared" si="152"/>
        <v>0</v>
      </c>
      <c r="BJ699" s="13" t="s">
        <v>81</v>
      </c>
      <c r="BK699" s="165">
        <f t="shared" si="153"/>
        <v>0</v>
      </c>
      <c r="BL699" s="13" t="s">
        <v>220</v>
      </c>
      <c r="BM699" s="164" t="s">
        <v>2551</v>
      </c>
    </row>
    <row r="700" spans="2:65" s="1" customFormat="1" ht="48" customHeight="1">
      <c r="B700" s="30"/>
      <c r="C700" s="153" t="s">
        <v>2552</v>
      </c>
      <c r="D700" s="153" t="s">
        <v>115</v>
      </c>
      <c r="E700" s="154" t="s">
        <v>2553</v>
      </c>
      <c r="F700" s="155" t="s">
        <v>2554</v>
      </c>
      <c r="G700" s="156" t="s">
        <v>231</v>
      </c>
      <c r="H700" s="157">
        <v>113</v>
      </c>
      <c r="I700" s="158"/>
      <c r="J700" s="159">
        <f t="shared" si="144"/>
        <v>0</v>
      </c>
      <c r="K700" s="155" t="s">
        <v>119</v>
      </c>
      <c r="L700" s="34"/>
      <c r="M700" s="160" t="s">
        <v>19</v>
      </c>
      <c r="N700" s="161" t="s">
        <v>44</v>
      </c>
      <c r="O700" s="59"/>
      <c r="P700" s="162">
        <f t="shared" si="145"/>
        <v>0</v>
      </c>
      <c r="Q700" s="162">
        <v>0</v>
      </c>
      <c r="R700" s="162">
        <f t="shared" si="146"/>
        <v>0</v>
      </c>
      <c r="S700" s="162">
        <v>0</v>
      </c>
      <c r="T700" s="163">
        <f t="shared" si="147"/>
        <v>0</v>
      </c>
      <c r="AR700" s="164" t="s">
        <v>226</v>
      </c>
      <c r="AT700" s="164" t="s">
        <v>115</v>
      </c>
      <c r="AU700" s="164" t="s">
        <v>73</v>
      </c>
      <c r="AY700" s="13" t="s">
        <v>121</v>
      </c>
      <c r="BE700" s="165">
        <f t="shared" si="148"/>
        <v>0</v>
      </c>
      <c r="BF700" s="165">
        <f t="shared" si="149"/>
        <v>0</v>
      </c>
      <c r="BG700" s="165">
        <f t="shared" si="150"/>
        <v>0</v>
      </c>
      <c r="BH700" s="165">
        <f t="shared" si="151"/>
        <v>0</v>
      </c>
      <c r="BI700" s="165">
        <f t="shared" si="152"/>
        <v>0</v>
      </c>
      <c r="BJ700" s="13" t="s">
        <v>81</v>
      </c>
      <c r="BK700" s="165">
        <f t="shared" si="153"/>
        <v>0</v>
      </c>
      <c r="BL700" s="13" t="s">
        <v>226</v>
      </c>
      <c r="BM700" s="164" t="s">
        <v>2555</v>
      </c>
    </row>
    <row r="701" spans="2:65" s="1" customFormat="1" ht="168" customHeight="1">
      <c r="B701" s="30"/>
      <c r="C701" s="153" t="s">
        <v>2556</v>
      </c>
      <c r="D701" s="153" t="s">
        <v>115</v>
      </c>
      <c r="E701" s="154" t="s">
        <v>2557</v>
      </c>
      <c r="F701" s="155" t="s">
        <v>2558</v>
      </c>
      <c r="G701" s="156" t="s">
        <v>231</v>
      </c>
      <c r="H701" s="157">
        <v>1</v>
      </c>
      <c r="I701" s="158"/>
      <c r="J701" s="159">
        <f t="shared" si="144"/>
        <v>0</v>
      </c>
      <c r="K701" s="155" t="s">
        <v>119</v>
      </c>
      <c r="L701" s="34"/>
      <c r="M701" s="160" t="s">
        <v>19</v>
      </c>
      <c r="N701" s="161" t="s">
        <v>44</v>
      </c>
      <c r="O701" s="59"/>
      <c r="P701" s="162">
        <f t="shared" si="145"/>
        <v>0</v>
      </c>
      <c r="Q701" s="162">
        <v>0</v>
      </c>
      <c r="R701" s="162">
        <f t="shared" si="146"/>
        <v>0</v>
      </c>
      <c r="S701" s="162">
        <v>0</v>
      </c>
      <c r="T701" s="163">
        <f t="shared" si="147"/>
        <v>0</v>
      </c>
      <c r="AR701" s="164" t="s">
        <v>226</v>
      </c>
      <c r="AT701" s="164" t="s">
        <v>115</v>
      </c>
      <c r="AU701" s="164" t="s">
        <v>73</v>
      </c>
      <c r="AY701" s="13" t="s">
        <v>121</v>
      </c>
      <c r="BE701" s="165">
        <f t="shared" si="148"/>
        <v>0</v>
      </c>
      <c r="BF701" s="165">
        <f t="shared" si="149"/>
        <v>0</v>
      </c>
      <c r="BG701" s="165">
        <f t="shared" si="150"/>
        <v>0</v>
      </c>
      <c r="BH701" s="165">
        <f t="shared" si="151"/>
        <v>0</v>
      </c>
      <c r="BI701" s="165">
        <f t="shared" si="152"/>
        <v>0</v>
      </c>
      <c r="BJ701" s="13" t="s">
        <v>81</v>
      </c>
      <c r="BK701" s="165">
        <f t="shared" si="153"/>
        <v>0</v>
      </c>
      <c r="BL701" s="13" t="s">
        <v>226</v>
      </c>
      <c r="BM701" s="164" t="s">
        <v>2559</v>
      </c>
    </row>
    <row r="702" spans="2:65" s="1" customFormat="1" ht="107.25">
      <c r="B702" s="30"/>
      <c r="C702" s="31"/>
      <c r="D702" s="176" t="s">
        <v>1954</v>
      </c>
      <c r="E702" s="31"/>
      <c r="F702" s="177" t="s">
        <v>1955</v>
      </c>
      <c r="G702" s="31"/>
      <c r="H702" s="31"/>
      <c r="I702" s="103"/>
      <c r="J702" s="31"/>
      <c r="K702" s="31"/>
      <c r="L702" s="34"/>
      <c r="M702" s="178"/>
      <c r="N702" s="59"/>
      <c r="O702" s="59"/>
      <c r="P702" s="59"/>
      <c r="Q702" s="59"/>
      <c r="R702" s="59"/>
      <c r="S702" s="59"/>
      <c r="T702" s="60"/>
      <c r="AT702" s="13" t="s">
        <v>1954</v>
      </c>
      <c r="AU702" s="13" t="s">
        <v>73</v>
      </c>
    </row>
    <row r="703" spans="2:65" s="1" customFormat="1" ht="72" customHeight="1">
      <c r="B703" s="30"/>
      <c r="C703" s="153" t="s">
        <v>2560</v>
      </c>
      <c r="D703" s="153" t="s">
        <v>115</v>
      </c>
      <c r="E703" s="154" t="s">
        <v>2561</v>
      </c>
      <c r="F703" s="155" t="s">
        <v>2562</v>
      </c>
      <c r="G703" s="156" t="s">
        <v>1300</v>
      </c>
      <c r="H703" s="157">
        <v>1</v>
      </c>
      <c r="I703" s="158"/>
      <c r="J703" s="159">
        <f>ROUND(I703*H703,2)</f>
        <v>0</v>
      </c>
      <c r="K703" s="155" t="s">
        <v>119</v>
      </c>
      <c r="L703" s="34"/>
      <c r="M703" s="160" t="s">
        <v>19</v>
      </c>
      <c r="N703" s="161" t="s">
        <v>44</v>
      </c>
      <c r="O703" s="59"/>
      <c r="P703" s="162">
        <f>O703*H703</f>
        <v>0</v>
      </c>
      <c r="Q703" s="162">
        <v>0</v>
      </c>
      <c r="R703" s="162">
        <f>Q703*H703</f>
        <v>0</v>
      </c>
      <c r="S703" s="162">
        <v>0</v>
      </c>
      <c r="T703" s="163">
        <f>S703*H703</f>
        <v>0</v>
      </c>
      <c r="AR703" s="164" t="s">
        <v>226</v>
      </c>
      <c r="AT703" s="164" t="s">
        <v>115</v>
      </c>
      <c r="AU703" s="164" t="s">
        <v>73</v>
      </c>
      <c r="AY703" s="13" t="s">
        <v>121</v>
      </c>
      <c r="BE703" s="165">
        <f>IF(N703="základní",J703,0)</f>
        <v>0</v>
      </c>
      <c r="BF703" s="165">
        <f>IF(N703="snížená",J703,0)</f>
        <v>0</v>
      </c>
      <c r="BG703" s="165">
        <f>IF(N703="zákl. přenesená",J703,0)</f>
        <v>0</v>
      </c>
      <c r="BH703" s="165">
        <f>IF(N703="sníž. přenesená",J703,0)</f>
        <v>0</v>
      </c>
      <c r="BI703" s="165">
        <f>IF(N703="nulová",J703,0)</f>
        <v>0</v>
      </c>
      <c r="BJ703" s="13" t="s">
        <v>81</v>
      </c>
      <c r="BK703" s="165">
        <f>ROUND(I703*H703,2)</f>
        <v>0</v>
      </c>
      <c r="BL703" s="13" t="s">
        <v>226</v>
      </c>
      <c r="BM703" s="164" t="s">
        <v>2563</v>
      </c>
    </row>
    <row r="704" spans="2:65" s="1" customFormat="1" ht="48.75">
      <c r="B704" s="30"/>
      <c r="C704" s="31"/>
      <c r="D704" s="176" t="s">
        <v>1954</v>
      </c>
      <c r="E704" s="31"/>
      <c r="F704" s="177" t="s">
        <v>2564</v>
      </c>
      <c r="G704" s="31"/>
      <c r="H704" s="31"/>
      <c r="I704" s="103"/>
      <c r="J704" s="31"/>
      <c r="K704" s="31"/>
      <c r="L704" s="34"/>
      <c r="M704" s="178"/>
      <c r="N704" s="59"/>
      <c r="O704" s="59"/>
      <c r="P704" s="59"/>
      <c r="Q704" s="59"/>
      <c r="R704" s="59"/>
      <c r="S704" s="59"/>
      <c r="T704" s="60"/>
      <c r="AT704" s="13" t="s">
        <v>1954</v>
      </c>
      <c r="AU704" s="13" t="s">
        <v>73</v>
      </c>
    </row>
    <row r="705" spans="2:65" s="1" customFormat="1" ht="84" customHeight="1">
      <c r="B705" s="30"/>
      <c r="C705" s="153" t="s">
        <v>2565</v>
      </c>
      <c r="D705" s="153" t="s">
        <v>115</v>
      </c>
      <c r="E705" s="154" t="s">
        <v>2566</v>
      </c>
      <c r="F705" s="155" t="s">
        <v>2567</v>
      </c>
      <c r="G705" s="156" t="s">
        <v>231</v>
      </c>
      <c r="H705" s="157">
        <v>1</v>
      </c>
      <c r="I705" s="158"/>
      <c r="J705" s="159">
        <f>ROUND(I705*H705,2)</f>
        <v>0</v>
      </c>
      <c r="K705" s="155" t="s">
        <v>119</v>
      </c>
      <c r="L705" s="34"/>
      <c r="M705" s="160" t="s">
        <v>19</v>
      </c>
      <c r="N705" s="161" t="s">
        <v>44</v>
      </c>
      <c r="O705" s="59"/>
      <c r="P705" s="162">
        <f>O705*H705</f>
        <v>0</v>
      </c>
      <c r="Q705" s="162">
        <v>0</v>
      </c>
      <c r="R705" s="162">
        <f>Q705*H705</f>
        <v>0</v>
      </c>
      <c r="S705" s="162">
        <v>0</v>
      </c>
      <c r="T705" s="163">
        <f>S705*H705</f>
        <v>0</v>
      </c>
      <c r="AR705" s="164" t="s">
        <v>226</v>
      </c>
      <c r="AT705" s="164" t="s">
        <v>115</v>
      </c>
      <c r="AU705" s="164" t="s">
        <v>73</v>
      </c>
      <c r="AY705" s="13" t="s">
        <v>121</v>
      </c>
      <c r="BE705" s="165">
        <f>IF(N705="základní",J705,0)</f>
        <v>0</v>
      </c>
      <c r="BF705" s="165">
        <f>IF(N705="snížená",J705,0)</f>
        <v>0</v>
      </c>
      <c r="BG705" s="165">
        <f>IF(N705="zákl. přenesená",J705,0)</f>
        <v>0</v>
      </c>
      <c r="BH705" s="165">
        <f>IF(N705="sníž. přenesená",J705,0)</f>
        <v>0</v>
      </c>
      <c r="BI705" s="165">
        <f>IF(N705="nulová",J705,0)</f>
        <v>0</v>
      </c>
      <c r="BJ705" s="13" t="s">
        <v>81</v>
      </c>
      <c r="BK705" s="165">
        <f>ROUND(I705*H705,2)</f>
        <v>0</v>
      </c>
      <c r="BL705" s="13" t="s">
        <v>226</v>
      </c>
      <c r="BM705" s="164" t="s">
        <v>2568</v>
      </c>
    </row>
    <row r="706" spans="2:65" s="1" customFormat="1" ht="48.75">
      <c r="B706" s="30"/>
      <c r="C706" s="31"/>
      <c r="D706" s="176" t="s">
        <v>1954</v>
      </c>
      <c r="E706" s="31"/>
      <c r="F706" s="177" t="s">
        <v>2569</v>
      </c>
      <c r="G706" s="31"/>
      <c r="H706" s="31"/>
      <c r="I706" s="103"/>
      <c r="J706" s="31"/>
      <c r="K706" s="31"/>
      <c r="L706" s="34"/>
      <c r="M706" s="178"/>
      <c r="N706" s="59"/>
      <c r="O706" s="59"/>
      <c r="P706" s="59"/>
      <c r="Q706" s="59"/>
      <c r="R706" s="59"/>
      <c r="S706" s="59"/>
      <c r="T706" s="60"/>
      <c r="AT706" s="13" t="s">
        <v>1954</v>
      </c>
      <c r="AU706" s="13" t="s">
        <v>73</v>
      </c>
    </row>
    <row r="707" spans="2:65" s="1" customFormat="1" ht="84" customHeight="1">
      <c r="B707" s="30"/>
      <c r="C707" s="153" t="s">
        <v>2570</v>
      </c>
      <c r="D707" s="153" t="s">
        <v>115</v>
      </c>
      <c r="E707" s="154" t="s">
        <v>2571</v>
      </c>
      <c r="F707" s="155" t="s">
        <v>2572</v>
      </c>
      <c r="G707" s="156" t="s">
        <v>1300</v>
      </c>
      <c r="H707" s="157">
        <v>1</v>
      </c>
      <c r="I707" s="158"/>
      <c r="J707" s="159">
        <f>ROUND(I707*H707,2)</f>
        <v>0</v>
      </c>
      <c r="K707" s="155" t="s">
        <v>119</v>
      </c>
      <c r="L707" s="34"/>
      <c r="M707" s="160" t="s">
        <v>19</v>
      </c>
      <c r="N707" s="161" t="s">
        <v>44</v>
      </c>
      <c r="O707" s="59"/>
      <c r="P707" s="162">
        <f>O707*H707</f>
        <v>0</v>
      </c>
      <c r="Q707" s="162">
        <v>0</v>
      </c>
      <c r="R707" s="162">
        <f>Q707*H707</f>
        <v>0</v>
      </c>
      <c r="S707" s="162">
        <v>0</v>
      </c>
      <c r="T707" s="163">
        <f>S707*H707</f>
        <v>0</v>
      </c>
      <c r="AR707" s="164" t="s">
        <v>226</v>
      </c>
      <c r="AT707" s="164" t="s">
        <v>115</v>
      </c>
      <c r="AU707" s="164" t="s">
        <v>73</v>
      </c>
      <c r="AY707" s="13" t="s">
        <v>121</v>
      </c>
      <c r="BE707" s="165">
        <f>IF(N707="základní",J707,0)</f>
        <v>0</v>
      </c>
      <c r="BF707" s="165">
        <f>IF(N707="snížená",J707,0)</f>
        <v>0</v>
      </c>
      <c r="BG707" s="165">
        <f>IF(N707="zákl. přenesená",J707,0)</f>
        <v>0</v>
      </c>
      <c r="BH707" s="165">
        <f>IF(N707="sníž. přenesená",J707,0)</f>
        <v>0</v>
      </c>
      <c r="BI707" s="165">
        <f>IF(N707="nulová",J707,0)</f>
        <v>0</v>
      </c>
      <c r="BJ707" s="13" t="s">
        <v>81</v>
      </c>
      <c r="BK707" s="165">
        <f>ROUND(I707*H707,2)</f>
        <v>0</v>
      </c>
      <c r="BL707" s="13" t="s">
        <v>226</v>
      </c>
      <c r="BM707" s="164" t="s">
        <v>2573</v>
      </c>
    </row>
    <row r="708" spans="2:65" s="1" customFormat="1" ht="58.5">
      <c r="B708" s="30"/>
      <c r="C708" s="31"/>
      <c r="D708" s="176" t="s">
        <v>1954</v>
      </c>
      <c r="E708" s="31"/>
      <c r="F708" s="177" t="s">
        <v>2357</v>
      </c>
      <c r="G708" s="31"/>
      <c r="H708" s="31"/>
      <c r="I708" s="103"/>
      <c r="J708" s="31"/>
      <c r="K708" s="31"/>
      <c r="L708" s="34"/>
      <c r="M708" s="178"/>
      <c r="N708" s="59"/>
      <c r="O708" s="59"/>
      <c r="P708" s="59"/>
      <c r="Q708" s="59"/>
      <c r="R708" s="59"/>
      <c r="S708" s="59"/>
      <c r="T708" s="60"/>
      <c r="AT708" s="13" t="s">
        <v>1954</v>
      </c>
      <c r="AU708" s="13" t="s">
        <v>73</v>
      </c>
    </row>
    <row r="709" spans="2:65" s="1" customFormat="1" ht="24" customHeight="1">
      <c r="B709" s="30"/>
      <c r="C709" s="166" t="s">
        <v>2574</v>
      </c>
      <c r="D709" s="166" t="s">
        <v>124</v>
      </c>
      <c r="E709" s="167" t="s">
        <v>2575</v>
      </c>
      <c r="F709" s="168" t="s">
        <v>2576</v>
      </c>
      <c r="G709" s="169" t="s">
        <v>1852</v>
      </c>
      <c r="H709" s="170">
        <v>1</v>
      </c>
      <c r="I709" s="171"/>
      <c r="J709" s="172">
        <f t="shared" ref="J709:J754" si="154">ROUND(I709*H709,2)</f>
        <v>0</v>
      </c>
      <c r="K709" s="168" t="s">
        <v>119</v>
      </c>
      <c r="L709" s="173"/>
      <c r="M709" s="174" t="s">
        <v>19</v>
      </c>
      <c r="N709" s="175" t="s">
        <v>44</v>
      </c>
      <c r="O709" s="59"/>
      <c r="P709" s="162">
        <f t="shared" ref="P709:P754" si="155">O709*H709</f>
        <v>0</v>
      </c>
      <c r="Q709" s="162">
        <v>0</v>
      </c>
      <c r="R709" s="162">
        <f t="shared" ref="R709:R754" si="156">Q709*H709</f>
        <v>0</v>
      </c>
      <c r="S709" s="162">
        <v>0</v>
      </c>
      <c r="T709" s="163">
        <f t="shared" ref="T709:T754" si="157">S709*H709</f>
        <v>0</v>
      </c>
      <c r="AR709" s="164" t="s">
        <v>220</v>
      </c>
      <c r="AT709" s="164" t="s">
        <v>124</v>
      </c>
      <c r="AU709" s="164" t="s">
        <v>73</v>
      </c>
      <c r="AY709" s="13" t="s">
        <v>121</v>
      </c>
      <c r="BE709" s="165">
        <f t="shared" ref="BE709:BE754" si="158">IF(N709="základní",J709,0)</f>
        <v>0</v>
      </c>
      <c r="BF709" s="165">
        <f t="shared" ref="BF709:BF754" si="159">IF(N709="snížená",J709,0)</f>
        <v>0</v>
      </c>
      <c r="BG709" s="165">
        <f t="shared" ref="BG709:BG754" si="160">IF(N709="zákl. přenesená",J709,0)</f>
        <v>0</v>
      </c>
      <c r="BH709" s="165">
        <f t="shared" ref="BH709:BH754" si="161">IF(N709="sníž. přenesená",J709,0)</f>
        <v>0</v>
      </c>
      <c r="BI709" s="165">
        <f t="shared" ref="BI709:BI754" si="162">IF(N709="nulová",J709,0)</f>
        <v>0</v>
      </c>
      <c r="BJ709" s="13" t="s">
        <v>81</v>
      </c>
      <c r="BK709" s="165">
        <f t="shared" ref="BK709:BK754" si="163">ROUND(I709*H709,2)</f>
        <v>0</v>
      </c>
      <c r="BL709" s="13" t="s">
        <v>220</v>
      </c>
      <c r="BM709" s="164" t="s">
        <v>2577</v>
      </c>
    </row>
    <row r="710" spans="2:65" s="1" customFormat="1" ht="48" customHeight="1">
      <c r="B710" s="30"/>
      <c r="C710" s="153" t="s">
        <v>2578</v>
      </c>
      <c r="D710" s="153" t="s">
        <v>115</v>
      </c>
      <c r="E710" s="154" t="s">
        <v>2579</v>
      </c>
      <c r="F710" s="155" t="s">
        <v>2580</v>
      </c>
      <c r="G710" s="156" t="s">
        <v>231</v>
      </c>
      <c r="H710" s="157">
        <v>1</v>
      </c>
      <c r="I710" s="158"/>
      <c r="J710" s="159">
        <f t="shared" si="154"/>
        <v>0</v>
      </c>
      <c r="K710" s="155" t="s">
        <v>119</v>
      </c>
      <c r="L710" s="34"/>
      <c r="M710" s="160" t="s">
        <v>19</v>
      </c>
      <c r="N710" s="161" t="s">
        <v>44</v>
      </c>
      <c r="O710" s="59"/>
      <c r="P710" s="162">
        <f t="shared" si="155"/>
        <v>0</v>
      </c>
      <c r="Q710" s="162">
        <v>0</v>
      </c>
      <c r="R710" s="162">
        <f t="shared" si="156"/>
        <v>0</v>
      </c>
      <c r="S710" s="162">
        <v>0</v>
      </c>
      <c r="T710" s="163">
        <f t="shared" si="157"/>
        <v>0</v>
      </c>
      <c r="AR710" s="164" t="s">
        <v>120</v>
      </c>
      <c r="AT710" s="164" t="s">
        <v>115</v>
      </c>
      <c r="AU710" s="164" t="s">
        <v>73</v>
      </c>
      <c r="AY710" s="13" t="s">
        <v>121</v>
      </c>
      <c r="BE710" s="165">
        <f t="shared" si="158"/>
        <v>0</v>
      </c>
      <c r="BF710" s="165">
        <f t="shared" si="159"/>
        <v>0</v>
      </c>
      <c r="BG710" s="165">
        <f t="shared" si="160"/>
        <v>0</v>
      </c>
      <c r="BH710" s="165">
        <f t="shared" si="161"/>
        <v>0</v>
      </c>
      <c r="BI710" s="165">
        <f t="shared" si="162"/>
        <v>0</v>
      </c>
      <c r="BJ710" s="13" t="s">
        <v>81</v>
      </c>
      <c r="BK710" s="165">
        <f t="shared" si="163"/>
        <v>0</v>
      </c>
      <c r="BL710" s="13" t="s">
        <v>120</v>
      </c>
      <c r="BM710" s="164" t="s">
        <v>2581</v>
      </c>
    </row>
    <row r="711" spans="2:65" s="1" customFormat="1" ht="24" customHeight="1">
      <c r="B711" s="30"/>
      <c r="C711" s="166" t="s">
        <v>2582</v>
      </c>
      <c r="D711" s="166" t="s">
        <v>124</v>
      </c>
      <c r="E711" s="167" t="s">
        <v>2583</v>
      </c>
      <c r="F711" s="168" t="s">
        <v>2584</v>
      </c>
      <c r="G711" s="169" t="s">
        <v>231</v>
      </c>
      <c r="H711" s="170">
        <v>5</v>
      </c>
      <c r="I711" s="171"/>
      <c r="J711" s="172">
        <f t="shared" si="154"/>
        <v>0</v>
      </c>
      <c r="K711" s="168" t="s">
        <v>119</v>
      </c>
      <c r="L711" s="173"/>
      <c r="M711" s="174" t="s">
        <v>19</v>
      </c>
      <c r="N711" s="175" t="s">
        <v>44</v>
      </c>
      <c r="O711" s="59"/>
      <c r="P711" s="162">
        <f t="shared" si="155"/>
        <v>0</v>
      </c>
      <c r="Q711" s="162">
        <v>0</v>
      </c>
      <c r="R711" s="162">
        <f t="shared" si="156"/>
        <v>0</v>
      </c>
      <c r="S711" s="162">
        <v>0</v>
      </c>
      <c r="T711" s="163">
        <f t="shared" si="157"/>
        <v>0</v>
      </c>
      <c r="AR711" s="164" t="s">
        <v>220</v>
      </c>
      <c r="AT711" s="164" t="s">
        <v>124</v>
      </c>
      <c r="AU711" s="164" t="s">
        <v>73</v>
      </c>
      <c r="AY711" s="13" t="s">
        <v>121</v>
      </c>
      <c r="BE711" s="165">
        <f t="shared" si="158"/>
        <v>0</v>
      </c>
      <c r="BF711" s="165">
        <f t="shared" si="159"/>
        <v>0</v>
      </c>
      <c r="BG711" s="165">
        <f t="shared" si="160"/>
        <v>0</v>
      </c>
      <c r="BH711" s="165">
        <f t="shared" si="161"/>
        <v>0</v>
      </c>
      <c r="BI711" s="165">
        <f t="shared" si="162"/>
        <v>0</v>
      </c>
      <c r="BJ711" s="13" t="s">
        <v>81</v>
      </c>
      <c r="BK711" s="165">
        <f t="shared" si="163"/>
        <v>0</v>
      </c>
      <c r="BL711" s="13" t="s">
        <v>220</v>
      </c>
      <c r="BM711" s="164" t="s">
        <v>2585</v>
      </c>
    </row>
    <row r="712" spans="2:65" s="1" customFormat="1" ht="36" customHeight="1">
      <c r="B712" s="30"/>
      <c r="C712" s="153" t="s">
        <v>2586</v>
      </c>
      <c r="D712" s="153" t="s">
        <v>115</v>
      </c>
      <c r="E712" s="154" t="s">
        <v>2587</v>
      </c>
      <c r="F712" s="155" t="s">
        <v>2588</v>
      </c>
      <c r="G712" s="156" t="s">
        <v>118</v>
      </c>
      <c r="H712" s="157">
        <v>50</v>
      </c>
      <c r="I712" s="158"/>
      <c r="J712" s="159">
        <f t="shared" si="154"/>
        <v>0</v>
      </c>
      <c r="K712" s="155" t="s">
        <v>119</v>
      </c>
      <c r="L712" s="34"/>
      <c r="M712" s="160" t="s">
        <v>19</v>
      </c>
      <c r="N712" s="161" t="s">
        <v>44</v>
      </c>
      <c r="O712" s="59"/>
      <c r="P712" s="162">
        <f t="shared" si="155"/>
        <v>0</v>
      </c>
      <c r="Q712" s="162">
        <v>0</v>
      </c>
      <c r="R712" s="162">
        <f t="shared" si="156"/>
        <v>0</v>
      </c>
      <c r="S712" s="162">
        <v>0</v>
      </c>
      <c r="T712" s="163">
        <f t="shared" si="157"/>
        <v>0</v>
      </c>
      <c r="AR712" s="164" t="s">
        <v>120</v>
      </c>
      <c r="AT712" s="164" t="s">
        <v>115</v>
      </c>
      <c r="AU712" s="164" t="s">
        <v>73</v>
      </c>
      <c r="AY712" s="13" t="s">
        <v>121</v>
      </c>
      <c r="BE712" s="165">
        <f t="shared" si="158"/>
        <v>0</v>
      </c>
      <c r="BF712" s="165">
        <f t="shared" si="159"/>
        <v>0</v>
      </c>
      <c r="BG712" s="165">
        <f t="shared" si="160"/>
        <v>0</v>
      </c>
      <c r="BH712" s="165">
        <f t="shared" si="161"/>
        <v>0</v>
      </c>
      <c r="BI712" s="165">
        <f t="shared" si="162"/>
        <v>0</v>
      </c>
      <c r="BJ712" s="13" t="s">
        <v>81</v>
      </c>
      <c r="BK712" s="165">
        <f t="shared" si="163"/>
        <v>0</v>
      </c>
      <c r="BL712" s="13" t="s">
        <v>120</v>
      </c>
      <c r="BM712" s="164" t="s">
        <v>2589</v>
      </c>
    </row>
    <row r="713" spans="2:65" s="1" customFormat="1" ht="24" customHeight="1">
      <c r="B713" s="30"/>
      <c r="C713" s="166" t="s">
        <v>2590</v>
      </c>
      <c r="D713" s="166" t="s">
        <v>124</v>
      </c>
      <c r="E713" s="167" t="s">
        <v>2591</v>
      </c>
      <c r="F713" s="168" t="s">
        <v>2592</v>
      </c>
      <c r="G713" s="169" t="s">
        <v>231</v>
      </c>
      <c r="H713" s="170">
        <v>1</v>
      </c>
      <c r="I713" s="171"/>
      <c r="J713" s="172">
        <f t="shared" si="154"/>
        <v>0</v>
      </c>
      <c r="K713" s="168" t="s">
        <v>119</v>
      </c>
      <c r="L713" s="173"/>
      <c r="M713" s="174" t="s">
        <v>19</v>
      </c>
      <c r="N713" s="175" t="s">
        <v>44</v>
      </c>
      <c r="O713" s="59"/>
      <c r="P713" s="162">
        <f t="shared" si="155"/>
        <v>0</v>
      </c>
      <c r="Q713" s="162">
        <v>0</v>
      </c>
      <c r="R713" s="162">
        <f t="shared" si="156"/>
        <v>0</v>
      </c>
      <c r="S713" s="162">
        <v>0</v>
      </c>
      <c r="T713" s="163">
        <f t="shared" si="157"/>
        <v>0</v>
      </c>
      <c r="AR713" s="164" t="s">
        <v>220</v>
      </c>
      <c r="AT713" s="164" t="s">
        <v>124</v>
      </c>
      <c r="AU713" s="164" t="s">
        <v>73</v>
      </c>
      <c r="AY713" s="13" t="s">
        <v>121</v>
      </c>
      <c r="BE713" s="165">
        <f t="shared" si="158"/>
        <v>0</v>
      </c>
      <c r="BF713" s="165">
        <f t="shared" si="159"/>
        <v>0</v>
      </c>
      <c r="BG713" s="165">
        <f t="shared" si="160"/>
        <v>0</v>
      </c>
      <c r="BH713" s="165">
        <f t="shared" si="161"/>
        <v>0</v>
      </c>
      <c r="BI713" s="165">
        <f t="shared" si="162"/>
        <v>0</v>
      </c>
      <c r="BJ713" s="13" t="s">
        <v>81</v>
      </c>
      <c r="BK713" s="165">
        <f t="shared" si="163"/>
        <v>0</v>
      </c>
      <c r="BL713" s="13" t="s">
        <v>220</v>
      </c>
      <c r="BM713" s="164" t="s">
        <v>2593</v>
      </c>
    </row>
    <row r="714" spans="2:65" s="1" customFormat="1" ht="72" customHeight="1">
      <c r="B714" s="30"/>
      <c r="C714" s="153" t="s">
        <v>2594</v>
      </c>
      <c r="D714" s="153" t="s">
        <v>115</v>
      </c>
      <c r="E714" s="154" t="s">
        <v>2595</v>
      </c>
      <c r="F714" s="155" t="s">
        <v>2596</v>
      </c>
      <c r="G714" s="156" t="s">
        <v>231</v>
      </c>
      <c r="H714" s="157">
        <v>13</v>
      </c>
      <c r="I714" s="158"/>
      <c r="J714" s="159">
        <f t="shared" si="154"/>
        <v>0</v>
      </c>
      <c r="K714" s="155" t="s">
        <v>119</v>
      </c>
      <c r="L714" s="34"/>
      <c r="M714" s="160" t="s">
        <v>19</v>
      </c>
      <c r="N714" s="161" t="s">
        <v>44</v>
      </c>
      <c r="O714" s="59"/>
      <c r="P714" s="162">
        <f t="shared" si="155"/>
        <v>0</v>
      </c>
      <c r="Q714" s="162">
        <v>0</v>
      </c>
      <c r="R714" s="162">
        <f t="shared" si="156"/>
        <v>0</v>
      </c>
      <c r="S714" s="162">
        <v>0</v>
      </c>
      <c r="T714" s="163">
        <f t="shared" si="157"/>
        <v>0</v>
      </c>
      <c r="AR714" s="164" t="s">
        <v>120</v>
      </c>
      <c r="AT714" s="164" t="s">
        <v>115</v>
      </c>
      <c r="AU714" s="164" t="s">
        <v>73</v>
      </c>
      <c r="AY714" s="13" t="s">
        <v>121</v>
      </c>
      <c r="BE714" s="165">
        <f t="shared" si="158"/>
        <v>0</v>
      </c>
      <c r="BF714" s="165">
        <f t="shared" si="159"/>
        <v>0</v>
      </c>
      <c r="BG714" s="165">
        <f t="shared" si="160"/>
        <v>0</v>
      </c>
      <c r="BH714" s="165">
        <f t="shared" si="161"/>
        <v>0</v>
      </c>
      <c r="BI714" s="165">
        <f t="shared" si="162"/>
        <v>0</v>
      </c>
      <c r="BJ714" s="13" t="s">
        <v>81</v>
      </c>
      <c r="BK714" s="165">
        <f t="shared" si="163"/>
        <v>0</v>
      </c>
      <c r="BL714" s="13" t="s">
        <v>120</v>
      </c>
      <c r="BM714" s="164" t="s">
        <v>2597</v>
      </c>
    </row>
    <row r="715" spans="2:65" s="1" customFormat="1" ht="24" customHeight="1">
      <c r="B715" s="30"/>
      <c r="C715" s="166" t="s">
        <v>2598</v>
      </c>
      <c r="D715" s="166" t="s">
        <v>124</v>
      </c>
      <c r="E715" s="167" t="s">
        <v>2599</v>
      </c>
      <c r="F715" s="168" t="s">
        <v>2600</v>
      </c>
      <c r="G715" s="169" t="s">
        <v>231</v>
      </c>
      <c r="H715" s="170">
        <v>2</v>
      </c>
      <c r="I715" s="171"/>
      <c r="J715" s="172">
        <f t="shared" si="154"/>
        <v>0</v>
      </c>
      <c r="K715" s="168" t="s">
        <v>119</v>
      </c>
      <c r="L715" s="173"/>
      <c r="M715" s="174" t="s">
        <v>19</v>
      </c>
      <c r="N715" s="175" t="s">
        <v>44</v>
      </c>
      <c r="O715" s="59"/>
      <c r="P715" s="162">
        <f t="shared" si="155"/>
        <v>0</v>
      </c>
      <c r="Q715" s="162">
        <v>0</v>
      </c>
      <c r="R715" s="162">
        <f t="shared" si="156"/>
        <v>0</v>
      </c>
      <c r="S715" s="162">
        <v>0</v>
      </c>
      <c r="T715" s="163">
        <f t="shared" si="157"/>
        <v>0</v>
      </c>
      <c r="AR715" s="164" t="s">
        <v>220</v>
      </c>
      <c r="AT715" s="164" t="s">
        <v>124</v>
      </c>
      <c r="AU715" s="164" t="s">
        <v>73</v>
      </c>
      <c r="AY715" s="13" t="s">
        <v>121</v>
      </c>
      <c r="BE715" s="165">
        <f t="shared" si="158"/>
        <v>0</v>
      </c>
      <c r="BF715" s="165">
        <f t="shared" si="159"/>
        <v>0</v>
      </c>
      <c r="BG715" s="165">
        <f t="shared" si="160"/>
        <v>0</v>
      </c>
      <c r="BH715" s="165">
        <f t="shared" si="161"/>
        <v>0</v>
      </c>
      <c r="BI715" s="165">
        <f t="shared" si="162"/>
        <v>0</v>
      </c>
      <c r="BJ715" s="13" t="s">
        <v>81</v>
      </c>
      <c r="BK715" s="165">
        <f t="shared" si="163"/>
        <v>0</v>
      </c>
      <c r="BL715" s="13" t="s">
        <v>220</v>
      </c>
      <c r="BM715" s="164" t="s">
        <v>2601</v>
      </c>
    </row>
    <row r="716" spans="2:65" s="1" customFormat="1" ht="24" customHeight="1">
      <c r="B716" s="30"/>
      <c r="C716" s="166" t="s">
        <v>2602</v>
      </c>
      <c r="D716" s="166" t="s">
        <v>124</v>
      </c>
      <c r="E716" s="167" t="s">
        <v>2603</v>
      </c>
      <c r="F716" s="168" t="s">
        <v>2604</v>
      </c>
      <c r="G716" s="169" t="s">
        <v>118</v>
      </c>
      <c r="H716" s="170">
        <v>120</v>
      </c>
      <c r="I716" s="171"/>
      <c r="J716" s="172">
        <f t="shared" si="154"/>
        <v>0</v>
      </c>
      <c r="K716" s="168" t="s">
        <v>119</v>
      </c>
      <c r="L716" s="173"/>
      <c r="M716" s="174" t="s">
        <v>19</v>
      </c>
      <c r="N716" s="175" t="s">
        <v>44</v>
      </c>
      <c r="O716" s="59"/>
      <c r="P716" s="162">
        <f t="shared" si="155"/>
        <v>0</v>
      </c>
      <c r="Q716" s="162">
        <v>0</v>
      </c>
      <c r="R716" s="162">
        <f t="shared" si="156"/>
        <v>0</v>
      </c>
      <c r="S716" s="162">
        <v>0</v>
      </c>
      <c r="T716" s="163">
        <f t="shared" si="157"/>
        <v>0</v>
      </c>
      <c r="AR716" s="164" t="s">
        <v>220</v>
      </c>
      <c r="AT716" s="164" t="s">
        <v>124</v>
      </c>
      <c r="AU716" s="164" t="s">
        <v>73</v>
      </c>
      <c r="AY716" s="13" t="s">
        <v>121</v>
      </c>
      <c r="BE716" s="165">
        <f t="shared" si="158"/>
        <v>0</v>
      </c>
      <c r="BF716" s="165">
        <f t="shared" si="159"/>
        <v>0</v>
      </c>
      <c r="BG716" s="165">
        <f t="shared" si="160"/>
        <v>0</v>
      </c>
      <c r="BH716" s="165">
        <f t="shared" si="161"/>
        <v>0</v>
      </c>
      <c r="BI716" s="165">
        <f t="shared" si="162"/>
        <v>0</v>
      </c>
      <c r="BJ716" s="13" t="s">
        <v>81</v>
      </c>
      <c r="BK716" s="165">
        <f t="shared" si="163"/>
        <v>0</v>
      </c>
      <c r="BL716" s="13" t="s">
        <v>220</v>
      </c>
      <c r="BM716" s="164" t="s">
        <v>2605</v>
      </c>
    </row>
    <row r="717" spans="2:65" s="1" customFormat="1" ht="24" customHeight="1">
      <c r="B717" s="30"/>
      <c r="C717" s="166" t="s">
        <v>2606</v>
      </c>
      <c r="D717" s="166" t="s">
        <v>124</v>
      </c>
      <c r="E717" s="167" t="s">
        <v>2607</v>
      </c>
      <c r="F717" s="168" t="s">
        <v>2608</v>
      </c>
      <c r="G717" s="169" t="s">
        <v>231</v>
      </c>
      <c r="H717" s="170">
        <v>2</v>
      </c>
      <c r="I717" s="171"/>
      <c r="J717" s="172">
        <f t="shared" si="154"/>
        <v>0</v>
      </c>
      <c r="K717" s="168" t="s">
        <v>119</v>
      </c>
      <c r="L717" s="173"/>
      <c r="M717" s="174" t="s">
        <v>19</v>
      </c>
      <c r="N717" s="175" t="s">
        <v>44</v>
      </c>
      <c r="O717" s="59"/>
      <c r="P717" s="162">
        <f t="shared" si="155"/>
        <v>0</v>
      </c>
      <c r="Q717" s="162">
        <v>0</v>
      </c>
      <c r="R717" s="162">
        <f t="shared" si="156"/>
        <v>0</v>
      </c>
      <c r="S717" s="162">
        <v>0</v>
      </c>
      <c r="T717" s="163">
        <f t="shared" si="157"/>
        <v>0</v>
      </c>
      <c r="AR717" s="164" t="s">
        <v>120</v>
      </c>
      <c r="AT717" s="164" t="s">
        <v>124</v>
      </c>
      <c r="AU717" s="164" t="s">
        <v>73</v>
      </c>
      <c r="AY717" s="13" t="s">
        <v>121</v>
      </c>
      <c r="BE717" s="165">
        <f t="shared" si="158"/>
        <v>0</v>
      </c>
      <c r="BF717" s="165">
        <f t="shared" si="159"/>
        <v>0</v>
      </c>
      <c r="BG717" s="165">
        <f t="shared" si="160"/>
        <v>0</v>
      </c>
      <c r="BH717" s="165">
        <f t="shared" si="161"/>
        <v>0</v>
      </c>
      <c r="BI717" s="165">
        <f t="shared" si="162"/>
        <v>0</v>
      </c>
      <c r="BJ717" s="13" t="s">
        <v>81</v>
      </c>
      <c r="BK717" s="165">
        <f t="shared" si="163"/>
        <v>0</v>
      </c>
      <c r="BL717" s="13" t="s">
        <v>120</v>
      </c>
      <c r="BM717" s="164" t="s">
        <v>2609</v>
      </c>
    </row>
    <row r="718" spans="2:65" s="1" customFormat="1" ht="24" customHeight="1">
      <c r="B718" s="30"/>
      <c r="C718" s="153" t="s">
        <v>2610</v>
      </c>
      <c r="D718" s="153" t="s">
        <v>115</v>
      </c>
      <c r="E718" s="154" t="s">
        <v>2611</v>
      </c>
      <c r="F718" s="155" t="s">
        <v>2612</v>
      </c>
      <c r="G718" s="156" t="s">
        <v>231</v>
      </c>
      <c r="H718" s="157">
        <v>15</v>
      </c>
      <c r="I718" s="158"/>
      <c r="J718" s="159">
        <f t="shared" si="154"/>
        <v>0</v>
      </c>
      <c r="K718" s="155" t="s">
        <v>119</v>
      </c>
      <c r="L718" s="34"/>
      <c r="M718" s="160" t="s">
        <v>19</v>
      </c>
      <c r="N718" s="161" t="s">
        <v>44</v>
      </c>
      <c r="O718" s="59"/>
      <c r="P718" s="162">
        <f t="shared" si="155"/>
        <v>0</v>
      </c>
      <c r="Q718" s="162">
        <v>0</v>
      </c>
      <c r="R718" s="162">
        <f t="shared" si="156"/>
        <v>0</v>
      </c>
      <c r="S718" s="162">
        <v>0</v>
      </c>
      <c r="T718" s="163">
        <f t="shared" si="157"/>
        <v>0</v>
      </c>
      <c r="AR718" s="164" t="s">
        <v>120</v>
      </c>
      <c r="AT718" s="164" t="s">
        <v>115</v>
      </c>
      <c r="AU718" s="164" t="s">
        <v>73</v>
      </c>
      <c r="AY718" s="13" t="s">
        <v>121</v>
      </c>
      <c r="BE718" s="165">
        <f t="shared" si="158"/>
        <v>0</v>
      </c>
      <c r="BF718" s="165">
        <f t="shared" si="159"/>
        <v>0</v>
      </c>
      <c r="BG718" s="165">
        <f t="shared" si="160"/>
        <v>0</v>
      </c>
      <c r="BH718" s="165">
        <f t="shared" si="161"/>
        <v>0</v>
      </c>
      <c r="BI718" s="165">
        <f t="shared" si="162"/>
        <v>0</v>
      </c>
      <c r="BJ718" s="13" t="s">
        <v>81</v>
      </c>
      <c r="BK718" s="165">
        <f t="shared" si="163"/>
        <v>0</v>
      </c>
      <c r="BL718" s="13" t="s">
        <v>120</v>
      </c>
      <c r="BM718" s="164" t="s">
        <v>2613</v>
      </c>
    </row>
    <row r="719" spans="2:65" s="1" customFormat="1" ht="24" customHeight="1">
      <c r="B719" s="30"/>
      <c r="C719" s="166" t="s">
        <v>2614</v>
      </c>
      <c r="D719" s="166" t="s">
        <v>124</v>
      </c>
      <c r="E719" s="167" t="s">
        <v>2615</v>
      </c>
      <c r="F719" s="168" t="s">
        <v>2616</v>
      </c>
      <c r="G719" s="169" t="s">
        <v>231</v>
      </c>
      <c r="H719" s="170">
        <v>1</v>
      </c>
      <c r="I719" s="171"/>
      <c r="J719" s="172">
        <f t="shared" si="154"/>
        <v>0</v>
      </c>
      <c r="K719" s="168" t="s">
        <v>119</v>
      </c>
      <c r="L719" s="173"/>
      <c r="M719" s="174" t="s">
        <v>19</v>
      </c>
      <c r="N719" s="175" t="s">
        <v>44</v>
      </c>
      <c r="O719" s="59"/>
      <c r="P719" s="162">
        <f t="shared" si="155"/>
        <v>0</v>
      </c>
      <c r="Q719" s="162">
        <v>0</v>
      </c>
      <c r="R719" s="162">
        <f t="shared" si="156"/>
        <v>0</v>
      </c>
      <c r="S719" s="162">
        <v>0</v>
      </c>
      <c r="T719" s="163">
        <f t="shared" si="157"/>
        <v>0</v>
      </c>
      <c r="AR719" s="164" t="s">
        <v>120</v>
      </c>
      <c r="AT719" s="164" t="s">
        <v>124</v>
      </c>
      <c r="AU719" s="164" t="s">
        <v>73</v>
      </c>
      <c r="AY719" s="13" t="s">
        <v>121</v>
      </c>
      <c r="BE719" s="165">
        <f t="shared" si="158"/>
        <v>0</v>
      </c>
      <c r="BF719" s="165">
        <f t="shared" si="159"/>
        <v>0</v>
      </c>
      <c r="BG719" s="165">
        <f t="shared" si="160"/>
        <v>0</v>
      </c>
      <c r="BH719" s="165">
        <f t="shared" si="161"/>
        <v>0</v>
      </c>
      <c r="BI719" s="165">
        <f t="shared" si="162"/>
        <v>0</v>
      </c>
      <c r="BJ719" s="13" t="s">
        <v>81</v>
      </c>
      <c r="BK719" s="165">
        <f t="shared" si="163"/>
        <v>0</v>
      </c>
      <c r="BL719" s="13" t="s">
        <v>120</v>
      </c>
      <c r="BM719" s="164" t="s">
        <v>2617</v>
      </c>
    </row>
    <row r="720" spans="2:65" s="1" customFormat="1" ht="24" customHeight="1">
      <c r="B720" s="30"/>
      <c r="C720" s="153" t="s">
        <v>2618</v>
      </c>
      <c r="D720" s="153" t="s">
        <v>115</v>
      </c>
      <c r="E720" s="154" t="s">
        <v>2619</v>
      </c>
      <c r="F720" s="155" t="s">
        <v>2620</v>
      </c>
      <c r="G720" s="156" t="s">
        <v>118</v>
      </c>
      <c r="H720" s="157">
        <v>100</v>
      </c>
      <c r="I720" s="158"/>
      <c r="J720" s="159">
        <f t="shared" si="154"/>
        <v>0</v>
      </c>
      <c r="K720" s="155" t="s">
        <v>119</v>
      </c>
      <c r="L720" s="34"/>
      <c r="M720" s="160" t="s">
        <v>19</v>
      </c>
      <c r="N720" s="161" t="s">
        <v>44</v>
      </c>
      <c r="O720" s="59"/>
      <c r="P720" s="162">
        <f t="shared" si="155"/>
        <v>0</v>
      </c>
      <c r="Q720" s="162">
        <v>0</v>
      </c>
      <c r="R720" s="162">
        <f t="shared" si="156"/>
        <v>0</v>
      </c>
      <c r="S720" s="162">
        <v>0</v>
      </c>
      <c r="T720" s="163">
        <f t="shared" si="157"/>
        <v>0</v>
      </c>
      <c r="AR720" s="164" t="s">
        <v>120</v>
      </c>
      <c r="AT720" s="164" t="s">
        <v>115</v>
      </c>
      <c r="AU720" s="164" t="s">
        <v>73</v>
      </c>
      <c r="AY720" s="13" t="s">
        <v>121</v>
      </c>
      <c r="BE720" s="165">
        <f t="shared" si="158"/>
        <v>0</v>
      </c>
      <c r="BF720" s="165">
        <f t="shared" si="159"/>
        <v>0</v>
      </c>
      <c r="BG720" s="165">
        <f t="shared" si="160"/>
        <v>0</v>
      </c>
      <c r="BH720" s="165">
        <f t="shared" si="161"/>
        <v>0</v>
      </c>
      <c r="BI720" s="165">
        <f t="shared" si="162"/>
        <v>0</v>
      </c>
      <c r="BJ720" s="13" t="s">
        <v>81</v>
      </c>
      <c r="BK720" s="165">
        <f t="shared" si="163"/>
        <v>0</v>
      </c>
      <c r="BL720" s="13" t="s">
        <v>120</v>
      </c>
      <c r="BM720" s="164" t="s">
        <v>2621</v>
      </c>
    </row>
    <row r="721" spans="2:65" s="1" customFormat="1" ht="24" customHeight="1">
      <c r="B721" s="30"/>
      <c r="C721" s="166" t="s">
        <v>2622</v>
      </c>
      <c r="D721" s="166" t="s">
        <v>124</v>
      </c>
      <c r="E721" s="167" t="s">
        <v>2623</v>
      </c>
      <c r="F721" s="168" t="s">
        <v>2624</v>
      </c>
      <c r="G721" s="169" t="s">
        <v>118</v>
      </c>
      <c r="H721" s="170">
        <v>10</v>
      </c>
      <c r="I721" s="171"/>
      <c r="J721" s="172">
        <f t="shared" si="154"/>
        <v>0</v>
      </c>
      <c r="K721" s="168" t="s">
        <v>119</v>
      </c>
      <c r="L721" s="173"/>
      <c r="M721" s="174" t="s">
        <v>19</v>
      </c>
      <c r="N721" s="175" t="s">
        <v>44</v>
      </c>
      <c r="O721" s="59"/>
      <c r="P721" s="162">
        <f t="shared" si="155"/>
        <v>0</v>
      </c>
      <c r="Q721" s="162">
        <v>0</v>
      </c>
      <c r="R721" s="162">
        <f t="shared" si="156"/>
        <v>0</v>
      </c>
      <c r="S721" s="162">
        <v>0</v>
      </c>
      <c r="T721" s="163">
        <f t="shared" si="157"/>
        <v>0</v>
      </c>
      <c r="AR721" s="164" t="s">
        <v>220</v>
      </c>
      <c r="AT721" s="164" t="s">
        <v>124</v>
      </c>
      <c r="AU721" s="164" t="s">
        <v>73</v>
      </c>
      <c r="AY721" s="13" t="s">
        <v>121</v>
      </c>
      <c r="BE721" s="165">
        <f t="shared" si="158"/>
        <v>0</v>
      </c>
      <c r="BF721" s="165">
        <f t="shared" si="159"/>
        <v>0</v>
      </c>
      <c r="BG721" s="165">
        <f t="shared" si="160"/>
        <v>0</v>
      </c>
      <c r="BH721" s="165">
        <f t="shared" si="161"/>
        <v>0</v>
      </c>
      <c r="BI721" s="165">
        <f t="shared" si="162"/>
        <v>0</v>
      </c>
      <c r="BJ721" s="13" t="s">
        <v>81</v>
      </c>
      <c r="BK721" s="165">
        <f t="shared" si="163"/>
        <v>0</v>
      </c>
      <c r="BL721" s="13" t="s">
        <v>220</v>
      </c>
      <c r="BM721" s="164" t="s">
        <v>2625</v>
      </c>
    </row>
    <row r="722" spans="2:65" s="1" customFormat="1" ht="24" customHeight="1">
      <c r="B722" s="30"/>
      <c r="C722" s="153" t="s">
        <v>2626</v>
      </c>
      <c r="D722" s="153" t="s">
        <v>115</v>
      </c>
      <c r="E722" s="154" t="s">
        <v>2627</v>
      </c>
      <c r="F722" s="155" t="s">
        <v>2628</v>
      </c>
      <c r="G722" s="156" t="s">
        <v>118</v>
      </c>
      <c r="H722" s="157">
        <v>10</v>
      </c>
      <c r="I722" s="158"/>
      <c r="J722" s="159">
        <f t="shared" si="154"/>
        <v>0</v>
      </c>
      <c r="K722" s="155" t="s">
        <v>119</v>
      </c>
      <c r="L722" s="34"/>
      <c r="M722" s="160" t="s">
        <v>19</v>
      </c>
      <c r="N722" s="161" t="s">
        <v>44</v>
      </c>
      <c r="O722" s="59"/>
      <c r="P722" s="162">
        <f t="shared" si="155"/>
        <v>0</v>
      </c>
      <c r="Q722" s="162">
        <v>0</v>
      </c>
      <c r="R722" s="162">
        <f t="shared" si="156"/>
        <v>0</v>
      </c>
      <c r="S722" s="162">
        <v>0</v>
      </c>
      <c r="T722" s="163">
        <f t="shared" si="157"/>
        <v>0</v>
      </c>
      <c r="AR722" s="164" t="s">
        <v>120</v>
      </c>
      <c r="AT722" s="164" t="s">
        <v>115</v>
      </c>
      <c r="AU722" s="164" t="s">
        <v>73</v>
      </c>
      <c r="AY722" s="13" t="s">
        <v>121</v>
      </c>
      <c r="BE722" s="165">
        <f t="shared" si="158"/>
        <v>0</v>
      </c>
      <c r="BF722" s="165">
        <f t="shared" si="159"/>
        <v>0</v>
      </c>
      <c r="BG722" s="165">
        <f t="shared" si="160"/>
        <v>0</v>
      </c>
      <c r="BH722" s="165">
        <f t="shared" si="161"/>
        <v>0</v>
      </c>
      <c r="BI722" s="165">
        <f t="shared" si="162"/>
        <v>0</v>
      </c>
      <c r="BJ722" s="13" t="s">
        <v>81</v>
      </c>
      <c r="BK722" s="165">
        <f t="shared" si="163"/>
        <v>0</v>
      </c>
      <c r="BL722" s="13" t="s">
        <v>120</v>
      </c>
      <c r="BM722" s="164" t="s">
        <v>2629</v>
      </c>
    </row>
    <row r="723" spans="2:65" s="1" customFormat="1" ht="36" customHeight="1">
      <c r="B723" s="30"/>
      <c r="C723" s="166" t="s">
        <v>2630</v>
      </c>
      <c r="D723" s="166" t="s">
        <v>124</v>
      </c>
      <c r="E723" s="167" t="s">
        <v>2631</v>
      </c>
      <c r="F723" s="168" t="s">
        <v>2632</v>
      </c>
      <c r="G723" s="169" t="s">
        <v>118</v>
      </c>
      <c r="H723" s="170">
        <v>20</v>
      </c>
      <c r="I723" s="171"/>
      <c r="J723" s="172">
        <f t="shared" si="154"/>
        <v>0</v>
      </c>
      <c r="K723" s="168" t="s">
        <v>119</v>
      </c>
      <c r="L723" s="173"/>
      <c r="M723" s="174" t="s">
        <v>19</v>
      </c>
      <c r="N723" s="175" t="s">
        <v>44</v>
      </c>
      <c r="O723" s="59"/>
      <c r="P723" s="162">
        <f t="shared" si="155"/>
        <v>0</v>
      </c>
      <c r="Q723" s="162">
        <v>0</v>
      </c>
      <c r="R723" s="162">
        <f t="shared" si="156"/>
        <v>0</v>
      </c>
      <c r="S723" s="162">
        <v>0</v>
      </c>
      <c r="T723" s="163">
        <f t="shared" si="157"/>
        <v>0</v>
      </c>
      <c r="AR723" s="164" t="s">
        <v>220</v>
      </c>
      <c r="AT723" s="164" t="s">
        <v>124</v>
      </c>
      <c r="AU723" s="164" t="s">
        <v>73</v>
      </c>
      <c r="AY723" s="13" t="s">
        <v>121</v>
      </c>
      <c r="BE723" s="165">
        <f t="shared" si="158"/>
        <v>0</v>
      </c>
      <c r="BF723" s="165">
        <f t="shared" si="159"/>
        <v>0</v>
      </c>
      <c r="BG723" s="165">
        <f t="shared" si="160"/>
        <v>0</v>
      </c>
      <c r="BH723" s="165">
        <f t="shared" si="161"/>
        <v>0</v>
      </c>
      <c r="BI723" s="165">
        <f t="shared" si="162"/>
        <v>0</v>
      </c>
      <c r="BJ723" s="13" t="s">
        <v>81</v>
      </c>
      <c r="BK723" s="165">
        <f t="shared" si="163"/>
        <v>0</v>
      </c>
      <c r="BL723" s="13" t="s">
        <v>220</v>
      </c>
      <c r="BM723" s="164" t="s">
        <v>2633</v>
      </c>
    </row>
    <row r="724" spans="2:65" s="1" customFormat="1" ht="24" customHeight="1">
      <c r="B724" s="30"/>
      <c r="C724" s="166" t="s">
        <v>2634</v>
      </c>
      <c r="D724" s="166" t="s">
        <v>124</v>
      </c>
      <c r="E724" s="167" t="s">
        <v>2635</v>
      </c>
      <c r="F724" s="168" t="s">
        <v>2636</v>
      </c>
      <c r="G724" s="169" t="s">
        <v>118</v>
      </c>
      <c r="H724" s="170">
        <v>30</v>
      </c>
      <c r="I724" s="171"/>
      <c r="J724" s="172">
        <f t="shared" si="154"/>
        <v>0</v>
      </c>
      <c r="K724" s="168" t="s">
        <v>119</v>
      </c>
      <c r="L724" s="173"/>
      <c r="M724" s="174" t="s">
        <v>19</v>
      </c>
      <c r="N724" s="175" t="s">
        <v>44</v>
      </c>
      <c r="O724" s="59"/>
      <c r="P724" s="162">
        <f t="shared" si="155"/>
        <v>0</v>
      </c>
      <c r="Q724" s="162">
        <v>0</v>
      </c>
      <c r="R724" s="162">
        <f t="shared" si="156"/>
        <v>0</v>
      </c>
      <c r="S724" s="162">
        <v>0</v>
      </c>
      <c r="T724" s="163">
        <f t="shared" si="157"/>
        <v>0</v>
      </c>
      <c r="AR724" s="164" t="s">
        <v>220</v>
      </c>
      <c r="AT724" s="164" t="s">
        <v>124</v>
      </c>
      <c r="AU724" s="164" t="s">
        <v>73</v>
      </c>
      <c r="AY724" s="13" t="s">
        <v>121</v>
      </c>
      <c r="BE724" s="165">
        <f t="shared" si="158"/>
        <v>0</v>
      </c>
      <c r="BF724" s="165">
        <f t="shared" si="159"/>
        <v>0</v>
      </c>
      <c r="BG724" s="165">
        <f t="shared" si="160"/>
        <v>0</v>
      </c>
      <c r="BH724" s="165">
        <f t="shared" si="161"/>
        <v>0</v>
      </c>
      <c r="BI724" s="165">
        <f t="shared" si="162"/>
        <v>0</v>
      </c>
      <c r="BJ724" s="13" t="s">
        <v>81</v>
      </c>
      <c r="BK724" s="165">
        <f t="shared" si="163"/>
        <v>0</v>
      </c>
      <c r="BL724" s="13" t="s">
        <v>220</v>
      </c>
      <c r="BM724" s="164" t="s">
        <v>2637</v>
      </c>
    </row>
    <row r="725" spans="2:65" s="1" customFormat="1" ht="24" customHeight="1">
      <c r="B725" s="30"/>
      <c r="C725" s="166" t="s">
        <v>2638</v>
      </c>
      <c r="D725" s="166" t="s">
        <v>124</v>
      </c>
      <c r="E725" s="167" t="s">
        <v>2639</v>
      </c>
      <c r="F725" s="168" t="s">
        <v>2640</v>
      </c>
      <c r="G725" s="169" t="s">
        <v>118</v>
      </c>
      <c r="H725" s="170">
        <v>30</v>
      </c>
      <c r="I725" s="171"/>
      <c r="J725" s="172">
        <f t="shared" si="154"/>
        <v>0</v>
      </c>
      <c r="K725" s="168" t="s">
        <v>119</v>
      </c>
      <c r="L725" s="173"/>
      <c r="M725" s="174" t="s">
        <v>19</v>
      </c>
      <c r="N725" s="175" t="s">
        <v>44</v>
      </c>
      <c r="O725" s="59"/>
      <c r="P725" s="162">
        <f t="shared" si="155"/>
        <v>0</v>
      </c>
      <c r="Q725" s="162">
        <v>0</v>
      </c>
      <c r="R725" s="162">
        <f t="shared" si="156"/>
        <v>0</v>
      </c>
      <c r="S725" s="162">
        <v>0</v>
      </c>
      <c r="T725" s="163">
        <f t="shared" si="157"/>
        <v>0</v>
      </c>
      <c r="AR725" s="164" t="s">
        <v>220</v>
      </c>
      <c r="AT725" s="164" t="s">
        <v>124</v>
      </c>
      <c r="AU725" s="164" t="s">
        <v>73</v>
      </c>
      <c r="AY725" s="13" t="s">
        <v>121</v>
      </c>
      <c r="BE725" s="165">
        <f t="shared" si="158"/>
        <v>0</v>
      </c>
      <c r="BF725" s="165">
        <f t="shared" si="159"/>
        <v>0</v>
      </c>
      <c r="BG725" s="165">
        <f t="shared" si="160"/>
        <v>0</v>
      </c>
      <c r="BH725" s="165">
        <f t="shared" si="161"/>
        <v>0</v>
      </c>
      <c r="BI725" s="165">
        <f t="shared" si="162"/>
        <v>0</v>
      </c>
      <c r="BJ725" s="13" t="s">
        <v>81</v>
      </c>
      <c r="BK725" s="165">
        <f t="shared" si="163"/>
        <v>0</v>
      </c>
      <c r="BL725" s="13" t="s">
        <v>220</v>
      </c>
      <c r="BM725" s="164" t="s">
        <v>2641</v>
      </c>
    </row>
    <row r="726" spans="2:65" s="1" customFormat="1" ht="24" customHeight="1">
      <c r="B726" s="30"/>
      <c r="C726" s="166" t="s">
        <v>2642</v>
      </c>
      <c r="D726" s="166" t="s">
        <v>124</v>
      </c>
      <c r="E726" s="167" t="s">
        <v>2643</v>
      </c>
      <c r="F726" s="168" t="s">
        <v>2644</v>
      </c>
      <c r="G726" s="169" t="s">
        <v>118</v>
      </c>
      <c r="H726" s="170">
        <v>30</v>
      </c>
      <c r="I726" s="171"/>
      <c r="J726" s="172">
        <f t="shared" si="154"/>
        <v>0</v>
      </c>
      <c r="K726" s="168" t="s">
        <v>119</v>
      </c>
      <c r="L726" s="173"/>
      <c r="M726" s="174" t="s">
        <v>19</v>
      </c>
      <c r="N726" s="175" t="s">
        <v>44</v>
      </c>
      <c r="O726" s="59"/>
      <c r="P726" s="162">
        <f t="shared" si="155"/>
        <v>0</v>
      </c>
      <c r="Q726" s="162">
        <v>0</v>
      </c>
      <c r="R726" s="162">
        <f t="shared" si="156"/>
        <v>0</v>
      </c>
      <c r="S726" s="162">
        <v>0</v>
      </c>
      <c r="T726" s="163">
        <f t="shared" si="157"/>
        <v>0</v>
      </c>
      <c r="AR726" s="164" t="s">
        <v>220</v>
      </c>
      <c r="AT726" s="164" t="s">
        <v>124</v>
      </c>
      <c r="AU726" s="164" t="s">
        <v>73</v>
      </c>
      <c r="AY726" s="13" t="s">
        <v>121</v>
      </c>
      <c r="BE726" s="165">
        <f t="shared" si="158"/>
        <v>0</v>
      </c>
      <c r="BF726" s="165">
        <f t="shared" si="159"/>
        <v>0</v>
      </c>
      <c r="BG726" s="165">
        <f t="shared" si="160"/>
        <v>0</v>
      </c>
      <c r="BH726" s="165">
        <f t="shared" si="161"/>
        <v>0</v>
      </c>
      <c r="BI726" s="165">
        <f t="shared" si="162"/>
        <v>0</v>
      </c>
      <c r="BJ726" s="13" t="s">
        <v>81</v>
      </c>
      <c r="BK726" s="165">
        <f t="shared" si="163"/>
        <v>0</v>
      </c>
      <c r="BL726" s="13" t="s">
        <v>220</v>
      </c>
      <c r="BM726" s="164" t="s">
        <v>2645</v>
      </c>
    </row>
    <row r="727" spans="2:65" s="1" customFormat="1" ht="24" customHeight="1">
      <c r="B727" s="30"/>
      <c r="C727" s="166" t="s">
        <v>2646</v>
      </c>
      <c r="D727" s="166" t="s">
        <v>124</v>
      </c>
      <c r="E727" s="167" t="s">
        <v>2647</v>
      </c>
      <c r="F727" s="168" t="s">
        <v>2648</v>
      </c>
      <c r="G727" s="169" t="s">
        <v>118</v>
      </c>
      <c r="H727" s="170">
        <v>30</v>
      </c>
      <c r="I727" s="171"/>
      <c r="J727" s="172">
        <f t="shared" si="154"/>
        <v>0</v>
      </c>
      <c r="K727" s="168" t="s">
        <v>119</v>
      </c>
      <c r="L727" s="173"/>
      <c r="M727" s="174" t="s">
        <v>19</v>
      </c>
      <c r="N727" s="175" t="s">
        <v>44</v>
      </c>
      <c r="O727" s="59"/>
      <c r="P727" s="162">
        <f t="shared" si="155"/>
        <v>0</v>
      </c>
      <c r="Q727" s="162">
        <v>0</v>
      </c>
      <c r="R727" s="162">
        <f t="shared" si="156"/>
        <v>0</v>
      </c>
      <c r="S727" s="162">
        <v>0</v>
      </c>
      <c r="T727" s="163">
        <f t="shared" si="157"/>
        <v>0</v>
      </c>
      <c r="AR727" s="164" t="s">
        <v>220</v>
      </c>
      <c r="AT727" s="164" t="s">
        <v>124</v>
      </c>
      <c r="AU727" s="164" t="s">
        <v>73</v>
      </c>
      <c r="AY727" s="13" t="s">
        <v>121</v>
      </c>
      <c r="BE727" s="165">
        <f t="shared" si="158"/>
        <v>0</v>
      </c>
      <c r="BF727" s="165">
        <f t="shared" si="159"/>
        <v>0</v>
      </c>
      <c r="BG727" s="165">
        <f t="shared" si="160"/>
        <v>0</v>
      </c>
      <c r="BH727" s="165">
        <f t="shared" si="161"/>
        <v>0</v>
      </c>
      <c r="BI727" s="165">
        <f t="shared" si="162"/>
        <v>0</v>
      </c>
      <c r="BJ727" s="13" t="s">
        <v>81</v>
      </c>
      <c r="BK727" s="165">
        <f t="shared" si="163"/>
        <v>0</v>
      </c>
      <c r="BL727" s="13" t="s">
        <v>220</v>
      </c>
      <c r="BM727" s="164" t="s">
        <v>2649</v>
      </c>
    </row>
    <row r="728" spans="2:65" s="1" customFormat="1" ht="24" customHeight="1">
      <c r="B728" s="30"/>
      <c r="C728" s="166" t="s">
        <v>2650</v>
      </c>
      <c r="D728" s="166" t="s">
        <v>124</v>
      </c>
      <c r="E728" s="167" t="s">
        <v>2651</v>
      </c>
      <c r="F728" s="168" t="s">
        <v>2652</v>
      </c>
      <c r="G728" s="169" t="s">
        <v>118</v>
      </c>
      <c r="H728" s="170">
        <v>100</v>
      </c>
      <c r="I728" s="171"/>
      <c r="J728" s="172">
        <f t="shared" si="154"/>
        <v>0</v>
      </c>
      <c r="K728" s="168" t="s">
        <v>119</v>
      </c>
      <c r="L728" s="173"/>
      <c r="M728" s="174" t="s">
        <v>19</v>
      </c>
      <c r="N728" s="175" t="s">
        <v>44</v>
      </c>
      <c r="O728" s="59"/>
      <c r="P728" s="162">
        <f t="shared" si="155"/>
        <v>0</v>
      </c>
      <c r="Q728" s="162">
        <v>0</v>
      </c>
      <c r="R728" s="162">
        <f t="shared" si="156"/>
        <v>0</v>
      </c>
      <c r="S728" s="162">
        <v>0</v>
      </c>
      <c r="T728" s="163">
        <f t="shared" si="157"/>
        <v>0</v>
      </c>
      <c r="AR728" s="164" t="s">
        <v>220</v>
      </c>
      <c r="AT728" s="164" t="s">
        <v>124</v>
      </c>
      <c r="AU728" s="164" t="s">
        <v>73</v>
      </c>
      <c r="AY728" s="13" t="s">
        <v>121</v>
      </c>
      <c r="BE728" s="165">
        <f t="shared" si="158"/>
        <v>0</v>
      </c>
      <c r="BF728" s="165">
        <f t="shared" si="159"/>
        <v>0</v>
      </c>
      <c r="BG728" s="165">
        <f t="shared" si="160"/>
        <v>0</v>
      </c>
      <c r="BH728" s="165">
        <f t="shared" si="161"/>
        <v>0</v>
      </c>
      <c r="BI728" s="165">
        <f t="shared" si="162"/>
        <v>0</v>
      </c>
      <c r="BJ728" s="13" t="s">
        <v>81</v>
      </c>
      <c r="BK728" s="165">
        <f t="shared" si="163"/>
        <v>0</v>
      </c>
      <c r="BL728" s="13" t="s">
        <v>220</v>
      </c>
      <c r="BM728" s="164" t="s">
        <v>2653</v>
      </c>
    </row>
    <row r="729" spans="2:65" s="1" customFormat="1" ht="72" customHeight="1">
      <c r="B729" s="30"/>
      <c r="C729" s="153" t="s">
        <v>2654</v>
      </c>
      <c r="D729" s="153" t="s">
        <v>115</v>
      </c>
      <c r="E729" s="154" t="s">
        <v>2655</v>
      </c>
      <c r="F729" s="155" t="s">
        <v>2656</v>
      </c>
      <c r="G729" s="156" t="s">
        <v>118</v>
      </c>
      <c r="H729" s="157">
        <v>112</v>
      </c>
      <c r="I729" s="158"/>
      <c r="J729" s="159">
        <f t="shared" si="154"/>
        <v>0</v>
      </c>
      <c r="K729" s="155" t="s">
        <v>119</v>
      </c>
      <c r="L729" s="34"/>
      <c r="M729" s="160" t="s">
        <v>19</v>
      </c>
      <c r="N729" s="161" t="s">
        <v>44</v>
      </c>
      <c r="O729" s="59"/>
      <c r="P729" s="162">
        <f t="shared" si="155"/>
        <v>0</v>
      </c>
      <c r="Q729" s="162">
        <v>0</v>
      </c>
      <c r="R729" s="162">
        <f t="shared" si="156"/>
        <v>0</v>
      </c>
      <c r="S729" s="162">
        <v>0</v>
      </c>
      <c r="T729" s="163">
        <f t="shared" si="157"/>
        <v>0</v>
      </c>
      <c r="AR729" s="164" t="s">
        <v>120</v>
      </c>
      <c r="AT729" s="164" t="s">
        <v>115</v>
      </c>
      <c r="AU729" s="164" t="s">
        <v>73</v>
      </c>
      <c r="AY729" s="13" t="s">
        <v>121</v>
      </c>
      <c r="BE729" s="165">
        <f t="shared" si="158"/>
        <v>0</v>
      </c>
      <c r="BF729" s="165">
        <f t="shared" si="159"/>
        <v>0</v>
      </c>
      <c r="BG729" s="165">
        <f t="shared" si="160"/>
        <v>0</v>
      </c>
      <c r="BH729" s="165">
        <f t="shared" si="161"/>
        <v>0</v>
      </c>
      <c r="BI729" s="165">
        <f t="shared" si="162"/>
        <v>0</v>
      </c>
      <c r="BJ729" s="13" t="s">
        <v>81</v>
      </c>
      <c r="BK729" s="165">
        <f t="shared" si="163"/>
        <v>0</v>
      </c>
      <c r="BL729" s="13" t="s">
        <v>120</v>
      </c>
      <c r="BM729" s="164" t="s">
        <v>2657</v>
      </c>
    </row>
    <row r="730" spans="2:65" s="1" customFormat="1" ht="24" customHeight="1">
      <c r="B730" s="30"/>
      <c r="C730" s="166" t="s">
        <v>2658</v>
      </c>
      <c r="D730" s="166" t="s">
        <v>124</v>
      </c>
      <c r="E730" s="167" t="s">
        <v>389</v>
      </c>
      <c r="F730" s="168" t="s">
        <v>390</v>
      </c>
      <c r="G730" s="169" t="s">
        <v>118</v>
      </c>
      <c r="H730" s="170">
        <v>12</v>
      </c>
      <c r="I730" s="171"/>
      <c r="J730" s="172">
        <f t="shared" si="154"/>
        <v>0</v>
      </c>
      <c r="K730" s="168" t="s">
        <v>119</v>
      </c>
      <c r="L730" s="173"/>
      <c r="M730" s="174" t="s">
        <v>19</v>
      </c>
      <c r="N730" s="175" t="s">
        <v>44</v>
      </c>
      <c r="O730" s="59"/>
      <c r="P730" s="162">
        <f t="shared" si="155"/>
        <v>0</v>
      </c>
      <c r="Q730" s="162">
        <v>0</v>
      </c>
      <c r="R730" s="162">
        <f t="shared" si="156"/>
        <v>0</v>
      </c>
      <c r="S730" s="162">
        <v>0</v>
      </c>
      <c r="T730" s="163">
        <f t="shared" si="157"/>
        <v>0</v>
      </c>
      <c r="AR730" s="164" t="s">
        <v>220</v>
      </c>
      <c r="AT730" s="164" t="s">
        <v>124</v>
      </c>
      <c r="AU730" s="164" t="s">
        <v>73</v>
      </c>
      <c r="AY730" s="13" t="s">
        <v>121</v>
      </c>
      <c r="BE730" s="165">
        <f t="shared" si="158"/>
        <v>0</v>
      </c>
      <c r="BF730" s="165">
        <f t="shared" si="159"/>
        <v>0</v>
      </c>
      <c r="BG730" s="165">
        <f t="shared" si="160"/>
        <v>0</v>
      </c>
      <c r="BH730" s="165">
        <f t="shared" si="161"/>
        <v>0</v>
      </c>
      <c r="BI730" s="165">
        <f t="shared" si="162"/>
        <v>0</v>
      </c>
      <c r="BJ730" s="13" t="s">
        <v>81</v>
      </c>
      <c r="BK730" s="165">
        <f t="shared" si="163"/>
        <v>0</v>
      </c>
      <c r="BL730" s="13" t="s">
        <v>220</v>
      </c>
      <c r="BM730" s="164" t="s">
        <v>2659</v>
      </c>
    </row>
    <row r="731" spans="2:65" s="1" customFormat="1" ht="24" customHeight="1">
      <c r="B731" s="30"/>
      <c r="C731" s="166" t="s">
        <v>2660</v>
      </c>
      <c r="D731" s="166" t="s">
        <v>124</v>
      </c>
      <c r="E731" s="167" t="s">
        <v>381</v>
      </c>
      <c r="F731" s="168" t="s">
        <v>382</v>
      </c>
      <c r="G731" s="169" t="s">
        <v>320</v>
      </c>
      <c r="H731" s="170">
        <v>2</v>
      </c>
      <c r="I731" s="171"/>
      <c r="J731" s="172">
        <f t="shared" si="154"/>
        <v>0</v>
      </c>
      <c r="K731" s="168" t="s">
        <v>119</v>
      </c>
      <c r="L731" s="173"/>
      <c r="M731" s="174" t="s">
        <v>19</v>
      </c>
      <c r="N731" s="175" t="s">
        <v>44</v>
      </c>
      <c r="O731" s="59"/>
      <c r="P731" s="162">
        <f t="shared" si="155"/>
        <v>0</v>
      </c>
      <c r="Q731" s="162">
        <v>0</v>
      </c>
      <c r="R731" s="162">
        <f t="shared" si="156"/>
        <v>0</v>
      </c>
      <c r="S731" s="162">
        <v>0</v>
      </c>
      <c r="T731" s="163">
        <f t="shared" si="157"/>
        <v>0</v>
      </c>
      <c r="AR731" s="164" t="s">
        <v>220</v>
      </c>
      <c r="AT731" s="164" t="s">
        <v>124</v>
      </c>
      <c r="AU731" s="164" t="s">
        <v>73</v>
      </c>
      <c r="AY731" s="13" t="s">
        <v>121</v>
      </c>
      <c r="BE731" s="165">
        <f t="shared" si="158"/>
        <v>0</v>
      </c>
      <c r="BF731" s="165">
        <f t="shared" si="159"/>
        <v>0</v>
      </c>
      <c r="BG731" s="165">
        <f t="shared" si="160"/>
        <v>0</v>
      </c>
      <c r="BH731" s="165">
        <f t="shared" si="161"/>
        <v>0</v>
      </c>
      <c r="BI731" s="165">
        <f t="shared" si="162"/>
        <v>0</v>
      </c>
      <c r="BJ731" s="13" t="s">
        <v>81</v>
      </c>
      <c r="BK731" s="165">
        <f t="shared" si="163"/>
        <v>0</v>
      </c>
      <c r="BL731" s="13" t="s">
        <v>220</v>
      </c>
      <c r="BM731" s="164" t="s">
        <v>2661</v>
      </c>
    </row>
    <row r="732" spans="2:65" s="1" customFormat="1" ht="36" customHeight="1">
      <c r="B732" s="30"/>
      <c r="C732" s="153" t="s">
        <v>2662</v>
      </c>
      <c r="D732" s="153" t="s">
        <v>115</v>
      </c>
      <c r="E732" s="154" t="s">
        <v>2663</v>
      </c>
      <c r="F732" s="155" t="s">
        <v>2664</v>
      </c>
      <c r="G732" s="156" t="s">
        <v>231</v>
      </c>
      <c r="H732" s="157">
        <v>1</v>
      </c>
      <c r="I732" s="158"/>
      <c r="J732" s="159">
        <f t="shared" si="154"/>
        <v>0</v>
      </c>
      <c r="K732" s="155" t="s">
        <v>119</v>
      </c>
      <c r="L732" s="34"/>
      <c r="M732" s="160" t="s">
        <v>19</v>
      </c>
      <c r="N732" s="161" t="s">
        <v>44</v>
      </c>
      <c r="O732" s="59"/>
      <c r="P732" s="162">
        <f t="shared" si="155"/>
        <v>0</v>
      </c>
      <c r="Q732" s="162">
        <v>0</v>
      </c>
      <c r="R732" s="162">
        <f t="shared" si="156"/>
        <v>0</v>
      </c>
      <c r="S732" s="162">
        <v>0</v>
      </c>
      <c r="T732" s="163">
        <f t="shared" si="157"/>
        <v>0</v>
      </c>
      <c r="AR732" s="164" t="s">
        <v>120</v>
      </c>
      <c r="AT732" s="164" t="s">
        <v>115</v>
      </c>
      <c r="AU732" s="164" t="s">
        <v>73</v>
      </c>
      <c r="AY732" s="13" t="s">
        <v>121</v>
      </c>
      <c r="BE732" s="165">
        <f t="shared" si="158"/>
        <v>0</v>
      </c>
      <c r="BF732" s="165">
        <f t="shared" si="159"/>
        <v>0</v>
      </c>
      <c r="BG732" s="165">
        <f t="shared" si="160"/>
        <v>0</v>
      </c>
      <c r="BH732" s="165">
        <f t="shared" si="161"/>
        <v>0</v>
      </c>
      <c r="BI732" s="165">
        <f t="shared" si="162"/>
        <v>0</v>
      </c>
      <c r="BJ732" s="13" t="s">
        <v>81</v>
      </c>
      <c r="BK732" s="165">
        <f t="shared" si="163"/>
        <v>0</v>
      </c>
      <c r="BL732" s="13" t="s">
        <v>120</v>
      </c>
      <c r="BM732" s="164" t="s">
        <v>2665</v>
      </c>
    </row>
    <row r="733" spans="2:65" s="1" customFormat="1" ht="24" customHeight="1">
      <c r="B733" s="30"/>
      <c r="C733" s="166" t="s">
        <v>2666</v>
      </c>
      <c r="D733" s="166" t="s">
        <v>124</v>
      </c>
      <c r="E733" s="167" t="s">
        <v>384</v>
      </c>
      <c r="F733" s="168" t="s">
        <v>385</v>
      </c>
      <c r="G733" s="169" t="s">
        <v>231</v>
      </c>
      <c r="H733" s="170">
        <v>1</v>
      </c>
      <c r="I733" s="171"/>
      <c r="J733" s="172">
        <f t="shared" si="154"/>
        <v>0</v>
      </c>
      <c r="K733" s="168" t="s">
        <v>119</v>
      </c>
      <c r="L733" s="173"/>
      <c r="M733" s="174" t="s">
        <v>19</v>
      </c>
      <c r="N733" s="175" t="s">
        <v>44</v>
      </c>
      <c r="O733" s="59"/>
      <c r="P733" s="162">
        <f t="shared" si="155"/>
        <v>0</v>
      </c>
      <c r="Q733" s="162">
        <v>0</v>
      </c>
      <c r="R733" s="162">
        <f t="shared" si="156"/>
        <v>0</v>
      </c>
      <c r="S733" s="162">
        <v>0</v>
      </c>
      <c r="T733" s="163">
        <f t="shared" si="157"/>
        <v>0</v>
      </c>
      <c r="AR733" s="164" t="s">
        <v>220</v>
      </c>
      <c r="AT733" s="164" t="s">
        <v>124</v>
      </c>
      <c r="AU733" s="164" t="s">
        <v>73</v>
      </c>
      <c r="AY733" s="13" t="s">
        <v>121</v>
      </c>
      <c r="BE733" s="165">
        <f t="shared" si="158"/>
        <v>0</v>
      </c>
      <c r="BF733" s="165">
        <f t="shared" si="159"/>
        <v>0</v>
      </c>
      <c r="BG733" s="165">
        <f t="shared" si="160"/>
        <v>0</v>
      </c>
      <c r="BH733" s="165">
        <f t="shared" si="161"/>
        <v>0</v>
      </c>
      <c r="BI733" s="165">
        <f t="shared" si="162"/>
        <v>0</v>
      </c>
      <c r="BJ733" s="13" t="s">
        <v>81</v>
      </c>
      <c r="BK733" s="165">
        <f t="shared" si="163"/>
        <v>0</v>
      </c>
      <c r="BL733" s="13" t="s">
        <v>220</v>
      </c>
      <c r="BM733" s="164" t="s">
        <v>2667</v>
      </c>
    </row>
    <row r="734" spans="2:65" s="1" customFormat="1" ht="36" customHeight="1">
      <c r="B734" s="30"/>
      <c r="C734" s="166" t="s">
        <v>2668</v>
      </c>
      <c r="D734" s="166" t="s">
        <v>124</v>
      </c>
      <c r="E734" s="167" t="s">
        <v>2669</v>
      </c>
      <c r="F734" s="168" t="s">
        <v>2670</v>
      </c>
      <c r="G734" s="169" t="s">
        <v>231</v>
      </c>
      <c r="H734" s="170">
        <v>6</v>
      </c>
      <c r="I734" s="171"/>
      <c r="J734" s="172">
        <f t="shared" si="154"/>
        <v>0</v>
      </c>
      <c r="K734" s="168" t="s">
        <v>119</v>
      </c>
      <c r="L734" s="173"/>
      <c r="M734" s="174" t="s">
        <v>19</v>
      </c>
      <c r="N734" s="175" t="s">
        <v>44</v>
      </c>
      <c r="O734" s="59"/>
      <c r="P734" s="162">
        <f t="shared" si="155"/>
        <v>0</v>
      </c>
      <c r="Q734" s="162">
        <v>0</v>
      </c>
      <c r="R734" s="162">
        <f t="shared" si="156"/>
        <v>0</v>
      </c>
      <c r="S734" s="162">
        <v>0</v>
      </c>
      <c r="T734" s="163">
        <f t="shared" si="157"/>
        <v>0</v>
      </c>
      <c r="AR734" s="164" t="s">
        <v>220</v>
      </c>
      <c r="AT734" s="164" t="s">
        <v>124</v>
      </c>
      <c r="AU734" s="164" t="s">
        <v>73</v>
      </c>
      <c r="AY734" s="13" t="s">
        <v>121</v>
      </c>
      <c r="BE734" s="165">
        <f t="shared" si="158"/>
        <v>0</v>
      </c>
      <c r="BF734" s="165">
        <f t="shared" si="159"/>
        <v>0</v>
      </c>
      <c r="BG734" s="165">
        <f t="shared" si="160"/>
        <v>0</v>
      </c>
      <c r="BH734" s="165">
        <f t="shared" si="161"/>
        <v>0</v>
      </c>
      <c r="BI734" s="165">
        <f t="shared" si="162"/>
        <v>0</v>
      </c>
      <c r="BJ734" s="13" t="s">
        <v>81</v>
      </c>
      <c r="BK734" s="165">
        <f t="shared" si="163"/>
        <v>0</v>
      </c>
      <c r="BL734" s="13" t="s">
        <v>220</v>
      </c>
      <c r="BM734" s="164" t="s">
        <v>2671</v>
      </c>
    </row>
    <row r="735" spans="2:65" s="1" customFormat="1" ht="60" customHeight="1">
      <c r="B735" s="30"/>
      <c r="C735" s="153" t="s">
        <v>2672</v>
      </c>
      <c r="D735" s="153" t="s">
        <v>115</v>
      </c>
      <c r="E735" s="154" t="s">
        <v>2673</v>
      </c>
      <c r="F735" s="155" t="s">
        <v>2674</v>
      </c>
      <c r="G735" s="156" t="s">
        <v>231</v>
      </c>
      <c r="H735" s="157">
        <v>6</v>
      </c>
      <c r="I735" s="158"/>
      <c r="J735" s="159">
        <f t="shared" si="154"/>
        <v>0</v>
      </c>
      <c r="K735" s="155" t="s">
        <v>119</v>
      </c>
      <c r="L735" s="34"/>
      <c r="M735" s="160" t="s">
        <v>19</v>
      </c>
      <c r="N735" s="161" t="s">
        <v>44</v>
      </c>
      <c r="O735" s="59"/>
      <c r="P735" s="162">
        <f t="shared" si="155"/>
        <v>0</v>
      </c>
      <c r="Q735" s="162">
        <v>0</v>
      </c>
      <c r="R735" s="162">
        <f t="shared" si="156"/>
        <v>0</v>
      </c>
      <c r="S735" s="162">
        <v>0</v>
      </c>
      <c r="T735" s="163">
        <f t="shared" si="157"/>
        <v>0</v>
      </c>
      <c r="AR735" s="164" t="s">
        <v>120</v>
      </c>
      <c r="AT735" s="164" t="s">
        <v>115</v>
      </c>
      <c r="AU735" s="164" t="s">
        <v>73</v>
      </c>
      <c r="AY735" s="13" t="s">
        <v>121</v>
      </c>
      <c r="BE735" s="165">
        <f t="shared" si="158"/>
        <v>0</v>
      </c>
      <c r="BF735" s="165">
        <f t="shared" si="159"/>
        <v>0</v>
      </c>
      <c r="BG735" s="165">
        <f t="shared" si="160"/>
        <v>0</v>
      </c>
      <c r="BH735" s="165">
        <f t="shared" si="161"/>
        <v>0</v>
      </c>
      <c r="BI735" s="165">
        <f t="shared" si="162"/>
        <v>0</v>
      </c>
      <c r="BJ735" s="13" t="s">
        <v>81</v>
      </c>
      <c r="BK735" s="165">
        <f t="shared" si="163"/>
        <v>0</v>
      </c>
      <c r="BL735" s="13" t="s">
        <v>120</v>
      </c>
      <c r="BM735" s="164" t="s">
        <v>2675</v>
      </c>
    </row>
    <row r="736" spans="2:65" s="1" customFormat="1" ht="36" customHeight="1">
      <c r="B736" s="30"/>
      <c r="C736" s="153" t="s">
        <v>2676</v>
      </c>
      <c r="D736" s="153" t="s">
        <v>115</v>
      </c>
      <c r="E736" s="154" t="s">
        <v>2677</v>
      </c>
      <c r="F736" s="155" t="s">
        <v>2678</v>
      </c>
      <c r="G736" s="156" t="s">
        <v>231</v>
      </c>
      <c r="H736" s="157">
        <v>6</v>
      </c>
      <c r="I736" s="158"/>
      <c r="J736" s="159">
        <f t="shared" si="154"/>
        <v>0</v>
      </c>
      <c r="K736" s="155" t="s">
        <v>119</v>
      </c>
      <c r="L736" s="34"/>
      <c r="M736" s="160" t="s">
        <v>19</v>
      </c>
      <c r="N736" s="161" t="s">
        <v>44</v>
      </c>
      <c r="O736" s="59"/>
      <c r="P736" s="162">
        <f t="shared" si="155"/>
        <v>0</v>
      </c>
      <c r="Q736" s="162">
        <v>0</v>
      </c>
      <c r="R736" s="162">
        <f t="shared" si="156"/>
        <v>0</v>
      </c>
      <c r="S736" s="162">
        <v>0</v>
      </c>
      <c r="T736" s="163">
        <f t="shared" si="157"/>
        <v>0</v>
      </c>
      <c r="AR736" s="164" t="s">
        <v>120</v>
      </c>
      <c r="AT736" s="164" t="s">
        <v>115</v>
      </c>
      <c r="AU736" s="164" t="s">
        <v>73</v>
      </c>
      <c r="AY736" s="13" t="s">
        <v>121</v>
      </c>
      <c r="BE736" s="165">
        <f t="shared" si="158"/>
        <v>0</v>
      </c>
      <c r="BF736" s="165">
        <f t="shared" si="159"/>
        <v>0</v>
      </c>
      <c r="BG736" s="165">
        <f t="shared" si="160"/>
        <v>0</v>
      </c>
      <c r="BH736" s="165">
        <f t="shared" si="161"/>
        <v>0</v>
      </c>
      <c r="BI736" s="165">
        <f t="shared" si="162"/>
        <v>0</v>
      </c>
      <c r="BJ736" s="13" t="s">
        <v>81</v>
      </c>
      <c r="BK736" s="165">
        <f t="shared" si="163"/>
        <v>0</v>
      </c>
      <c r="BL736" s="13" t="s">
        <v>120</v>
      </c>
      <c r="BM736" s="164" t="s">
        <v>2679</v>
      </c>
    </row>
    <row r="737" spans="2:65" s="1" customFormat="1" ht="48" customHeight="1">
      <c r="B737" s="30"/>
      <c r="C737" s="166" t="s">
        <v>2680</v>
      </c>
      <c r="D737" s="166" t="s">
        <v>124</v>
      </c>
      <c r="E737" s="167" t="s">
        <v>2681</v>
      </c>
      <c r="F737" s="168" t="s">
        <v>2682</v>
      </c>
      <c r="G737" s="169" t="s">
        <v>231</v>
      </c>
      <c r="H737" s="170">
        <v>7</v>
      </c>
      <c r="I737" s="171"/>
      <c r="J737" s="172">
        <f t="shared" si="154"/>
        <v>0</v>
      </c>
      <c r="K737" s="168" t="s">
        <v>119</v>
      </c>
      <c r="L737" s="173"/>
      <c r="M737" s="174" t="s">
        <v>19</v>
      </c>
      <c r="N737" s="175" t="s">
        <v>44</v>
      </c>
      <c r="O737" s="59"/>
      <c r="P737" s="162">
        <f t="shared" si="155"/>
        <v>0</v>
      </c>
      <c r="Q737" s="162">
        <v>0</v>
      </c>
      <c r="R737" s="162">
        <f t="shared" si="156"/>
        <v>0</v>
      </c>
      <c r="S737" s="162">
        <v>0</v>
      </c>
      <c r="T737" s="163">
        <f t="shared" si="157"/>
        <v>0</v>
      </c>
      <c r="AR737" s="164" t="s">
        <v>220</v>
      </c>
      <c r="AT737" s="164" t="s">
        <v>124</v>
      </c>
      <c r="AU737" s="164" t="s">
        <v>73</v>
      </c>
      <c r="AY737" s="13" t="s">
        <v>121</v>
      </c>
      <c r="BE737" s="165">
        <f t="shared" si="158"/>
        <v>0</v>
      </c>
      <c r="BF737" s="165">
        <f t="shared" si="159"/>
        <v>0</v>
      </c>
      <c r="BG737" s="165">
        <f t="shared" si="160"/>
        <v>0</v>
      </c>
      <c r="BH737" s="165">
        <f t="shared" si="161"/>
        <v>0</v>
      </c>
      <c r="BI737" s="165">
        <f t="shared" si="162"/>
        <v>0</v>
      </c>
      <c r="BJ737" s="13" t="s">
        <v>81</v>
      </c>
      <c r="BK737" s="165">
        <f t="shared" si="163"/>
        <v>0</v>
      </c>
      <c r="BL737" s="13" t="s">
        <v>220</v>
      </c>
      <c r="BM737" s="164" t="s">
        <v>2683</v>
      </c>
    </row>
    <row r="738" spans="2:65" s="1" customFormat="1" ht="36" customHeight="1">
      <c r="B738" s="30"/>
      <c r="C738" s="153" t="s">
        <v>2684</v>
      </c>
      <c r="D738" s="153" t="s">
        <v>115</v>
      </c>
      <c r="E738" s="154" t="s">
        <v>2685</v>
      </c>
      <c r="F738" s="155" t="s">
        <v>2686</v>
      </c>
      <c r="G738" s="156" t="s">
        <v>231</v>
      </c>
      <c r="H738" s="157">
        <v>7</v>
      </c>
      <c r="I738" s="158"/>
      <c r="J738" s="159">
        <f t="shared" si="154"/>
        <v>0</v>
      </c>
      <c r="K738" s="155" t="s">
        <v>119</v>
      </c>
      <c r="L738" s="34"/>
      <c r="M738" s="160" t="s">
        <v>19</v>
      </c>
      <c r="N738" s="161" t="s">
        <v>44</v>
      </c>
      <c r="O738" s="59"/>
      <c r="P738" s="162">
        <f t="shared" si="155"/>
        <v>0</v>
      </c>
      <c r="Q738" s="162">
        <v>0</v>
      </c>
      <c r="R738" s="162">
        <f t="shared" si="156"/>
        <v>0</v>
      </c>
      <c r="S738" s="162">
        <v>0</v>
      </c>
      <c r="T738" s="163">
        <f t="shared" si="157"/>
        <v>0</v>
      </c>
      <c r="AR738" s="164" t="s">
        <v>120</v>
      </c>
      <c r="AT738" s="164" t="s">
        <v>115</v>
      </c>
      <c r="AU738" s="164" t="s">
        <v>73</v>
      </c>
      <c r="AY738" s="13" t="s">
        <v>121</v>
      </c>
      <c r="BE738" s="165">
        <f t="shared" si="158"/>
        <v>0</v>
      </c>
      <c r="BF738" s="165">
        <f t="shared" si="159"/>
        <v>0</v>
      </c>
      <c r="BG738" s="165">
        <f t="shared" si="160"/>
        <v>0</v>
      </c>
      <c r="BH738" s="165">
        <f t="shared" si="161"/>
        <v>0</v>
      </c>
      <c r="BI738" s="165">
        <f t="shared" si="162"/>
        <v>0</v>
      </c>
      <c r="BJ738" s="13" t="s">
        <v>81</v>
      </c>
      <c r="BK738" s="165">
        <f t="shared" si="163"/>
        <v>0</v>
      </c>
      <c r="BL738" s="13" t="s">
        <v>120</v>
      </c>
      <c r="BM738" s="164" t="s">
        <v>2687</v>
      </c>
    </row>
    <row r="739" spans="2:65" s="1" customFormat="1" ht="24" customHeight="1">
      <c r="B739" s="30"/>
      <c r="C739" s="166" t="s">
        <v>2688</v>
      </c>
      <c r="D739" s="166" t="s">
        <v>124</v>
      </c>
      <c r="E739" s="167" t="s">
        <v>2689</v>
      </c>
      <c r="F739" s="168" t="s">
        <v>2690</v>
      </c>
      <c r="G739" s="169" t="s">
        <v>231</v>
      </c>
      <c r="H739" s="170">
        <v>1</v>
      </c>
      <c r="I739" s="171"/>
      <c r="J739" s="172">
        <f t="shared" si="154"/>
        <v>0</v>
      </c>
      <c r="K739" s="168" t="s">
        <v>119</v>
      </c>
      <c r="L739" s="173"/>
      <c r="M739" s="174" t="s">
        <v>19</v>
      </c>
      <c r="N739" s="175" t="s">
        <v>44</v>
      </c>
      <c r="O739" s="59"/>
      <c r="P739" s="162">
        <f t="shared" si="155"/>
        <v>0</v>
      </c>
      <c r="Q739" s="162">
        <v>0</v>
      </c>
      <c r="R739" s="162">
        <f t="shared" si="156"/>
        <v>0</v>
      </c>
      <c r="S739" s="162">
        <v>0</v>
      </c>
      <c r="T739" s="163">
        <f t="shared" si="157"/>
        <v>0</v>
      </c>
      <c r="AR739" s="164" t="s">
        <v>220</v>
      </c>
      <c r="AT739" s="164" t="s">
        <v>124</v>
      </c>
      <c r="AU739" s="164" t="s">
        <v>73</v>
      </c>
      <c r="AY739" s="13" t="s">
        <v>121</v>
      </c>
      <c r="BE739" s="165">
        <f t="shared" si="158"/>
        <v>0</v>
      </c>
      <c r="BF739" s="165">
        <f t="shared" si="159"/>
        <v>0</v>
      </c>
      <c r="BG739" s="165">
        <f t="shared" si="160"/>
        <v>0</v>
      </c>
      <c r="BH739" s="165">
        <f t="shared" si="161"/>
        <v>0</v>
      </c>
      <c r="BI739" s="165">
        <f t="shared" si="162"/>
        <v>0</v>
      </c>
      <c r="BJ739" s="13" t="s">
        <v>81</v>
      </c>
      <c r="BK739" s="165">
        <f t="shared" si="163"/>
        <v>0</v>
      </c>
      <c r="BL739" s="13" t="s">
        <v>220</v>
      </c>
      <c r="BM739" s="164" t="s">
        <v>2691</v>
      </c>
    </row>
    <row r="740" spans="2:65" s="1" customFormat="1" ht="24" customHeight="1">
      <c r="B740" s="30"/>
      <c r="C740" s="166" t="s">
        <v>2692</v>
      </c>
      <c r="D740" s="166" t="s">
        <v>124</v>
      </c>
      <c r="E740" s="167" t="s">
        <v>2693</v>
      </c>
      <c r="F740" s="168" t="s">
        <v>2690</v>
      </c>
      <c r="G740" s="169" t="s">
        <v>231</v>
      </c>
      <c r="H740" s="170">
        <v>5</v>
      </c>
      <c r="I740" s="171"/>
      <c r="J740" s="172">
        <f t="shared" si="154"/>
        <v>0</v>
      </c>
      <c r="K740" s="168" t="s">
        <v>119</v>
      </c>
      <c r="L740" s="173"/>
      <c r="M740" s="174" t="s">
        <v>19</v>
      </c>
      <c r="N740" s="175" t="s">
        <v>44</v>
      </c>
      <c r="O740" s="59"/>
      <c r="P740" s="162">
        <f t="shared" si="155"/>
        <v>0</v>
      </c>
      <c r="Q740" s="162">
        <v>0</v>
      </c>
      <c r="R740" s="162">
        <f t="shared" si="156"/>
        <v>0</v>
      </c>
      <c r="S740" s="162">
        <v>0</v>
      </c>
      <c r="T740" s="163">
        <f t="shared" si="157"/>
        <v>0</v>
      </c>
      <c r="AR740" s="164" t="s">
        <v>220</v>
      </c>
      <c r="AT740" s="164" t="s">
        <v>124</v>
      </c>
      <c r="AU740" s="164" t="s">
        <v>73</v>
      </c>
      <c r="AY740" s="13" t="s">
        <v>121</v>
      </c>
      <c r="BE740" s="165">
        <f t="shared" si="158"/>
        <v>0</v>
      </c>
      <c r="BF740" s="165">
        <f t="shared" si="159"/>
        <v>0</v>
      </c>
      <c r="BG740" s="165">
        <f t="shared" si="160"/>
        <v>0</v>
      </c>
      <c r="BH740" s="165">
        <f t="shared" si="161"/>
        <v>0</v>
      </c>
      <c r="BI740" s="165">
        <f t="shared" si="162"/>
        <v>0</v>
      </c>
      <c r="BJ740" s="13" t="s">
        <v>81</v>
      </c>
      <c r="BK740" s="165">
        <f t="shared" si="163"/>
        <v>0</v>
      </c>
      <c r="BL740" s="13" t="s">
        <v>220</v>
      </c>
      <c r="BM740" s="164" t="s">
        <v>2694</v>
      </c>
    </row>
    <row r="741" spans="2:65" s="1" customFormat="1" ht="36" customHeight="1">
      <c r="B741" s="30"/>
      <c r="C741" s="153" t="s">
        <v>2695</v>
      </c>
      <c r="D741" s="153" t="s">
        <v>115</v>
      </c>
      <c r="E741" s="154" t="s">
        <v>2696</v>
      </c>
      <c r="F741" s="155" t="s">
        <v>2697</v>
      </c>
      <c r="G741" s="156" t="s">
        <v>231</v>
      </c>
      <c r="H741" s="157">
        <v>6</v>
      </c>
      <c r="I741" s="158"/>
      <c r="J741" s="159">
        <f t="shared" si="154"/>
        <v>0</v>
      </c>
      <c r="K741" s="155" t="s">
        <v>119</v>
      </c>
      <c r="L741" s="34"/>
      <c r="M741" s="160" t="s">
        <v>19</v>
      </c>
      <c r="N741" s="161" t="s">
        <v>44</v>
      </c>
      <c r="O741" s="59"/>
      <c r="P741" s="162">
        <f t="shared" si="155"/>
        <v>0</v>
      </c>
      <c r="Q741" s="162">
        <v>0</v>
      </c>
      <c r="R741" s="162">
        <f t="shared" si="156"/>
        <v>0</v>
      </c>
      <c r="S741" s="162">
        <v>0</v>
      </c>
      <c r="T741" s="163">
        <f t="shared" si="157"/>
        <v>0</v>
      </c>
      <c r="AR741" s="164" t="s">
        <v>120</v>
      </c>
      <c r="AT741" s="164" t="s">
        <v>115</v>
      </c>
      <c r="AU741" s="164" t="s">
        <v>73</v>
      </c>
      <c r="AY741" s="13" t="s">
        <v>121</v>
      </c>
      <c r="BE741" s="165">
        <f t="shared" si="158"/>
        <v>0</v>
      </c>
      <c r="BF741" s="165">
        <f t="shared" si="159"/>
        <v>0</v>
      </c>
      <c r="BG741" s="165">
        <f t="shared" si="160"/>
        <v>0</v>
      </c>
      <c r="BH741" s="165">
        <f t="shared" si="161"/>
        <v>0</v>
      </c>
      <c r="BI741" s="165">
        <f t="shared" si="162"/>
        <v>0</v>
      </c>
      <c r="BJ741" s="13" t="s">
        <v>81</v>
      </c>
      <c r="BK741" s="165">
        <f t="shared" si="163"/>
        <v>0</v>
      </c>
      <c r="BL741" s="13" t="s">
        <v>120</v>
      </c>
      <c r="BM741" s="164" t="s">
        <v>2698</v>
      </c>
    </row>
    <row r="742" spans="2:65" s="1" customFormat="1" ht="36" customHeight="1">
      <c r="B742" s="30"/>
      <c r="C742" s="166" t="s">
        <v>2699</v>
      </c>
      <c r="D742" s="166" t="s">
        <v>124</v>
      </c>
      <c r="E742" s="167" t="s">
        <v>2700</v>
      </c>
      <c r="F742" s="168" t="s">
        <v>2701</v>
      </c>
      <c r="G742" s="169" t="s">
        <v>231</v>
      </c>
      <c r="H742" s="170">
        <v>2</v>
      </c>
      <c r="I742" s="171"/>
      <c r="J742" s="172">
        <f t="shared" si="154"/>
        <v>0</v>
      </c>
      <c r="K742" s="168" t="s">
        <v>119</v>
      </c>
      <c r="L742" s="173"/>
      <c r="M742" s="174" t="s">
        <v>19</v>
      </c>
      <c r="N742" s="175" t="s">
        <v>44</v>
      </c>
      <c r="O742" s="59"/>
      <c r="P742" s="162">
        <f t="shared" si="155"/>
        <v>0</v>
      </c>
      <c r="Q742" s="162">
        <v>0</v>
      </c>
      <c r="R742" s="162">
        <f t="shared" si="156"/>
        <v>0</v>
      </c>
      <c r="S742" s="162">
        <v>0</v>
      </c>
      <c r="T742" s="163">
        <f t="shared" si="157"/>
        <v>0</v>
      </c>
      <c r="AR742" s="164" t="s">
        <v>220</v>
      </c>
      <c r="AT742" s="164" t="s">
        <v>124</v>
      </c>
      <c r="AU742" s="164" t="s">
        <v>73</v>
      </c>
      <c r="AY742" s="13" t="s">
        <v>121</v>
      </c>
      <c r="BE742" s="165">
        <f t="shared" si="158"/>
        <v>0</v>
      </c>
      <c r="BF742" s="165">
        <f t="shared" si="159"/>
        <v>0</v>
      </c>
      <c r="BG742" s="165">
        <f t="shared" si="160"/>
        <v>0</v>
      </c>
      <c r="BH742" s="165">
        <f t="shared" si="161"/>
        <v>0</v>
      </c>
      <c r="BI742" s="165">
        <f t="shared" si="162"/>
        <v>0</v>
      </c>
      <c r="BJ742" s="13" t="s">
        <v>81</v>
      </c>
      <c r="BK742" s="165">
        <f t="shared" si="163"/>
        <v>0</v>
      </c>
      <c r="BL742" s="13" t="s">
        <v>220</v>
      </c>
      <c r="BM742" s="164" t="s">
        <v>2702</v>
      </c>
    </row>
    <row r="743" spans="2:65" s="1" customFormat="1" ht="24" customHeight="1">
      <c r="B743" s="30"/>
      <c r="C743" s="153" t="s">
        <v>2703</v>
      </c>
      <c r="D743" s="153" t="s">
        <v>115</v>
      </c>
      <c r="E743" s="154" t="s">
        <v>2704</v>
      </c>
      <c r="F743" s="155" t="s">
        <v>2705</v>
      </c>
      <c r="G743" s="156" t="s">
        <v>231</v>
      </c>
      <c r="H743" s="157">
        <v>1</v>
      </c>
      <c r="I743" s="158"/>
      <c r="J743" s="159">
        <f t="shared" si="154"/>
        <v>0</v>
      </c>
      <c r="K743" s="155" t="s">
        <v>119</v>
      </c>
      <c r="L743" s="34"/>
      <c r="M743" s="160" t="s">
        <v>19</v>
      </c>
      <c r="N743" s="161" t="s">
        <v>44</v>
      </c>
      <c r="O743" s="59"/>
      <c r="P743" s="162">
        <f t="shared" si="155"/>
        <v>0</v>
      </c>
      <c r="Q743" s="162">
        <v>0</v>
      </c>
      <c r="R743" s="162">
        <f t="shared" si="156"/>
        <v>0</v>
      </c>
      <c r="S743" s="162">
        <v>0</v>
      </c>
      <c r="T743" s="163">
        <f t="shared" si="157"/>
        <v>0</v>
      </c>
      <c r="AR743" s="164" t="s">
        <v>120</v>
      </c>
      <c r="AT743" s="164" t="s">
        <v>115</v>
      </c>
      <c r="AU743" s="164" t="s">
        <v>73</v>
      </c>
      <c r="AY743" s="13" t="s">
        <v>121</v>
      </c>
      <c r="BE743" s="165">
        <f t="shared" si="158"/>
        <v>0</v>
      </c>
      <c r="BF743" s="165">
        <f t="shared" si="159"/>
        <v>0</v>
      </c>
      <c r="BG743" s="165">
        <f t="shared" si="160"/>
        <v>0</v>
      </c>
      <c r="BH743" s="165">
        <f t="shared" si="161"/>
        <v>0</v>
      </c>
      <c r="BI743" s="165">
        <f t="shared" si="162"/>
        <v>0</v>
      </c>
      <c r="BJ743" s="13" t="s">
        <v>81</v>
      </c>
      <c r="BK743" s="165">
        <f t="shared" si="163"/>
        <v>0</v>
      </c>
      <c r="BL743" s="13" t="s">
        <v>120</v>
      </c>
      <c r="BM743" s="164" t="s">
        <v>2706</v>
      </c>
    </row>
    <row r="744" spans="2:65" s="1" customFormat="1" ht="48" customHeight="1">
      <c r="B744" s="30"/>
      <c r="C744" s="153" t="s">
        <v>2707</v>
      </c>
      <c r="D744" s="153" t="s">
        <v>115</v>
      </c>
      <c r="E744" s="154" t="s">
        <v>2708</v>
      </c>
      <c r="F744" s="155" t="s">
        <v>2709</v>
      </c>
      <c r="G744" s="156" t="s">
        <v>118</v>
      </c>
      <c r="H744" s="157">
        <v>50</v>
      </c>
      <c r="I744" s="158"/>
      <c r="J744" s="159">
        <f t="shared" si="154"/>
        <v>0</v>
      </c>
      <c r="K744" s="155" t="s">
        <v>119</v>
      </c>
      <c r="L744" s="34"/>
      <c r="M744" s="160" t="s">
        <v>19</v>
      </c>
      <c r="N744" s="161" t="s">
        <v>44</v>
      </c>
      <c r="O744" s="59"/>
      <c r="P744" s="162">
        <f t="shared" si="155"/>
        <v>0</v>
      </c>
      <c r="Q744" s="162">
        <v>0</v>
      </c>
      <c r="R744" s="162">
        <f t="shared" si="156"/>
        <v>0</v>
      </c>
      <c r="S744" s="162">
        <v>0</v>
      </c>
      <c r="T744" s="163">
        <f t="shared" si="157"/>
        <v>0</v>
      </c>
      <c r="AR744" s="164" t="s">
        <v>226</v>
      </c>
      <c r="AT744" s="164" t="s">
        <v>115</v>
      </c>
      <c r="AU744" s="164" t="s">
        <v>73</v>
      </c>
      <c r="AY744" s="13" t="s">
        <v>121</v>
      </c>
      <c r="BE744" s="165">
        <f t="shared" si="158"/>
        <v>0</v>
      </c>
      <c r="BF744" s="165">
        <f t="shared" si="159"/>
        <v>0</v>
      </c>
      <c r="BG744" s="165">
        <f t="shared" si="160"/>
        <v>0</v>
      </c>
      <c r="BH744" s="165">
        <f t="shared" si="161"/>
        <v>0</v>
      </c>
      <c r="BI744" s="165">
        <f t="shared" si="162"/>
        <v>0</v>
      </c>
      <c r="BJ744" s="13" t="s">
        <v>81</v>
      </c>
      <c r="BK744" s="165">
        <f t="shared" si="163"/>
        <v>0</v>
      </c>
      <c r="BL744" s="13" t="s">
        <v>226</v>
      </c>
      <c r="BM744" s="164" t="s">
        <v>2710</v>
      </c>
    </row>
    <row r="745" spans="2:65" s="1" customFormat="1" ht="24" customHeight="1">
      <c r="B745" s="30"/>
      <c r="C745" s="153" t="s">
        <v>2711</v>
      </c>
      <c r="D745" s="153" t="s">
        <v>115</v>
      </c>
      <c r="E745" s="154" t="s">
        <v>2712</v>
      </c>
      <c r="F745" s="155" t="s">
        <v>2713</v>
      </c>
      <c r="G745" s="156" t="s">
        <v>370</v>
      </c>
      <c r="H745" s="157">
        <v>450</v>
      </c>
      <c r="I745" s="158"/>
      <c r="J745" s="159">
        <f t="shared" si="154"/>
        <v>0</v>
      </c>
      <c r="K745" s="155" t="s">
        <v>119</v>
      </c>
      <c r="L745" s="34"/>
      <c r="M745" s="160" t="s">
        <v>19</v>
      </c>
      <c r="N745" s="161" t="s">
        <v>44</v>
      </c>
      <c r="O745" s="59"/>
      <c r="P745" s="162">
        <f t="shared" si="155"/>
        <v>0</v>
      </c>
      <c r="Q745" s="162">
        <v>0</v>
      </c>
      <c r="R745" s="162">
        <f t="shared" si="156"/>
        <v>0</v>
      </c>
      <c r="S745" s="162">
        <v>0</v>
      </c>
      <c r="T745" s="163">
        <f t="shared" si="157"/>
        <v>0</v>
      </c>
      <c r="AR745" s="164" t="s">
        <v>226</v>
      </c>
      <c r="AT745" s="164" t="s">
        <v>115</v>
      </c>
      <c r="AU745" s="164" t="s">
        <v>73</v>
      </c>
      <c r="AY745" s="13" t="s">
        <v>121</v>
      </c>
      <c r="BE745" s="165">
        <f t="shared" si="158"/>
        <v>0</v>
      </c>
      <c r="BF745" s="165">
        <f t="shared" si="159"/>
        <v>0</v>
      </c>
      <c r="BG745" s="165">
        <f t="shared" si="160"/>
        <v>0</v>
      </c>
      <c r="BH745" s="165">
        <f t="shared" si="161"/>
        <v>0</v>
      </c>
      <c r="BI745" s="165">
        <f t="shared" si="162"/>
        <v>0</v>
      </c>
      <c r="BJ745" s="13" t="s">
        <v>81</v>
      </c>
      <c r="BK745" s="165">
        <f t="shared" si="163"/>
        <v>0</v>
      </c>
      <c r="BL745" s="13" t="s">
        <v>226</v>
      </c>
      <c r="BM745" s="164" t="s">
        <v>2714</v>
      </c>
    </row>
    <row r="746" spans="2:65" s="1" customFormat="1" ht="36" customHeight="1">
      <c r="B746" s="30"/>
      <c r="C746" s="153" t="s">
        <v>2715</v>
      </c>
      <c r="D746" s="153" t="s">
        <v>115</v>
      </c>
      <c r="E746" s="154" t="s">
        <v>2716</v>
      </c>
      <c r="F746" s="155" t="s">
        <v>2717</v>
      </c>
      <c r="G746" s="156" t="s">
        <v>118</v>
      </c>
      <c r="H746" s="157">
        <v>400</v>
      </c>
      <c r="I746" s="158"/>
      <c r="J746" s="159">
        <f t="shared" si="154"/>
        <v>0</v>
      </c>
      <c r="K746" s="155" t="s">
        <v>119</v>
      </c>
      <c r="L746" s="34"/>
      <c r="M746" s="160" t="s">
        <v>19</v>
      </c>
      <c r="N746" s="161" t="s">
        <v>44</v>
      </c>
      <c r="O746" s="59"/>
      <c r="P746" s="162">
        <f t="shared" si="155"/>
        <v>0</v>
      </c>
      <c r="Q746" s="162">
        <v>0</v>
      </c>
      <c r="R746" s="162">
        <f t="shared" si="156"/>
        <v>0</v>
      </c>
      <c r="S746" s="162">
        <v>0</v>
      </c>
      <c r="T746" s="163">
        <f t="shared" si="157"/>
        <v>0</v>
      </c>
      <c r="AR746" s="164" t="s">
        <v>226</v>
      </c>
      <c r="AT746" s="164" t="s">
        <v>115</v>
      </c>
      <c r="AU746" s="164" t="s">
        <v>73</v>
      </c>
      <c r="AY746" s="13" t="s">
        <v>121</v>
      </c>
      <c r="BE746" s="165">
        <f t="shared" si="158"/>
        <v>0</v>
      </c>
      <c r="BF746" s="165">
        <f t="shared" si="159"/>
        <v>0</v>
      </c>
      <c r="BG746" s="165">
        <f t="shared" si="160"/>
        <v>0</v>
      </c>
      <c r="BH746" s="165">
        <f t="shared" si="161"/>
        <v>0</v>
      </c>
      <c r="BI746" s="165">
        <f t="shared" si="162"/>
        <v>0</v>
      </c>
      <c r="BJ746" s="13" t="s">
        <v>81</v>
      </c>
      <c r="BK746" s="165">
        <f t="shared" si="163"/>
        <v>0</v>
      </c>
      <c r="BL746" s="13" t="s">
        <v>226</v>
      </c>
      <c r="BM746" s="164" t="s">
        <v>2718</v>
      </c>
    </row>
    <row r="747" spans="2:65" s="1" customFormat="1" ht="36" customHeight="1">
      <c r="B747" s="30"/>
      <c r="C747" s="153" t="s">
        <v>2719</v>
      </c>
      <c r="D747" s="153" t="s">
        <v>115</v>
      </c>
      <c r="E747" s="154" t="s">
        <v>2720</v>
      </c>
      <c r="F747" s="155" t="s">
        <v>2721</v>
      </c>
      <c r="G747" s="156" t="s">
        <v>231</v>
      </c>
      <c r="H747" s="157">
        <v>58</v>
      </c>
      <c r="I747" s="158"/>
      <c r="J747" s="159">
        <f t="shared" si="154"/>
        <v>0</v>
      </c>
      <c r="K747" s="155" t="s">
        <v>119</v>
      </c>
      <c r="L747" s="34"/>
      <c r="M747" s="160" t="s">
        <v>19</v>
      </c>
      <c r="N747" s="161" t="s">
        <v>44</v>
      </c>
      <c r="O747" s="59"/>
      <c r="P747" s="162">
        <f t="shared" si="155"/>
        <v>0</v>
      </c>
      <c r="Q747" s="162">
        <v>0</v>
      </c>
      <c r="R747" s="162">
        <f t="shared" si="156"/>
        <v>0</v>
      </c>
      <c r="S747" s="162">
        <v>0</v>
      </c>
      <c r="T747" s="163">
        <f t="shared" si="157"/>
        <v>0</v>
      </c>
      <c r="AR747" s="164" t="s">
        <v>226</v>
      </c>
      <c r="AT747" s="164" t="s">
        <v>115</v>
      </c>
      <c r="AU747" s="164" t="s">
        <v>73</v>
      </c>
      <c r="AY747" s="13" t="s">
        <v>121</v>
      </c>
      <c r="BE747" s="165">
        <f t="shared" si="158"/>
        <v>0</v>
      </c>
      <c r="BF747" s="165">
        <f t="shared" si="159"/>
        <v>0</v>
      </c>
      <c r="BG747" s="165">
        <f t="shared" si="160"/>
        <v>0</v>
      </c>
      <c r="BH747" s="165">
        <f t="shared" si="161"/>
        <v>0</v>
      </c>
      <c r="BI747" s="165">
        <f t="shared" si="162"/>
        <v>0</v>
      </c>
      <c r="BJ747" s="13" t="s">
        <v>81</v>
      </c>
      <c r="BK747" s="165">
        <f t="shared" si="163"/>
        <v>0</v>
      </c>
      <c r="BL747" s="13" t="s">
        <v>226</v>
      </c>
      <c r="BM747" s="164" t="s">
        <v>2722</v>
      </c>
    </row>
    <row r="748" spans="2:65" s="1" customFormat="1" ht="24" customHeight="1">
      <c r="B748" s="30"/>
      <c r="C748" s="166" t="s">
        <v>2723</v>
      </c>
      <c r="D748" s="166" t="s">
        <v>124</v>
      </c>
      <c r="E748" s="167" t="s">
        <v>2724</v>
      </c>
      <c r="F748" s="168" t="s">
        <v>2725</v>
      </c>
      <c r="G748" s="169" t="s">
        <v>118</v>
      </c>
      <c r="H748" s="170">
        <v>50</v>
      </c>
      <c r="I748" s="171"/>
      <c r="J748" s="172">
        <f t="shared" si="154"/>
        <v>0</v>
      </c>
      <c r="K748" s="168" t="s">
        <v>119</v>
      </c>
      <c r="L748" s="173"/>
      <c r="M748" s="174" t="s">
        <v>19</v>
      </c>
      <c r="N748" s="175" t="s">
        <v>44</v>
      </c>
      <c r="O748" s="59"/>
      <c r="P748" s="162">
        <f t="shared" si="155"/>
        <v>0</v>
      </c>
      <c r="Q748" s="162">
        <v>0</v>
      </c>
      <c r="R748" s="162">
        <f t="shared" si="156"/>
        <v>0</v>
      </c>
      <c r="S748" s="162">
        <v>0</v>
      </c>
      <c r="T748" s="163">
        <f t="shared" si="157"/>
        <v>0</v>
      </c>
      <c r="AR748" s="164" t="s">
        <v>225</v>
      </c>
      <c r="AT748" s="164" t="s">
        <v>124</v>
      </c>
      <c r="AU748" s="164" t="s">
        <v>73</v>
      </c>
      <c r="AY748" s="13" t="s">
        <v>121</v>
      </c>
      <c r="BE748" s="165">
        <f t="shared" si="158"/>
        <v>0</v>
      </c>
      <c r="BF748" s="165">
        <f t="shared" si="159"/>
        <v>0</v>
      </c>
      <c r="BG748" s="165">
        <f t="shared" si="160"/>
        <v>0</v>
      </c>
      <c r="BH748" s="165">
        <f t="shared" si="161"/>
        <v>0</v>
      </c>
      <c r="BI748" s="165">
        <f t="shared" si="162"/>
        <v>0</v>
      </c>
      <c r="BJ748" s="13" t="s">
        <v>81</v>
      </c>
      <c r="BK748" s="165">
        <f t="shared" si="163"/>
        <v>0</v>
      </c>
      <c r="BL748" s="13" t="s">
        <v>226</v>
      </c>
      <c r="BM748" s="164" t="s">
        <v>2726</v>
      </c>
    </row>
    <row r="749" spans="2:65" s="1" customFormat="1" ht="24" customHeight="1">
      <c r="B749" s="30"/>
      <c r="C749" s="166" t="s">
        <v>2727</v>
      </c>
      <c r="D749" s="166" t="s">
        <v>124</v>
      </c>
      <c r="E749" s="167" t="s">
        <v>2728</v>
      </c>
      <c r="F749" s="168" t="s">
        <v>2729</v>
      </c>
      <c r="G749" s="169" t="s">
        <v>231</v>
      </c>
      <c r="H749" s="170">
        <v>2</v>
      </c>
      <c r="I749" s="171"/>
      <c r="J749" s="172">
        <f t="shared" si="154"/>
        <v>0</v>
      </c>
      <c r="K749" s="168" t="s">
        <v>119</v>
      </c>
      <c r="L749" s="173"/>
      <c r="M749" s="174" t="s">
        <v>19</v>
      </c>
      <c r="N749" s="175" t="s">
        <v>44</v>
      </c>
      <c r="O749" s="59"/>
      <c r="P749" s="162">
        <f t="shared" si="155"/>
        <v>0</v>
      </c>
      <c r="Q749" s="162">
        <v>0</v>
      </c>
      <c r="R749" s="162">
        <f t="shared" si="156"/>
        <v>0</v>
      </c>
      <c r="S749" s="162">
        <v>0</v>
      </c>
      <c r="T749" s="163">
        <f t="shared" si="157"/>
        <v>0</v>
      </c>
      <c r="AR749" s="164" t="s">
        <v>220</v>
      </c>
      <c r="AT749" s="164" t="s">
        <v>124</v>
      </c>
      <c r="AU749" s="164" t="s">
        <v>73</v>
      </c>
      <c r="AY749" s="13" t="s">
        <v>121</v>
      </c>
      <c r="BE749" s="165">
        <f t="shared" si="158"/>
        <v>0</v>
      </c>
      <c r="BF749" s="165">
        <f t="shared" si="159"/>
        <v>0</v>
      </c>
      <c r="BG749" s="165">
        <f t="shared" si="160"/>
        <v>0</v>
      </c>
      <c r="BH749" s="165">
        <f t="shared" si="161"/>
        <v>0</v>
      </c>
      <c r="BI749" s="165">
        <f t="shared" si="162"/>
        <v>0</v>
      </c>
      <c r="BJ749" s="13" t="s">
        <v>81</v>
      </c>
      <c r="BK749" s="165">
        <f t="shared" si="163"/>
        <v>0</v>
      </c>
      <c r="BL749" s="13" t="s">
        <v>220</v>
      </c>
      <c r="BM749" s="164" t="s">
        <v>2730</v>
      </c>
    </row>
    <row r="750" spans="2:65" s="1" customFormat="1" ht="24" customHeight="1">
      <c r="B750" s="30"/>
      <c r="C750" s="166" t="s">
        <v>2731</v>
      </c>
      <c r="D750" s="166" t="s">
        <v>124</v>
      </c>
      <c r="E750" s="167" t="s">
        <v>2732</v>
      </c>
      <c r="F750" s="168" t="s">
        <v>2733</v>
      </c>
      <c r="G750" s="169" t="s">
        <v>231</v>
      </c>
      <c r="H750" s="170">
        <v>3</v>
      </c>
      <c r="I750" s="171"/>
      <c r="J750" s="172">
        <f t="shared" si="154"/>
        <v>0</v>
      </c>
      <c r="K750" s="168" t="s">
        <v>119</v>
      </c>
      <c r="L750" s="173"/>
      <c r="M750" s="174" t="s">
        <v>19</v>
      </c>
      <c r="N750" s="175" t="s">
        <v>44</v>
      </c>
      <c r="O750" s="59"/>
      <c r="P750" s="162">
        <f t="shared" si="155"/>
        <v>0</v>
      </c>
      <c r="Q750" s="162">
        <v>0</v>
      </c>
      <c r="R750" s="162">
        <f t="shared" si="156"/>
        <v>0</v>
      </c>
      <c r="S750" s="162">
        <v>0</v>
      </c>
      <c r="T750" s="163">
        <f t="shared" si="157"/>
        <v>0</v>
      </c>
      <c r="AR750" s="164" t="s">
        <v>120</v>
      </c>
      <c r="AT750" s="164" t="s">
        <v>124</v>
      </c>
      <c r="AU750" s="164" t="s">
        <v>73</v>
      </c>
      <c r="AY750" s="13" t="s">
        <v>121</v>
      </c>
      <c r="BE750" s="165">
        <f t="shared" si="158"/>
        <v>0</v>
      </c>
      <c r="BF750" s="165">
        <f t="shared" si="159"/>
        <v>0</v>
      </c>
      <c r="BG750" s="165">
        <f t="shared" si="160"/>
        <v>0</v>
      </c>
      <c r="BH750" s="165">
        <f t="shared" si="161"/>
        <v>0</v>
      </c>
      <c r="BI750" s="165">
        <f t="shared" si="162"/>
        <v>0</v>
      </c>
      <c r="BJ750" s="13" t="s">
        <v>81</v>
      </c>
      <c r="BK750" s="165">
        <f t="shared" si="163"/>
        <v>0</v>
      </c>
      <c r="BL750" s="13" t="s">
        <v>120</v>
      </c>
      <c r="BM750" s="164" t="s">
        <v>2734</v>
      </c>
    </row>
    <row r="751" spans="2:65" s="1" customFormat="1" ht="24" customHeight="1">
      <c r="B751" s="30"/>
      <c r="C751" s="153" t="s">
        <v>2735</v>
      </c>
      <c r="D751" s="153" t="s">
        <v>115</v>
      </c>
      <c r="E751" s="154" t="s">
        <v>2736</v>
      </c>
      <c r="F751" s="155" t="s">
        <v>2737</v>
      </c>
      <c r="G751" s="156" t="s">
        <v>231</v>
      </c>
      <c r="H751" s="157">
        <v>5</v>
      </c>
      <c r="I751" s="158"/>
      <c r="J751" s="159">
        <f t="shared" si="154"/>
        <v>0</v>
      </c>
      <c r="K751" s="155" t="s">
        <v>119</v>
      </c>
      <c r="L751" s="34"/>
      <c r="M751" s="160" t="s">
        <v>19</v>
      </c>
      <c r="N751" s="161" t="s">
        <v>44</v>
      </c>
      <c r="O751" s="59"/>
      <c r="P751" s="162">
        <f t="shared" si="155"/>
        <v>0</v>
      </c>
      <c r="Q751" s="162">
        <v>0</v>
      </c>
      <c r="R751" s="162">
        <f t="shared" si="156"/>
        <v>0</v>
      </c>
      <c r="S751" s="162">
        <v>0</v>
      </c>
      <c r="T751" s="163">
        <f t="shared" si="157"/>
        <v>0</v>
      </c>
      <c r="AR751" s="164" t="s">
        <v>120</v>
      </c>
      <c r="AT751" s="164" t="s">
        <v>115</v>
      </c>
      <c r="AU751" s="164" t="s">
        <v>73</v>
      </c>
      <c r="AY751" s="13" t="s">
        <v>121</v>
      </c>
      <c r="BE751" s="165">
        <f t="shared" si="158"/>
        <v>0</v>
      </c>
      <c r="BF751" s="165">
        <f t="shared" si="159"/>
        <v>0</v>
      </c>
      <c r="BG751" s="165">
        <f t="shared" si="160"/>
        <v>0</v>
      </c>
      <c r="BH751" s="165">
        <f t="shared" si="161"/>
        <v>0</v>
      </c>
      <c r="BI751" s="165">
        <f t="shared" si="162"/>
        <v>0</v>
      </c>
      <c r="BJ751" s="13" t="s">
        <v>81</v>
      </c>
      <c r="BK751" s="165">
        <f t="shared" si="163"/>
        <v>0</v>
      </c>
      <c r="BL751" s="13" t="s">
        <v>120</v>
      </c>
      <c r="BM751" s="164" t="s">
        <v>2738</v>
      </c>
    </row>
    <row r="752" spans="2:65" s="1" customFormat="1" ht="36" customHeight="1">
      <c r="B752" s="30"/>
      <c r="C752" s="153" t="s">
        <v>2739</v>
      </c>
      <c r="D752" s="153" t="s">
        <v>115</v>
      </c>
      <c r="E752" s="154" t="s">
        <v>2740</v>
      </c>
      <c r="F752" s="155" t="s">
        <v>2741</v>
      </c>
      <c r="G752" s="156" t="s">
        <v>231</v>
      </c>
      <c r="H752" s="157">
        <v>8</v>
      </c>
      <c r="I752" s="158"/>
      <c r="J752" s="159">
        <f t="shared" si="154"/>
        <v>0</v>
      </c>
      <c r="K752" s="155" t="s">
        <v>119</v>
      </c>
      <c r="L752" s="34"/>
      <c r="M752" s="160" t="s">
        <v>19</v>
      </c>
      <c r="N752" s="161" t="s">
        <v>44</v>
      </c>
      <c r="O752" s="59"/>
      <c r="P752" s="162">
        <f t="shared" si="155"/>
        <v>0</v>
      </c>
      <c r="Q752" s="162">
        <v>0</v>
      </c>
      <c r="R752" s="162">
        <f t="shared" si="156"/>
        <v>0</v>
      </c>
      <c r="S752" s="162">
        <v>0</v>
      </c>
      <c r="T752" s="163">
        <f t="shared" si="157"/>
        <v>0</v>
      </c>
      <c r="AR752" s="164" t="s">
        <v>120</v>
      </c>
      <c r="AT752" s="164" t="s">
        <v>115</v>
      </c>
      <c r="AU752" s="164" t="s">
        <v>73</v>
      </c>
      <c r="AY752" s="13" t="s">
        <v>121</v>
      </c>
      <c r="BE752" s="165">
        <f t="shared" si="158"/>
        <v>0</v>
      </c>
      <c r="BF752" s="165">
        <f t="shared" si="159"/>
        <v>0</v>
      </c>
      <c r="BG752" s="165">
        <f t="shared" si="160"/>
        <v>0</v>
      </c>
      <c r="BH752" s="165">
        <f t="shared" si="161"/>
        <v>0</v>
      </c>
      <c r="BI752" s="165">
        <f t="shared" si="162"/>
        <v>0</v>
      </c>
      <c r="BJ752" s="13" t="s">
        <v>81</v>
      </c>
      <c r="BK752" s="165">
        <f t="shared" si="163"/>
        <v>0</v>
      </c>
      <c r="BL752" s="13" t="s">
        <v>120</v>
      </c>
      <c r="BM752" s="164" t="s">
        <v>2742</v>
      </c>
    </row>
    <row r="753" spans="2:65" s="1" customFormat="1" ht="36" customHeight="1">
      <c r="B753" s="30"/>
      <c r="C753" s="153" t="s">
        <v>2743</v>
      </c>
      <c r="D753" s="153" t="s">
        <v>115</v>
      </c>
      <c r="E753" s="154" t="s">
        <v>2744</v>
      </c>
      <c r="F753" s="155" t="s">
        <v>2745</v>
      </c>
      <c r="G753" s="156" t="s">
        <v>1300</v>
      </c>
      <c r="H753" s="157">
        <v>12</v>
      </c>
      <c r="I753" s="158"/>
      <c r="J753" s="159">
        <f t="shared" si="154"/>
        <v>0</v>
      </c>
      <c r="K753" s="155" t="s">
        <v>119</v>
      </c>
      <c r="L753" s="34"/>
      <c r="M753" s="160" t="s">
        <v>19</v>
      </c>
      <c r="N753" s="161" t="s">
        <v>44</v>
      </c>
      <c r="O753" s="59"/>
      <c r="P753" s="162">
        <f t="shared" si="155"/>
        <v>0</v>
      </c>
      <c r="Q753" s="162">
        <v>0</v>
      </c>
      <c r="R753" s="162">
        <f t="shared" si="156"/>
        <v>0</v>
      </c>
      <c r="S753" s="162">
        <v>0</v>
      </c>
      <c r="T753" s="163">
        <f t="shared" si="157"/>
        <v>0</v>
      </c>
      <c r="AR753" s="164" t="s">
        <v>226</v>
      </c>
      <c r="AT753" s="164" t="s">
        <v>115</v>
      </c>
      <c r="AU753" s="164" t="s">
        <v>73</v>
      </c>
      <c r="AY753" s="13" t="s">
        <v>121</v>
      </c>
      <c r="BE753" s="165">
        <f t="shared" si="158"/>
        <v>0</v>
      </c>
      <c r="BF753" s="165">
        <f t="shared" si="159"/>
        <v>0</v>
      </c>
      <c r="BG753" s="165">
        <f t="shared" si="160"/>
        <v>0</v>
      </c>
      <c r="BH753" s="165">
        <f t="shared" si="161"/>
        <v>0</v>
      </c>
      <c r="BI753" s="165">
        <f t="shared" si="162"/>
        <v>0</v>
      </c>
      <c r="BJ753" s="13" t="s">
        <v>81</v>
      </c>
      <c r="BK753" s="165">
        <f t="shared" si="163"/>
        <v>0</v>
      </c>
      <c r="BL753" s="13" t="s">
        <v>226</v>
      </c>
      <c r="BM753" s="164" t="s">
        <v>2746</v>
      </c>
    </row>
    <row r="754" spans="2:65" s="1" customFormat="1" ht="36" customHeight="1">
      <c r="B754" s="30"/>
      <c r="C754" s="153" t="s">
        <v>2747</v>
      </c>
      <c r="D754" s="153" t="s">
        <v>115</v>
      </c>
      <c r="E754" s="154" t="s">
        <v>2748</v>
      </c>
      <c r="F754" s="155" t="s">
        <v>2749</v>
      </c>
      <c r="G754" s="156" t="s">
        <v>1300</v>
      </c>
      <c r="H754" s="157">
        <v>27</v>
      </c>
      <c r="I754" s="158"/>
      <c r="J754" s="159">
        <f t="shared" si="154"/>
        <v>0</v>
      </c>
      <c r="K754" s="155" t="s">
        <v>119</v>
      </c>
      <c r="L754" s="34"/>
      <c r="M754" s="160" t="s">
        <v>19</v>
      </c>
      <c r="N754" s="161" t="s">
        <v>44</v>
      </c>
      <c r="O754" s="59"/>
      <c r="P754" s="162">
        <f t="shared" si="155"/>
        <v>0</v>
      </c>
      <c r="Q754" s="162">
        <v>0</v>
      </c>
      <c r="R754" s="162">
        <f t="shared" si="156"/>
        <v>0</v>
      </c>
      <c r="S754" s="162">
        <v>0</v>
      </c>
      <c r="T754" s="163">
        <f t="shared" si="157"/>
        <v>0</v>
      </c>
      <c r="AR754" s="164" t="s">
        <v>226</v>
      </c>
      <c r="AT754" s="164" t="s">
        <v>115</v>
      </c>
      <c r="AU754" s="164" t="s">
        <v>73</v>
      </c>
      <c r="AY754" s="13" t="s">
        <v>121</v>
      </c>
      <c r="BE754" s="165">
        <f t="shared" si="158"/>
        <v>0</v>
      </c>
      <c r="BF754" s="165">
        <f t="shared" si="159"/>
        <v>0</v>
      </c>
      <c r="BG754" s="165">
        <f t="shared" si="160"/>
        <v>0</v>
      </c>
      <c r="BH754" s="165">
        <f t="shared" si="161"/>
        <v>0</v>
      </c>
      <c r="BI754" s="165">
        <f t="shared" si="162"/>
        <v>0</v>
      </c>
      <c r="BJ754" s="13" t="s">
        <v>81</v>
      </c>
      <c r="BK754" s="165">
        <f t="shared" si="163"/>
        <v>0</v>
      </c>
      <c r="BL754" s="13" t="s">
        <v>226</v>
      </c>
      <c r="BM754" s="164" t="s">
        <v>2750</v>
      </c>
    </row>
    <row r="755" spans="2:65" s="1" customFormat="1" ht="97.5">
      <c r="B755" s="30"/>
      <c r="C755" s="31"/>
      <c r="D755" s="176" t="s">
        <v>1954</v>
      </c>
      <c r="E755" s="31"/>
      <c r="F755" s="177" t="s">
        <v>2751</v>
      </c>
      <c r="G755" s="31"/>
      <c r="H755" s="31"/>
      <c r="I755" s="103"/>
      <c r="J755" s="31"/>
      <c r="K755" s="31"/>
      <c r="L755" s="34"/>
      <c r="M755" s="178"/>
      <c r="N755" s="59"/>
      <c r="O755" s="59"/>
      <c r="P755" s="59"/>
      <c r="Q755" s="59"/>
      <c r="R755" s="59"/>
      <c r="S755" s="59"/>
      <c r="T755" s="60"/>
      <c r="AT755" s="13" t="s">
        <v>1954</v>
      </c>
      <c r="AU755" s="13" t="s">
        <v>73</v>
      </c>
    </row>
    <row r="756" spans="2:65" s="1" customFormat="1" ht="24" customHeight="1">
      <c r="B756" s="30"/>
      <c r="C756" s="166" t="s">
        <v>2752</v>
      </c>
      <c r="D756" s="166" t="s">
        <v>124</v>
      </c>
      <c r="E756" s="167" t="s">
        <v>2753</v>
      </c>
      <c r="F756" s="168" t="s">
        <v>2754</v>
      </c>
      <c r="G756" s="169" t="s">
        <v>118</v>
      </c>
      <c r="H756" s="170">
        <v>700</v>
      </c>
      <c r="I756" s="171"/>
      <c r="J756" s="172">
        <f t="shared" ref="J756:J787" si="164">ROUND(I756*H756,2)</f>
        <v>0</v>
      </c>
      <c r="K756" s="168" t="s">
        <v>119</v>
      </c>
      <c r="L756" s="173"/>
      <c r="M756" s="174" t="s">
        <v>19</v>
      </c>
      <c r="N756" s="175" t="s">
        <v>44</v>
      </c>
      <c r="O756" s="59"/>
      <c r="P756" s="162">
        <f t="shared" ref="P756:P787" si="165">O756*H756</f>
        <v>0</v>
      </c>
      <c r="Q756" s="162">
        <v>0</v>
      </c>
      <c r="R756" s="162">
        <f t="shared" ref="R756:R787" si="166">Q756*H756</f>
        <v>0</v>
      </c>
      <c r="S756" s="162">
        <v>0</v>
      </c>
      <c r="T756" s="163">
        <f t="shared" ref="T756:T787" si="167">S756*H756</f>
        <v>0</v>
      </c>
      <c r="AR756" s="164" t="s">
        <v>220</v>
      </c>
      <c r="AT756" s="164" t="s">
        <v>124</v>
      </c>
      <c r="AU756" s="164" t="s">
        <v>73</v>
      </c>
      <c r="AY756" s="13" t="s">
        <v>121</v>
      </c>
      <c r="BE756" s="165">
        <f t="shared" ref="BE756:BE787" si="168">IF(N756="základní",J756,0)</f>
        <v>0</v>
      </c>
      <c r="BF756" s="165">
        <f t="shared" ref="BF756:BF787" si="169">IF(N756="snížená",J756,0)</f>
        <v>0</v>
      </c>
      <c r="BG756" s="165">
        <f t="shared" ref="BG756:BG787" si="170">IF(N756="zákl. přenesená",J756,0)</f>
        <v>0</v>
      </c>
      <c r="BH756" s="165">
        <f t="shared" ref="BH756:BH787" si="171">IF(N756="sníž. přenesená",J756,0)</f>
        <v>0</v>
      </c>
      <c r="BI756" s="165">
        <f t="shared" ref="BI756:BI787" si="172">IF(N756="nulová",J756,0)</f>
        <v>0</v>
      </c>
      <c r="BJ756" s="13" t="s">
        <v>81</v>
      </c>
      <c r="BK756" s="165">
        <f t="shared" ref="BK756:BK787" si="173">ROUND(I756*H756,2)</f>
        <v>0</v>
      </c>
      <c r="BL756" s="13" t="s">
        <v>220</v>
      </c>
      <c r="BM756" s="164" t="s">
        <v>2755</v>
      </c>
    </row>
    <row r="757" spans="2:65" s="1" customFormat="1" ht="24" customHeight="1">
      <c r="B757" s="30"/>
      <c r="C757" s="153" t="s">
        <v>2756</v>
      </c>
      <c r="D757" s="153" t="s">
        <v>115</v>
      </c>
      <c r="E757" s="154" t="s">
        <v>2757</v>
      </c>
      <c r="F757" s="155" t="s">
        <v>2758</v>
      </c>
      <c r="G757" s="156" t="s">
        <v>118</v>
      </c>
      <c r="H757" s="157">
        <v>700</v>
      </c>
      <c r="I757" s="158"/>
      <c r="J757" s="159">
        <f t="shared" si="164"/>
        <v>0</v>
      </c>
      <c r="K757" s="155" t="s">
        <v>119</v>
      </c>
      <c r="L757" s="34"/>
      <c r="M757" s="160" t="s">
        <v>19</v>
      </c>
      <c r="N757" s="161" t="s">
        <v>44</v>
      </c>
      <c r="O757" s="59"/>
      <c r="P757" s="162">
        <f t="shared" si="165"/>
        <v>0</v>
      </c>
      <c r="Q757" s="162">
        <v>0</v>
      </c>
      <c r="R757" s="162">
        <f t="shared" si="166"/>
        <v>0</v>
      </c>
      <c r="S757" s="162">
        <v>0</v>
      </c>
      <c r="T757" s="163">
        <f t="shared" si="167"/>
        <v>0</v>
      </c>
      <c r="AR757" s="164" t="s">
        <v>120</v>
      </c>
      <c r="AT757" s="164" t="s">
        <v>115</v>
      </c>
      <c r="AU757" s="164" t="s">
        <v>73</v>
      </c>
      <c r="AY757" s="13" t="s">
        <v>121</v>
      </c>
      <c r="BE757" s="165">
        <f t="shared" si="168"/>
        <v>0</v>
      </c>
      <c r="BF757" s="165">
        <f t="shared" si="169"/>
        <v>0</v>
      </c>
      <c r="BG757" s="165">
        <f t="shared" si="170"/>
        <v>0</v>
      </c>
      <c r="BH757" s="165">
        <f t="shared" si="171"/>
        <v>0</v>
      </c>
      <c r="BI757" s="165">
        <f t="shared" si="172"/>
        <v>0</v>
      </c>
      <c r="BJ757" s="13" t="s">
        <v>81</v>
      </c>
      <c r="BK757" s="165">
        <f t="shared" si="173"/>
        <v>0</v>
      </c>
      <c r="BL757" s="13" t="s">
        <v>120</v>
      </c>
      <c r="BM757" s="164" t="s">
        <v>2759</v>
      </c>
    </row>
    <row r="758" spans="2:65" s="1" customFormat="1" ht="24" customHeight="1">
      <c r="B758" s="30"/>
      <c r="C758" s="166" t="s">
        <v>2760</v>
      </c>
      <c r="D758" s="166" t="s">
        <v>124</v>
      </c>
      <c r="E758" s="167" t="s">
        <v>2761</v>
      </c>
      <c r="F758" s="168" t="s">
        <v>2762</v>
      </c>
      <c r="G758" s="169" t="s">
        <v>231</v>
      </c>
      <c r="H758" s="170">
        <v>11</v>
      </c>
      <c r="I758" s="171"/>
      <c r="J758" s="172">
        <f t="shared" si="164"/>
        <v>0</v>
      </c>
      <c r="K758" s="168" t="s">
        <v>119</v>
      </c>
      <c r="L758" s="173"/>
      <c r="M758" s="174" t="s">
        <v>19</v>
      </c>
      <c r="N758" s="175" t="s">
        <v>44</v>
      </c>
      <c r="O758" s="59"/>
      <c r="P758" s="162">
        <f t="shared" si="165"/>
        <v>0</v>
      </c>
      <c r="Q758" s="162">
        <v>0</v>
      </c>
      <c r="R758" s="162">
        <f t="shared" si="166"/>
        <v>0</v>
      </c>
      <c r="S758" s="162">
        <v>0</v>
      </c>
      <c r="T758" s="163">
        <f t="shared" si="167"/>
        <v>0</v>
      </c>
      <c r="AR758" s="164" t="s">
        <v>220</v>
      </c>
      <c r="AT758" s="164" t="s">
        <v>124</v>
      </c>
      <c r="AU758" s="164" t="s">
        <v>73</v>
      </c>
      <c r="AY758" s="13" t="s">
        <v>121</v>
      </c>
      <c r="BE758" s="165">
        <f t="shared" si="168"/>
        <v>0</v>
      </c>
      <c r="BF758" s="165">
        <f t="shared" si="169"/>
        <v>0</v>
      </c>
      <c r="BG758" s="165">
        <f t="shared" si="170"/>
        <v>0</v>
      </c>
      <c r="BH758" s="165">
        <f t="shared" si="171"/>
        <v>0</v>
      </c>
      <c r="BI758" s="165">
        <f t="shared" si="172"/>
        <v>0</v>
      </c>
      <c r="BJ758" s="13" t="s">
        <v>81</v>
      </c>
      <c r="BK758" s="165">
        <f t="shared" si="173"/>
        <v>0</v>
      </c>
      <c r="BL758" s="13" t="s">
        <v>220</v>
      </c>
      <c r="BM758" s="164" t="s">
        <v>2763</v>
      </c>
    </row>
    <row r="759" spans="2:65" s="1" customFormat="1" ht="24" customHeight="1">
      <c r="B759" s="30"/>
      <c r="C759" s="153" t="s">
        <v>2764</v>
      </c>
      <c r="D759" s="153" t="s">
        <v>115</v>
      </c>
      <c r="E759" s="154" t="s">
        <v>2765</v>
      </c>
      <c r="F759" s="155" t="s">
        <v>2766</v>
      </c>
      <c r="G759" s="156" t="s">
        <v>231</v>
      </c>
      <c r="H759" s="157">
        <v>11</v>
      </c>
      <c r="I759" s="158"/>
      <c r="J759" s="159">
        <f t="shared" si="164"/>
        <v>0</v>
      </c>
      <c r="K759" s="155" t="s">
        <v>119</v>
      </c>
      <c r="L759" s="34"/>
      <c r="M759" s="160" t="s">
        <v>19</v>
      </c>
      <c r="N759" s="161" t="s">
        <v>44</v>
      </c>
      <c r="O759" s="59"/>
      <c r="P759" s="162">
        <f t="shared" si="165"/>
        <v>0</v>
      </c>
      <c r="Q759" s="162">
        <v>0</v>
      </c>
      <c r="R759" s="162">
        <f t="shared" si="166"/>
        <v>0</v>
      </c>
      <c r="S759" s="162">
        <v>0</v>
      </c>
      <c r="T759" s="163">
        <f t="shared" si="167"/>
        <v>0</v>
      </c>
      <c r="AR759" s="164" t="s">
        <v>120</v>
      </c>
      <c r="AT759" s="164" t="s">
        <v>115</v>
      </c>
      <c r="AU759" s="164" t="s">
        <v>73</v>
      </c>
      <c r="AY759" s="13" t="s">
        <v>121</v>
      </c>
      <c r="BE759" s="165">
        <f t="shared" si="168"/>
        <v>0</v>
      </c>
      <c r="BF759" s="165">
        <f t="shared" si="169"/>
        <v>0</v>
      </c>
      <c r="BG759" s="165">
        <f t="shared" si="170"/>
        <v>0</v>
      </c>
      <c r="BH759" s="165">
        <f t="shared" si="171"/>
        <v>0</v>
      </c>
      <c r="BI759" s="165">
        <f t="shared" si="172"/>
        <v>0</v>
      </c>
      <c r="BJ759" s="13" t="s">
        <v>81</v>
      </c>
      <c r="BK759" s="165">
        <f t="shared" si="173"/>
        <v>0</v>
      </c>
      <c r="BL759" s="13" t="s">
        <v>120</v>
      </c>
      <c r="BM759" s="164" t="s">
        <v>2767</v>
      </c>
    </row>
    <row r="760" spans="2:65" s="1" customFormat="1" ht="24" customHeight="1">
      <c r="B760" s="30"/>
      <c r="C760" s="166" t="s">
        <v>2768</v>
      </c>
      <c r="D760" s="166" t="s">
        <v>124</v>
      </c>
      <c r="E760" s="167" t="s">
        <v>2769</v>
      </c>
      <c r="F760" s="168" t="s">
        <v>2770</v>
      </c>
      <c r="G760" s="169" t="s">
        <v>231</v>
      </c>
      <c r="H760" s="170">
        <v>11</v>
      </c>
      <c r="I760" s="171"/>
      <c r="J760" s="172">
        <f t="shared" si="164"/>
        <v>0</v>
      </c>
      <c r="K760" s="168" t="s">
        <v>119</v>
      </c>
      <c r="L760" s="173"/>
      <c r="M760" s="174" t="s">
        <v>19</v>
      </c>
      <c r="N760" s="175" t="s">
        <v>44</v>
      </c>
      <c r="O760" s="59"/>
      <c r="P760" s="162">
        <f t="shared" si="165"/>
        <v>0</v>
      </c>
      <c r="Q760" s="162">
        <v>0</v>
      </c>
      <c r="R760" s="162">
        <f t="shared" si="166"/>
        <v>0</v>
      </c>
      <c r="S760" s="162">
        <v>0</v>
      </c>
      <c r="T760" s="163">
        <f t="shared" si="167"/>
        <v>0</v>
      </c>
      <c r="AR760" s="164" t="s">
        <v>220</v>
      </c>
      <c r="AT760" s="164" t="s">
        <v>124</v>
      </c>
      <c r="AU760" s="164" t="s">
        <v>73</v>
      </c>
      <c r="AY760" s="13" t="s">
        <v>121</v>
      </c>
      <c r="BE760" s="165">
        <f t="shared" si="168"/>
        <v>0</v>
      </c>
      <c r="BF760" s="165">
        <f t="shared" si="169"/>
        <v>0</v>
      </c>
      <c r="BG760" s="165">
        <f t="shared" si="170"/>
        <v>0</v>
      </c>
      <c r="BH760" s="165">
        <f t="shared" si="171"/>
        <v>0</v>
      </c>
      <c r="BI760" s="165">
        <f t="shared" si="172"/>
        <v>0</v>
      </c>
      <c r="BJ760" s="13" t="s">
        <v>81</v>
      </c>
      <c r="BK760" s="165">
        <f t="shared" si="173"/>
        <v>0</v>
      </c>
      <c r="BL760" s="13" t="s">
        <v>220</v>
      </c>
      <c r="BM760" s="164" t="s">
        <v>2771</v>
      </c>
    </row>
    <row r="761" spans="2:65" s="1" customFormat="1" ht="24" customHeight="1">
      <c r="B761" s="30"/>
      <c r="C761" s="153" t="s">
        <v>2772</v>
      </c>
      <c r="D761" s="153" t="s">
        <v>115</v>
      </c>
      <c r="E761" s="154" t="s">
        <v>2773</v>
      </c>
      <c r="F761" s="155" t="s">
        <v>2774</v>
      </c>
      <c r="G761" s="156" t="s">
        <v>231</v>
      </c>
      <c r="H761" s="157">
        <v>11</v>
      </c>
      <c r="I761" s="158"/>
      <c r="J761" s="159">
        <f t="shared" si="164"/>
        <v>0</v>
      </c>
      <c r="K761" s="155" t="s">
        <v>119</v>
      </c>
      <c r="L761" s="34"/>
      <c r="M761" s="160" t="s">
        <v>19</v>
      </c>
      <c r="N761" s="161" t="s">
        <v>44</v>
      </c>
      <c r="O761" s="59"/>
      <c r="P761" s="162">
        <f t="shared" si="165"/>
        <v>0</v>
      </c>
      <c r="Q761" s="162">
        <v>0</v>
      </c>
      <c r="R761" s="162">
        <f t="shared" si="166"/>
        <v>0</v>
      </c>
      <c r="S761" s="162">
        <v>0</v>
      </c>
      <c r="T761" s="163">
        <f t="shared" si="167"/>
        <v>0</v>
      </c>
      <c r="AR761" s="164" t="s">
        <v>120</v>
      </c>
      <c r="AT761" s="164" t="s">
        <v>115</v>
      </c>
      <c r="AU761" s="164" t="s">
        <v>73</v>
      </c>
      <c r="AY761" s="13" t="s">
        <v>121</v>
      </c>
      <c r="BE761" s="165">
        <f t="shared" si="168"/>
        <v>0</v>
      </c>
      <c r="BF761" s="165">
        <f t="shared" si="169"/>
        <v>0</v>
      </c>
      <c r="BG761" s="165">
        <f t="shared" si="170"/>
        <v>0</v>
      </c>
      <c r="BH761" s="165">
        <f t="shared" si="171"/>
        <v>0</v>
      </c>
      <c r="BI761" s="165">
        <f t="shared" si="172"/>
        <v>0</v>
      </c>
      <c r="BJ761" s="13" t="s">
        <v>81</v>
      </c>
      <c r="BK761" s="165">
        <f t="shared" si="173"/>
        <v>0</v>
      </c>
      <c r="BL761" s="13" t="s">
        <v>120</v>
      </c>
      <c r="BM761" s="164" t="s">
        <v>2775</v>
      </c>
    </row>
    <row r="762" spans="2:65" s="1" customFormat="1" ht="24" customHeight="1">
      <c r="B762" s="30"/>
      <c r="C762" s="166" t="s">
        <v>2776</v>
      </c>
      <c r="D762" s="166" t="s">
        <v>124</v>
      </c>
      <c r="E762" s="167" t="s">
        <v>2777</v>
      </c>
      <c r="F762" s="168" t="s">
        <v>2778</v>
      </c>
      <c r="G762" s="169" t="s">
        <v>118</v>
      </c>
      <c r="H762" s="170">
        <v>750</v>
      </c>
      <c r="I762" s="171"/>
      <c r="J762" s="172">
        <f t="shared" si="164"/>
        <v>0</v>
      </c>
      <c r="K762" s="168" t="s">
        <v>119</v>
      </c>
      <c r="L762" s="173"/>
      <c r="M762" s="174" t="s">
        <v>19</v>
      </c>
      <c r="N762" s="175" t="s">
        <v>44</v>
      </c>
      <c r="O762" s="59"/>
      <c r="P762" s="162">
        <f t="shared" si="165"/>
        <v>0</v>
      </c>
      <c r="Q762" s="162">
        <v>0</v>
      </c>
      <c r="R762" s="162">
        <f t="shared" si="166"/>
        <v>0</v>
      </c>
      <c r="S762" s="162">
        <v>0</v>
      </c>
      <c r="T762" s="163">
        <f t="shared" si="167"/>
        <v>0</v>
      </c>
      <c r="AR762" s="164" t="s">
        <v>220</v>
      </c>
      <c r="AT762" s="164" t="s">
        <v>124</v>
      </c>
      <c r="AU762" s="164" t="s">
        <v>73</v>
      </c>
      <c r="AY762" s="13" t="s">
        <v>121</v>
      </c>
      <c r="BE762" s="165">
        <f t="shared" si="168"/>
        <v>0</v>
      </c>
      <c r="BF762" s="165">
        <f t="shared" si="169"/>
        <v>0</v>
      </c>
      <c r="BG762" s="165">
        <f t="shared" si="170"/>
        <v>0</v>
      </c>
      <c r="BH762" s="165">
        <f t="shared" si="171"/>
        <v>0</v>
      </c>
      <c r="BI762" s="165">
        <f t="shared" si="172"/>
        <v>0</v>
      </c>
      <c r="BJ762" s="13" t="s">
        <v>81</v>
      </c>
      <c r="BK762" s="165">
        <f t="shared" si="173"/>
        <v>0</v>
      </c>
      <c r="BL762" s="13" t="s">
        <v>220</v>
      </c>
      <c r="BM762" s="164" t="s">
        <v>2779</v>
      </c>
    </row>
    <row r="763" spans="2:65" s="1" customFormat="1" ht="24" customHeight="1">
      <c r="B763" s="30"/>
      <c r="C763" s="153" t="s">
        <v>2780</v>
      </c>
      <c r="D763" s="153" t="s">
        <v>115</v>
      </c>
      <c r="E763" s="154" t="s">
        <v>2781</v>
      </c>
      <c r="F763" s="155" t="s">
        <v>2782</v>
      </c>
      <c r="G763" s="156" t="s">
        <v>118</v>
      </c>
      <c r="H763" s="157">
        <v>750</v>
      </c>
      <c r="I763" s="158"/>
      <c r="J763" s="159">
        <f t="shared" si="164"/>
        <v>0</v>
      </c>
      <c r="K763" s="155" t="s">
        <v>119</v>
      </c>
      <c r="L763" s="34"/>
      <c r="M763" s="160" t="s">
        <v>19</v>
      </c>
      <c r="N763" s="161" t="s">
        <v>44</v>
      </c>
      <c r="O763" s="59"/>
      <c r="P763" s="162">
        <f t="shared" si="165"/>
        <v>0</v>
      </c>
      <c r="Q763" s="162">
        <v>0</v>
      </c>
      <c r="R763" s="162">
        <f t="shared" si="166"/>
        <v>0</v>
      </c>
      <c r="S763" s="162">
        <v>0</v>
      </c>
      <c r="T763" s="163">
        <f t="shared" si="167"/>
        <v>0</v>
      </c>
      <c r="AR763" s="164" t="s">
        <v>120</v>
      </c>
      <c r="AT763" s="164" t="s">
        <v>115</v>
      </c>
      <c r="AU763" s="164" t="s">
        <v>73</v>
      </c>
      <c r="AY763" s="13" t="s">
        <v>121</v>
      </c>
      <c r="BE763" s="165">
        <f t="shared" si="168"/>
        <v>0</v>
      </c>
      <c r="BF763" s="165">
        <f t="shared" si="169"/>
        <v>0</v>
      </c>
      <c r="BG763" s="165">
        <f t="shared" si="170"/>
        <v>0</v>
      </c>
      <c r="BH763" s="165">
        <f t="shared" si="171"/>
        <v>0</v>
      </c>
      <c r="BI763" s="165">
        <f t="shared" si="172"/>
        <v>0</v>
      </c>
      <c r="BJ763" s="13" t="s">
        <v>81</v>
      </c>
      <c r="BK763" s="165">
        <f t="shared" si="173"/>
        <v>0</v>
      </c>
      <c r="BL763" s="13" t="s">
        <v>120</v>
      </c>
      <c r="BM763" s="164" t="s">
        <v>2783</v>
      </c>
    </row>
    <row r="764" spans="2:65" s="1" customFormat="1" ht="24" customHeight="1">
      <c r="B764" s="30"/>
      <c r="C764" s="153" t="s">
        <v>2784</v>
      </c>
      <c r="D764" s="153" t="s">
        <v>115</v>
      </c>
      <c r="E764" s="154" t="s">
        <v>2785</v>
      </c>
      <c r="F764" s="155" t="s">
        <v>2786</v>
      </c>
      <c r="G764" s="156" t="s">
        <v>231</v>
      </c>
      <c r="H764" s="157">
        <v>1</v>
      </c>
      <c r="I764" s="158"/>
      <c r="J764" s="159">
        <f t="shared" si="164"/>
        <v>0</v>
      </c>
      <c r="K764" s="155" t="s">
        <v>119</v>
      </c>
      <c r="L764" s="34"/>
      <c r="M764" s="160" t="s">
        <v>19</v>
      </c>
      <c r="N764" s="161" t="s">
        <v>44</v>
      </c>
      <c r="O764" s="59"/>
      <c r="P764" s="162">
        <f t="shared" si="165"/>
        <v>0</v>
      </c>
      <c r="Q764" s="162">
        <v>0</v>
      </c>
      <c r="R764" s="162">
        <f t="shared" si="166"/>
        <v>0</v>
      </c>
      <c r="S764" s="162">
        <v>0</v>
      </c>
      <c r="T764" s="163">
        <f t="shared" si="167"/>
        <v>0</v>
      </c>
      <c r="AR764" s="164" t="s">
        <v>120</v>
      </c>
      <c r="AT764" s="164" t="s">
        <v>115</v>
      </c>
      <c r="AU764" s="164" t="s">
        <v>73</v>
      </c>
      <c r="AY764" s="13" t="s">
        <v>121</v>
      </c>
      <c r="BE764" s="165">
        <f t="shared" si="168"/>
        <v>0</v>
      </c>
      <c r="BF764" s="165">
        <f t="shared" si="169"/>
        <v>0</v>
      </c>
      <c r="BG764" s="165">
        <f t="shared" si="170"/>
        <v>0</v>
      </c>
      <c r="BH764" s="165">
        <f t="shared" si="171"/>
        <v>0</v>
      </c>
      <c r="BI764" s="165">
        <f t="shared" si="172"/>
        <v>0</v>
      </c>
      <c r="BJ764" s="13" t="s">
        <v>81</v>
      </c>
      <c r="BK764" s="165">
        <f t="shared" si="173"/>
        <v>0</v>
      </c>
      <c r="BL764" s="13" t="s">
        <v>120</v>
      </c>
      <c r="BM764" s="164" t="s">
        <v>2787</v>
      </c>
    </row>
    <row r="765" spans="2:65" s="1" customFormat="1" ht="24" customHeight="1">
      <c r="B765" s="30"/>
      <c r="C765" s="166" t="s">
        <v>2788</v>
      </c>
      <c r="D765" s="166" t="s">
        <v>124</v>
      </c>
      <c r="E765" s="167" t="s">
        <v>2789</v>
      </c>
      <c r="F765" s="168" t="s">
        <v>2790</v>
      </c>
      <c r="G765" s="169" t="s">
        <v>231</v>
      </c>
      <c r="H765" s="170">
        <v>1</v>
      </c>
      <c r="I765" s="171"/>
      <c r="J765" s="172">
        <f t="shared" si="164"/>
        <v>0</v>
      </c>
      <c r="K765" s="168" t="s">
        <v>119</v>
      </c>
      <c r="L765" s="173"/>
      <c r="M765" s="174" t="s">
        <v>19</v>
      </c>
      <c r="N765" s="175" t="s">
        <v>44</v>
      </c>
      <c r="O765" s="59"/>
      <c r="P765" s="162">
        <f t="shared" si="165"/>
        <v>0</v>
      </c>
      <c r="Q765" s="162">
        <v>0</v>
      </c>
      <c r="R765" s="162">
        <f t="shared" si="166"/>
        <v>0</v>
      </c>
      <c r="S765" s="162">
        <v>0</v>
      </c>
      <c r="T765" s="163">
        <f t="shared" si="167"/>
        <v>0</v>
      </c>
      <c r="AR765" s="164" t="s">
        <v>220</v>
      </c>
      <c r="AT765" s="164" t="s">
        <v>124</v>
      </c>
      <c r="AU765" s="164" t="s">
        <v>73</v>
      </c>
      <c r="AY765" s="13" t="s">
        <v>121</v>
      </c>
      <c r="BE765" s="165">
        <f t="shared" si="168"/>
        <v>0</v>
      </c>
      <c r="BF765" s="165">
        <f t="shared" si="169"/>
        <v>0</v>
      </c>
      <c r="BG765" s="165">
        <f t="shared" si="170"/>
        <v>0</v>
      </c>
      <c r="BH765" s="165">
        <f t="shared" si="171"/>
        <v>0</v>
      </c>
      <c r="BI765" s="165">
        <f t="shared" si="172"/>
        <v>0</v>
      </c>
      <c r="BJ765" s="13" t="s">
        <v>81</v>
      </c>
      <c r="BK765" s="165">
        <f t="shared" si="173"/>
        <v>0</v>
      </c>
      <c r="BL765" s="13" t="s">
        <v>220</v>
      </c>
      <c r="BM765" s="164" t="s">
        <v>2791</v>
      </c>
    </row>
    <row r="766" spans="2:65" s="1" customFormat="1" ht="24" customHeight="1">
      <c r="B766" s="30"/>
      <c r="C766" s="166" t="s">
        <v>2792</v>
      </c>
      <c r="D766" s="166" t="s">
        <v>124</v>
      </c>
      <c r="E766" s="167" t="s">
        <v>2793</v>
      </c>
      <c r="F766" s="168" t="s">
        <v>2794</v>
      </c>
      <c r="G766" s="169" t="s">
        <v>118</v>
      </c>
      <c r="H766" s="170">
        <v>850</v>
      </c>
      <c r="I766" s="171"/>
      <c r="J766" s="172">
        <f t="shared" si="164"/>
        <v>0</v>
      </c>
      <c r="K766" s="168" t="s">
        <v>119</v>
      </c>
      <c r="L766" s="173"/>
      <c r="M766" s="174" t="s">
        <v>19</v>
      </c>
      <c r="N766" s="175" t="s">
        <v>44</v>
      </c>
      <c r="O766" s="59"/>
      <c r="P766" s="162">
        <f t="shared" si="165"/>
        <v>0</v>
      </c>
      <c r="Q766" s="162">
        <v>0</v>
      </c>
      <c r="R766" s="162">
        <f t="shared" si="166"/>
        <v>0</v>
      </c>
      <c r="S766" s="162">
        <v>0</v>
      </c>
      <c r="T766" s="163">
        <f t="shared" si="167"/>
        <v>0</v>
      </c>
      <c r="AR766" s="164" t="s">
        <v>2536</v>
      </c>
      <c r="AT766" s="164" t="s">
        <v>124</v>
      </c>
      <c r="AU766" s="164" t="s">
        <v>73</v>
      </c>
      <c r="AY766" s="13" t="s">
        <v>121</v>
      </c>
      <c r="BE766" s="165">
        <f t="shared" si="168"/>
        <v>0</v>
      </c>
      <c r="BF766" s="165">
        <f t="shared" si="169"/>
        <v>0</v>
      </c>
      <c r="BG766" s="165">
        <f t="shared" si="170"/>
        <v>0</v>
      </c>
      <c r="BH766" s="165">
        <f t="shared" si="171"/>
        <v>0</v>
      </c>
      <c r="BI766" s="165">
        <f t="shared" si="172"/>
        <v>0</v>
      </c>
      <c r="BJ766" s="13" t="s">
        <v>81</v>
      </c>
      <c r="BK766" s="165">
        <f t="shared" si="173"/>
        <v>0</v>
      </c>
      <c r="BL766" s="13" t="s">
        <v>2489</v>
      </c>
      <c r="BM766" s="164" t="s">
        <v>2795</v>
      </c>
    </row>
    <row r="767" spans="2:65" s="1" customFormat="1" ht="24" customHeight="1">
      <c r="B767" s="30"/>
      <c r="C767" s="153" t="s">
        <v>2796</v>
      </c>
      <c r="D767" s="153" t="s">
        <v>115</v>
      </c>
      <c r="E767" s="154" t="s">
        <v>2797</v>
      </c>
      <c r="F767" s="155" t="s">
        <v>2798</v>
      </c>
      <c r="G767" s="156" t="s">
        <v>118</v>
      </c>
      <c r="H767" s="157">
        <v>850</v>
      </c>
      <c r="I767" s="158"/>
      <c r="J767" s="159">
        <f t="shared" si="164"/>
        <v>0</v>
      </c>
      <c r="K767" s="155" t="s">
        <v>119</v>
      </c>
      <c r="L767" s="34"/>
      <c r="M767" s="160" t="s">
        <v>19</v>
      </c>
      <c r="N767" s="161" t="s">
        <v>44</v>
      </c>
      <c r="O767" s="59"/>
      <c r="P767" s="162">
        <f t="shared" si="165"/>
        <v>0</v>
      </c>
      <c r="Q767" s="162">
        <v>0</v>
      </c>
      <c r="R767" s="162">
        <f t="shared" si="166"/>
        <v>0</v>
      </c>
      <c r="S767" s="162">
        <v>0</v>
      </c>
      <c r="T767" s="163">
        <f t="shared" si="167"/>
        <v>0</v>
      </c>
      <c r="AR767" s="164" t="s">
        <v>120</v>
      </c>
      <c r="AT767" s="164" t="s">
        <v>115</v>
      </c>
      <c r="AU767" s="164" t="s">
        <v>73</v>
      </c>
      <c r="AY767" s="13" t="s">
        <v>121</v>
      </c>
      <c r="BE767" s="165">
        <f t="shared" si="168"/>
        <v>0</v>
      </c>
      <c r="BF767" s="165">
        <f t="shared" si="169"/>
        <v>0</v>
      </c>
      <c r="BG767" s="165">
        <f t="shared" si="170"/>
        <v>0</v>
      </c>
      <c r="BH767" s="165">
        <f t="shared" si="171"/>
        <v>0</v>
      </c>
      <c r="BI767" s="165">
        <f t="shared" si="172"/>
        <v>0</v>
      </c>
      <c r="BJ767" s="13" t="s">
        <v>81</v>
      </c>
      <c r="BK767" s="165">
        <f t="shared" si="173"/>
        <v>0</v>
      </c>
      <c r="BL767" s="13" t="s">
        <v>120</v>
      </c>
      <c r="BM767" s="164" t="s">
        <v>2799</v>
      </c>
    </row>
    <row r="768" spans="2:65" s="1" customFormat="1" ht="48" customHeight="1">
      <c r="B768" s="30"/>
      <c r="C768" s="153" t="s">
        <v>2800</v>
      </c>
      <c r="D768" s="153" t="s">
        <v>115</v>
      </c>
      <c r="E768" s="154" t="s">
        <v>2801</v>
      </c>
      <c r="F768" s="155" t="s">
        <v>2802</v>
      </c>
      <c r="G768" s="156" t="s">
        <v>2803</v>
      </c>
      <c r="H768" s="157">
        <v>28</v>
      </c>
      <c r="I768" s="158"/>
      <c r="J768" s="159">
        <f t="shared" si="164"/>
        <v>0</v>
      </c>
      <c r="K768" s="155" t="s">
        <v>119</v>
      </c>
      <c r="L768" s="34"/>
      <c r="M768" s="160" t="s">
        <v>19</v>
      </c>
      <c r="N768" s="161" t="s">
        <v>44</v>
      </c>
      <c r="O768" s="59"/>
      <c r="P768" s="162">
        <f t="shared" si="165"/>
        <v>0</v>
      </c>
      <c r="Q768" s="162">
        <v>0</v>
      </c>
      <c r="R768" s="162">
        <f t="shared" si="166"/>
        <v>0</v>
      </c>
      <c r="S768" s="162">
        <v>0</v>
      </c>
      <c r="T768" s="163">
        <f t="shared" si="167"/>
        <v>0</v>
      </c>
      <c r="AR768" s="164" t="s">
        <v>120</v>
      </c>
      <c r="AT768" s="164" t="s">
        <v>115</v>
      </c>
      <c r="AU768" s="164" t="s">
        <v>73</v>
      </c>
      <c r="AY768" s="13" t="s">
        <v>121</v>
      </c>
      <c r="BE768" s="165">
        <f t="shared" si="168"/>
        <v>0</v>
      </c>
      <c r="BF768" s="165">
        <f t="shared" si="169"/>
        <v>0</v>
      </c>
      <c r="BG768" s="165">
        <f t="shared" si="170"/>
        <v>0</v>
      </c>
      <c r="BH768" s="165">
        <f t="shared" si="171"/>
        <v>0</v>
      </c>
      <c r="BI768" s="165">
        <f t="shared" si="172"/>
        <v>0</v>
      </c>
      <c r="BJ768" s="13" t="s">
        <v>81</v>
      </c>
      <c r="BK768" s="165">
        <f t="shared" si="173"/>
        <v>0</v>
      </c>
      <c r="BL768" s="13" t="s">
        <v>120</v>
      </c>
      <c r="BM768" s="164" t="s">
        <v>2804</v>
      </c>
    </row>
    <row r="769" spans="2:65" s="1" customFormat="1" ht="24" customHeight="1">
      <c r="B769" s="30"/>
      <c r="C769" s="166" t="s">
        <v>2805</v>
      </c>
      <c r="D769" s="166" t="s">
        <v>124</v>
      </c>
      <c r="E769" s="167" t="s">
        <v>2806</v>
      </c>
      <c r="F769" s="168" t="s">
        <v>2807</v>
      </c>
      <c r="G769" s="169" t="s">
        <v>231</v>
      </c>
      <c r="H769" s="170">
        <v>112</v>
      </c>
      <c r="I769" s="171"/>
      <c r="J769" s="172">
        <f t="shared" si="164"/>
        <v>0</v>
      </c>
      <c r="K769" s="168" t="s">
        <v>119</v>
      </c>
      <c r="L769" s="173"/>
      <c r="M769" s="174" t="s">
        <v>19</v>
      </c>
      <c r="N769" s="175" t="s">
        <v>44</v>
      </c>
      <c r="O769" s="59"/>
      <c r="P769" s="162">
        <f t="shared" si="165"/>
        <v>0</v>
      </c>
      <c r="Q769" s="162">
        <v>0</v>
      </c>
      <c r="R769" s="162">
        <f t="shared" si="166"/>
        <v>0</v>
      </c>
      <c r="S769" s="162">
        <v>0</v>
      </c>
      <c r="T769" s="163">
        <f t="shared" si="167"/>
        <v>0</v>
      </c>
      <c r="AR769" s="164" t="s">
        <v>220</v>
      </c>
      <c r="AT769" s="164" t="s">
        <v>124</v>
      </c>
      <c r="AU769" s="164" t="s">
        <v>73</v>
      </c>
      <c r="AY769" s="13" t="s">
        <v>121</v>
      </c>
      <c r="BE769" s="165">
        <f t="shared" si="168"/>
        <v>0</v>
      </c>
      <c r="BF769" s="165">
        <f t="shared" si="169"/>
        <v>0</v>
      </c>
      <c r="BG769" s="165">
        <f t="shared" si="170"/>
        <v>0</v>
      </c>
      <c r="BH769" s="165">
        <f t="shared" si="171"/>
        <v>0</v>
      </c>
      <c r="BI769" s="165">
        <f t="shared" si="172"/>
        <v>0</v>
      </c>
      <c r="BJ769" s="13" t="s">
        <v>81</v>
      </c>
      <c r="BK769" s="165">
        <f t="shared" si="173"/>
        <v>0</v>
      </c>
      <c r="BL769" s="13" t="s">
        <v>220</v>
      </c>
      <c r="BM769" s="164" t="s">
        <v>2808</v>
      </c>
    </row>
    <row r="770" spans="2:65" s="1" customFormat="1" ht="24" customHeight="1">
      <c r="B770" s="30"/>
      <c r="C770" s="153" t="s">
        <v>2809</v>
      </c>
      <c r="D770" s="153" t="s">
        <v>115</v>
      </c>
      <c r="E770" s="154" t="s">
        <v>2810</v>
      </c>
      <c r="F770" s="155" t="s">
        <v>2811</v>
      </c>
      <c r="G770" s="156" t="s">
        <v>231</v>
      </c>
      <c r="H770" s="157">
        <v>14</v>
      </c>
      <c r="I770" s="158"/>
      <c r="J770" s="159">
        <f t="shared" si="164"/>
        <v>0</v>
      </c>
      <c r="K770" s="155" t="s">
        <v>119</v>
      </c>
      <c r="L770" s="34"/>
      <c r="M770" s="160" t="s">
        <v>19</v>
      </c>
      <c r="N770" s="161" t="s">
        <v>44</v>
      </c>
      <c r="O770" s="59"/>
      <c r="P770" s="162">
        <f t="shared" si="165"/>
        <v>0</v>
      </c>
      <c r="Q770" s="162">
        <v>0</v>
      </c>
      <c r="R770" s="162">
        <f t="shared" si="166"/>
        <v>0</v>
      </c>
      <c r="S770" s="162">
        <v>0</v>
      </c>
      <c r="T770" s="163">
        <f t="shared" si="167"/>
        <v>0</v>
      </c>
      <c r="AR770" s="164" t="s">
        <v>120</v>
      </c>
      <c r="AT770" s="164" t="s">
        <v>115</v>
      </c>
      <c r="AU770" s="164" t="s">
        <v>73</v>
      </c>
      <c r="AY770" s="13" t="s">
        <v>121</v>
      </c>
      <c r="BE770" s="165">
        <f t="shared" si="168"/>
        <v>0</v>
      </c>
      <c r="BF770" s="165">
        <f t="shared" si="169"/>
        <v>0</v>
      </c>
      <c r="BG770" s="165">
        <f t="shared" si="170"/>
        <v>0</v>
      </c>
      <c r="BH770" s="165">
        <f t="shared" si="171"/>
        <v>0</v>
      </c>
      <c r="BI770" s="165">
        <f t="shared" si="172"/>
        <v>0</v>
      </c>
      <c r="BJ770" s="13" t="s">
        <v>81</v>
      </c>
      <c r="BK770" s="165">
        <f t="shared" si="173"/>
        <v>0</v>
      </c>
      <c r="BL770" s="13" t="s">
        <v>120</v>
      </c>
      <c r="BM770" s="164" t="s">
        <v>2812</v>
      </c>
    </row>
    <row r="771" spans="2:65" s="1" customFormat="1" ht="36" customHeight="1">
      <c r="B771" s="30"/>
      <c r="C771" s="166" t="s">
        <v>2813</v>
      </c>
      <c r="D771" s="166" t="s">
        <v>124</v>
      </c>
      <c r="E771" s="167" t="s">
        <v>2814</v>
      </c>
      <c r="F771" s="168" t="s">
        <v>2815</v>
      </c>
      <c r="G771" s="169" t="s">
        <v>231</v>
      </c>
      <c r="H771" s="170">
        <v>14</v>
      </c>
      <c r="I771" s="171"/>
      <c r="J771" s="172">
        <f t="shared" si="164"/>
        <v>0</v>
      </c>
      <c r="K771" s="168" t="s">
        <v>119</v>
      </c>
      <c r="L771" s="173"/>
      <c r="M771" s="174" t="s">
        <v>19</v>
      </c>
      <c r="N771" s="175" t="s">
        <v>44</v>
      </c>
      <c r="O771" s="59"/>
      <c r="P771" s="162">
        <f t="shared" si="165"/>
        <v>0</v>
      </c>
      <c r="Q771" s="162">
        <v>0</v>
      </c>
      <c r="R771" s="162">
        <f t="shared" si="166"/>
        <v>0</v>
      </c>
      <c r="S771" s="162">
        <v>0</v>
      </c>
      <c r="T771" s="163">
        <f t="shared" si="167"/>
        <v>0</v>
      </c>
      <c r="AR771" s="164" t="s">
        <v>220</v>
      </c>
      <c r="AT771" s="164" t="s">
        <v>124</v>
      </c>
      <c r="AU771" s="164" t="s">
        <v>73</v>
      </c>
      <c r="AY771" s="13" t="s">
        <v>121</v>
      </c>
      <c r="BE771" s="165">
        <f t="shared" si="168"/>
        <v>0</v>
      </c>
      <c r="BF771" s="165">
        <f t="shared" si="169"/>
        <v>0</v>
      </c>
      <c r="BG771" s="165">
        <f t="shared" si="170"/>
        <v>0</v>
      </c>
      <c r="BH771" s="165">
        <f t="shared" si="171"/>
        <v>0</v>
      </c>
      <c r="BI771" s="165">
        <f t="shared" si="172"/>
        <v>0</v>
      </c>
      <c r="BJ771" s="13" t="s">
        <v>81</v>
      </c>
      <c r="BK771" s="165">
        <f t="shared" si="173"/>
        <v>0</v>
      </c>
      <c r="BL771" s="13" t="s">
        <v>220</v>
      </c>
      <c r="BM771" s="164" t="s">
        <v>2816</v>
      </c>
    </row>
    <row r="772" spans="2:65" s="1" customFormat="1" ht="24" customHeight="1">
      <c r="B772" s="30"/>
      <c r="C772" s="153" t="s">
        <v>2817</v>
      </c>
      <c r="D772" s="153" t="s">
        <v>115</v>
      </c>
      <c r="E772" s="154" t="s">
        <v>2818</v>
      </c>
      <c r="F772" s="155" t="s">
        <v>2819</v>
      </c>
      <c r="G772" s="156" t="s">
        <v>231</v>
      </c>
      <c r="H772" s="157">
        <v>14</v>
      </c>
      <c r="I772" s="158"/>
      <c r="J772" s="159">
        <f t="shared" si="164"/>
        <v>0</v>
      </c>
      <c r="K772" s="155" t="s">
        <v>119</v>
      </c>
      <c r="L772" s="34"/>
      <c r="M772" s="160" t="s">
        <v>19</v>
      </c>
      <c r="N772" s="161" t="s">
        <v>44</v>
      </c>
      <c r="O772" s="59"/>
      <c r="P772" s="162">
        <f t="shared" si="165"/>
        <v>0</v>
      </c>
      <c r="Q772" s="162">
        <v>0</v>
      </c>
      <c r="R772" s="162">
        <f t="shared" si="166"/>
        <v>0</v>
      </c>
      <c r="S772" s="162">
        <v>0</v>
      </c>
      <c r="T772" s="163">
        <f t="shared" si="167"/>
        <v>0</v>
      </c>
      <c r="AR772" s="164" t="s">
        <v>120</v>
      </c>
      <c r="AT772" s="164" t="s">
        <v>115</v>
      </c>
      <c r="AU772" s="164" t="s">
        <v>73</v>
      </c>
      <c r="AY772" s="13" t="s">
        <v>121</v>
      </c>
      <c r="BE772" s="165">
        <f t="shared" si="168"/>
        <v>0</v>
      </c>
      <c r="BF772" s="165">
        <f t="shared" si="169"/>
        <v>0</v>
      </c>
      <c r="BG772" s="165">
        <f t="shared" si="170"/>
        <v>0</v>
      </c>
      <c r="BH772" s="165">
        <f t="shared" si="171"/>
        <v>0</v>
      </c>
      <c r="BI772" s="165">
        <f t="shared" si="172"/>
        <v>0</v>
      </c>
      <c r="BJ772" s="13" t="s">
        <v>81</v>
      </c>
      <c r="BK772" s="165">
        <f t="shared" si="173"/>
        <v>0</v>
      </c>
      <c r="BL772" s="13" t="s">
        <v>120</v>
      </c>
      <c r="BM772" s="164" t="s">
        <v>2820</v>
      </c>
    </row>
    <row r="773" spans="2:65" s="1" customFormat="1" ht="24" customHeight="1">
      <c r="B773" s="30"/>
      <c r="C773" s="166" t="s">
        <v>2821</v>
      </c>
      <c r="D773" s="166" t="s">
        <v>124</v>
      </c>
      <c r="E773" s="167" t="s">
        <v>2822</v>
      </c>
      <c r="F773" s="168" t="s">
        <v>2823</v>
      </c>
      <c r="G773" s="169" t="s">
        <v>231</v>
      </c>
      <c r="H773" s="170">
        <v>14</v>
      </c>
      <c r="I773" s="171"/>
      <c r="J773" s="172">
        <f t="shared" si="164"/>
        <v>0</v>
      </c>
      <c r="K773" s="168" t="s">
        <v>119</v>
      </c>
      <c r="L773" s="173"/>
      <c r="M773" s="174" t="s">
        <v>19</v>
      </c>
      <c r="N773" s="175" t="s">
        <v>44</v>
      </c>
      <c r="O773" s="59"/>
      <c r="P773" s="162">
        <f t="shared" si="165"/>
        <v>0</v>
      </c>
      <c r="Q773" s="162">
        <v>0</v>
      </c>
      <c r="R773" s="162">
        <f t="shared" si="166"/>
        <v>0</v>
      </c>
      <c r="S773" s="162">
        <v>0</v>
      </c>
      <c r="T773" s="163">
        <f t="shared" si="167"/>
        <v>0</v>
      </c>
      <c r="AR773" s="164" t="s">
        <v>220</v>
      </c>
      <c r="AT773" s="164" t="s">
        <v>124</v>
      </c>
      <c r="AU773" s="164" t="s">
        <v>73</v>
      </c>
      <c r="AY773" s="13" t="s">
        <v>121</v>
      </c>
      <c r="BE773" s="165">
        <f t="shared" si="168"/>
        <v>0</v>
      </c>
      <c r="BF773" s="165">
        <f t="shared" si="169"/>
        <v>0</v>
      </c>
      <c r="BG773" s="165">
        <f t="shared" si="170"/>
        <v>0</v>
      </c>
      <c r="BH773" s="165">
        <f t="shared" si="171"/>
        <v>0</v>
      </c>
      <c r="BI773" s="165">
        <f t="shared" si="172"/>
        <v>0</v>
      </c>
      <c r="BJ773" s="13" t="s">
        <v>81</v>
      </c>
      <c r="BK773" s="165">
        <f t="shared" si="173"/>
        <v>0</v>
      </c>
      <c r="BL773" s="13" t="s">
        <v>220</v>
      </c>
      <c r="BM773" s="164" t="s">
        <v>2824</v>
      </c>
    </row>
    <row r="774" spans="2:65" s="1" customFormat="1" ht="24" customHeight="1">
      <c r="B774" s="30"/>
      <c r="C774" s="166" t="s">
        <v>2825</v>
      </c>
      <c r="D774" s="166" t="s">
        <v>124</v>
      </c>
      <c r="E774" s="167" t="s">
        <v>2826</v>
      </c>
      <c r="F774" s="168" t="s">
        <v>2827</v>
      </c>
      <c r="G774" s="169" t="s">
        <v>231</v>
      </c>
      <c r="H774" s="170">
        <v>1</v>
      </c>
      <c r="I774" s="171"/>
      <c r="J774" s="172">
        <f t="shared" si="164"/>
        <v>0</v>
      </c>
      <c r="K774" s="168" t="s">
        <v>119</v>
      </c>
      <c r="L774" s="173"/>
      <c r="M774" s="174" t="s">
        <v>19</v>
      </c>
      <c r="N774" s="175" t="s">
        <v>44</v>
      </c>
      <c r="O774" s="59"/>
      <c r="P774" s="162">
        <f t="shared" si="165"/>
        <v>0</v>
      </c>
      <c r="Q774" s="162">
        <v>0</v>
      </c>
      <c r="R774" s="162">
        <f t="shared" si="166"/>
        <v>0</v>
      </c>
      <c r="S774" s="162">
        <v>0</v>
      </c>
      <c r="T774" s="163">
        <f t="shared" si="167"/>
        <v>0</v>
      </c>
      <c r="AR774" s="164" t="s">
        <v>220</v>
      </c>
      <c r="AT774" s="164" t="s">
        <v>124</v>
      </c>
      <c r="AU774" s="164" t="s">
        <v>73</v>
      </c>
      <c r="AY774" s="13" t="s">
        <v>121</v>
      </c>
      <c r="BE774" s="165">
        <f t="shared" si="168"/>
        <v>0</v>
      </c>
      <c r="BF774" s="165">
        <f t="shared" si="169"/>
        <v>0</v>
      </c>
      <c r="BG774" s="165">
        <f t="shared" si="170"/>
        <v>0</v>
      </c>
      <c r="BH774" s="165">
        <f t="shared" si="171"/>
        <v>0</v>
      </c>
      <c r="BI774" s="165">
        <f t="shared" si="172"/>
        <v>0</v>
      </c>
      <c r="BJ774" s="13" t="s">
        <v>81</v>
      </c>
      <c r="BK774" s="165">
        <f t="shared" si="173"/>
        <v>0</v>
      </c>
      <c r="BL774" s="13" t="s">
        <v>220</v>
      </c>
      <c r="BM774" s="164" t="s">
        <v>2828</v>
      </c>
    </row>
    <row r="775" spans="2:65" s="1" customFormat="1" ht="24" customHeight="1">
      <c r="B775" s="30"/>
      <c r="C775" s="153" t="s">
        <v>2829</v>
      </c>
      <c r="D775" s="153" t="s">
        <v>115</v>
      </c>
      <c r="E775" s="154" t="s">
        <v>2830</v>
      </c>
      <c r="F775" s="155" t="s">
        <v>2831</v>
      </c>
      <c r="G775" s="156" t="s">
        <v>118</v>
      </c>
      <c r="H775" s="157">
        <v>100</v>
      </c>
      <c r="I775" s="158"/>
      <c r="J775" s="159">
        <f t="shared" si="164"/>
        <v>0</v>
      </c>
      <c r="K775" s="155" t="s">
        <v>119</v>
      </c>
      <c r="L775" s="34"/>
      <c r="M775" s="160" t="s">
        <v>19</v>
      </c>
      <c r="N775" s="161" t="s">
        <v>44</v>
      </c>
      <c r="O775" s="59"/>
      <c r="P775" s="162">
        <f t="shared" si="165"/>
        <v>0</v>
      </c>
      <c r="Q775" s="162">
        <v>0</v>
      </c>
      <c r="R775" s="162">
        <f t="shared" si="166"/>
        <v>0</v>
      </c>
      <c r="S775" s="162">
        <v>0</v>
      </c>
      <c r="T775" s="163">
        <f t="shared" si="167"/>
        <v>0</v>
      </c>
      <c r="AR775" s="164" t="s">
        <v>120</v>
      </c>
      <c r="AT775" s="164" t="s">
        <v>115</v>
      </c>
      <c r="AU775" s="164" t="s">
        <v>73</v>
      </c>
      <c r="AY775" s="13" t="s">
        <v>121</v>
      </c>
      <c r="BE775" s="165">
        <f t="shared" si="168"/>
        <v>0</v>
      </c>
      <c r="BF775" s="165">
        <f t="shared" si="169"/>
        <v>0</v>
      </c>
      <c r="BG775" s="165">
        <f t="shared" si="170"/>
        <v>0</v>
      </c>
      <c r="BH775" s="165">
        <f t="shared" si="171"/>
        <v>0</v>
      </c>
      <c r="BI775" s="165">
        <f t="shared" si="172"/>
        <v>0</v>
      </c>
      <c r="BJ775" s="13" t="s">
        <v>81</v>
      </c>
      <c r="BK775" s="165">
        <f t="shared" si="173"/>
        <v>0</v>
      </c>
      <c r="BL775" s="13" t="s">
        <v>120</v>
      </c>
      <c r="BM775" s="164" t="s">
        <v>2832</v>
      </c>
    </row>
    <row r="776" spans="2:65" s="1" customFormat="1" ht="24" customHeight="1">
      <c r="B776" s="30"/>
      <c r="C776" s="166" t="s">
        <v>2833</v>
      </c>
      <c r="D776" s="166" t="s">
        <v>124</v>
      </c>
      <c r="E776" s="167" t="s">
        <v>2834</v>
      </c>
      <c r="F776" s="168" t="s">
        <v>2835</v>
      </c>
      <c r="G776" s="169" t="s">
        <v>231</v>
      </c>
      <c r="H776" s="170">
        <v>2</v>
      </c>
      <c r="I776" s="171"/>
      <c r="J776" s="172">
        <f t="shared" si="164"/>
        <v>0</v>
      </c>
      <c r="K776" s="168" t="s">
        <v>119</v>
      </c>
      <c r="L776" s="173"/>
      <c r="M776" s="174" t="s">
        <v>19</v>
      </c>
      <c r="N776" s="175" t="s">
        <v>44</v>
      </c>
      <c r="O776" s="59"/>
      <c r="P776" s="162">
        <f t="shared" si="165"/>
        <v>0</v>
      </c>
      <c r="Q776" s="162">
        <v>0</v>
      </c>
      <c r="R776" s="162">
        <f t="shared" si="166"/>
        <v>0</v>
      </c>
      <c r="S776" s="162">
        <v>0</v>
      </c>
      <c r="T776" s="163">
        <f t="shared" si="167"/>
        <v>0</v>
      </c>
      <c r="AR776" s="164" t="s">
        <v>220</v>
      </c>
      <c r="AT776" s="164" t="s">
        <v>124</v>
      </c>
      <c r="AU776" s="164" t="s">
        <v>73</v>
      </c>
      <c r="AY776" s="13" t="s">
        <v>121</v>
      </c>
      <c r="BE776" s="165">
        <f t="shared" si="168"/>
        <v>0</v>
      </c>
      <c r="BF776" s="165">
        <f t="shared" si="169"/>
        <v>0</v>
      </c>
      <c r="BG776" s="165">
        <f t="shared" si="170"/>
        <v>0</v>
      </c>
      <c r="BH776" s="165">
        <f t="shared" si="171"/>
        <v>0</v>
      </c>
      <c r="BI776" s="165">
        <f t="shared" si="172"/>
        <v>0</v>
      </c>
      <c r="BJ776" s="13" t="s">
        <v>81</v>
      </c>
      <c r="BK776" s="165">
        <f t="shared" si="173"/>
        <v>0</v>
      </c>
      <c r="BL776" s="13" t="s">
        <v>220</v>
      </c>
      <c r="BM776" s="164" t="s">
        <v>2836</v>
      </c>
    </row>
    <row r="777" spans="2:65" s="1" customFormat="1" ht="36" customHeight="1">
      <c r="B777" s="30"/>
      <c r="C777" s="166" t="s">
        <v>2837</v>
      </c>
      <c r="D777" s="166" t="s">
        <v>124</v>
      </c>
      <c r="E777" s="167" t="s">
        <v>2838</v>
      </c>
      <c r="F777" s="168" t="s">
        <v>2839</v>
      </c>
      <c r="G777" s="169" t="s">
        <v>231</v>
      </c>
      <c r="H777" s="170">
        <v>4</v>
      </c>
      <c r="I777" s="171"/>
      <c r="J777" s="172">
        <f t="shared" si="164"/>
        <v>0</v>
      </c>
      <c r="K777" s="168" t="s">
        <v>119</v>
      </c>
      <c r="L777" s="173"/>
      <c r="M777" s="174" t="s">
        <v>19</v>
      </c>
      <c r="N777" s="175" t="s">
        <v>44</v>
      </c>
      <c r="O777" s="59"/>
      <c r="P777" s="162">
        <f t="shared" si="165"/>
        <v>0</v>
      </c>
      <c r="Q777" s="162">
        <v>0</v>
      </c>
      <c r="R777" s="162">
        <f t="shared" si="166"/>
        <v>0</v>
      </c>
      <c r="S777" s="162">
        <v>0</v>
      </c>
      <c r="T777" s="163">
        <f t="shared" si="167"/>
        <v>0</v>
      </c>
      <c r="AR777" s="164" t="s">
        <v>225</v>
      </c>
      <c r="AT777" s="164" t="s">
        <v>124</v>
      </c>
      <c r="AU777" s="164" t="s">
        <v>73</v>
      </c>
      <c r="AY777" s="13" t="s">
        <v>121</v>
      </c>
      <c r="BE777" s="165">
        <f t="shared" si="168"/>
        <v>0</v>
      </c>
      <c r="BF777" s="165">
        <f t="shared" si="169"/>
        <v>0</v>
      </c>
      <c r="BG777" s="165">
        <f t="shared" si="170"/>
        <v>0</v>
      </c>
      <c r="BH777" s="165">
        <f t="shared" si="171"/>
        <v>0</v>
      </c>
      <c r="BI777" s="165">
        <f t="shared" si="172"/>
        <v>0</v>
      </c>
      <c r="BJ777" s="13" t="s">
        <v>81</v>
      </c>
      <c r="BK777" s="165">
        <f t="shared" si="173"/>
        <v>0</v>
      </c>
      <c r="BL777" s="13" t="s">
        <v>226</v>
      </c>
      <c r="BM777" s="164" t="s">
        <v>2840</v>
      </c>
    </row>
    <row r="778" spans="2:65" s="1" customFormat="1" ht="24" customHeight="1">
      <c r="B778" s="30"/>
      <c r="C778" s="153" t="s">
        <v>2841</v>
      </c>
      <c r="D778" s="153" t="s">
        <v>115</v>
      </c>
      <c r="E778" s="154" t="s">
        <v>2842</v>
      </c>
      <c r="F778" s="155" t="s">
        <v>2843</v>
      </c>
      <c r="G778" s="156" t="s">
        <v>118</v>
      </c>
      <c r="H778" s="157">
        <v>50</v>
      </c>
      <c r="I778" s="158"/>
      <c r="J778" s="159">
        <f t="shared" si="164"/>
        <v>0</v>
      </c>
      <c r="K778" s="155" t="s">
        <v>119</v>
      </c>
      <c r="L778" s="34"/>
      <c r="M778" s="160" t="s">
        <v>19</v>
      </c>
      <c r="N778" s="161" t="s">
        <v>44</v>
      </c>
      <c r="O778" s="59"/>
      <c r="P778" s="162">
        <f t="shared" si="165"/>
        <v>0</v>
      </c>
      <c r="Q778" s="162">
        <v>0</v>
      </c>
      <c r="R778" s="162">
        <f t="shared" si="166"/>
        <v>0</v>
      </c>
      <c r="S778" s="162">
        <v>0</v>
      </c>
      <c r="T778" s="163">
        <f t="shared" si="167"/>
        <v>0</v>
      </c>
      <c r="AR778" s="164" t="s">
        <v>120</v>
      </c>
      <c r="AT778" s="164" t="s">
        <v>115</v>
      </c>
      <c r="AU778" s="164" t="s">
        <v>73</v>
      </c>
      <c r="AY778" s="13" t="s">
        <v>121</v>
      </c>
      <c r="BE778" s="165">
        <f t="shared" si="168"/>
        <v>0</v>
      </c>
      <c r="BF778" s="165">
        <f t="shared" si="169"/>
        <v>0</v>
      </c>
      <c r="BG778" s="165">
        <f t="shared" si="170"/>
        <v>0</v>
      </c>
      <c r="BH778" s="165">
        <f t="shared" si="171"/>
        <v>0</v>
      </c>
      <c r="BI778" s="165">
        <f t="shared" si="172"/>
        <v>0</v>
      </c>
      <c r="BJ778" s="13" t="s">
        <v>81</v>
      </c>
      <c r="BK778" s="165">
        <f t="shared" si="173"/>
        <v>0</v>
      </c>
      <c r="BL778" s="13" t="s">
        <v>120</v>
      </c>
      <c r="BM778" s="164" t="s">
        <v>2844</v>
      </c>
    </row>
    <row r="779" spans="2:65" s="1" customFormat="1" ht="24" customHeight="1">
      <c r="B779" s="30"/>
      <c r="C779" s="153" t="s">
        <v>2845</v>
      </c>
      <c r="D779" s="153" t="s">
        <v>115</v>
      </c>
      <c r="E779" s="154" t="s">
        <v>2846</v>
      </c>
      <c r="F779" s="155" t="s">
        <v>2847</v>
      </c>
      <c r="G779" s="156" t="s">
        <v>118</v>
      </c>
      <c r="H779" s="157">
        <v>30</v>
      </c>
      <c r="I779" s="158"/>
      <c r="J779" s="159">
        <f t="shared" si="164"/>
        <v>0</v>
      </c>
      <c r="K779" s="155" t="s">
        <v>119</v>
      </c>
      <c r="L779" s="34"/>
      <c r="M779" s="160" t="s">
        <v>19</v>
      </c>
      <c r="N779" s="161" t="s">
        <v>44</v>
      </c>
      <c r="O779" s="59"/>
      <c r="P779" s="162">
        <f t="shared" si="165"/>
        <v>0</v>
      </c>
      <c r="Q779" s="162">
        <v>0</v>
      </c>
      <c r="R779" s="162">
        <f t="shared" si="166"/>
        <v>0</v>
      </c>
      <c r="S779" s="162">
        <v>0</v>
      </c>
      <c r="T779" s="163">
        <f t="shared" si="167"/>
        <v>0</v>
      </c>
      <c r="AR779" s="164" t="s">
        <v>120</v>
      </c>
      <c r="AT779" s="164" t="s">
        <v>115</v>
      </c>
      <c r="AU779" s="164" t="s">
        <v>73</v>
      </c>
      <c r="AY779" s="13" t="s">
        <v>121</v>
      </c>
      <c r="BE779" s="165">
        <f t="shared" si="168"/>
        <v>0</v>
      </c>
      <c r="BF779" s="165">
        <f t="shared" si="169"/>
        <v>0</v>
      </c>
      <c r="BG779" s="165">
        <f t="shared" si="170"/>
        <v>0</v>
      </c>
      <c r="BH779" s="165">
        <f t="shared" si="171"/>
        <v>0</v>
      </c>
      <c r="BI779" s="165">
        <f t="shared" si="172"/>
        <v>0</v>
      </c>
      <c r="BJ779" s="13" t="s">
        <v>81</v>
      </c>
      <c r="BK779" s="165">
        <f t="shared" si="173"/>
        <v>0</v>
      </c>
      <c r="BL779" s="13" t="s">
        <v>120</v>
      </c>
      <c r="BM779" s="164" t="s">
        <v>2848</v>
      </c>
    </row>
    <row r="780" spans="2:65" s="1" customFormat="1" ht="72" customHeight="1">
      <c r="B780" s="30"/>
      <c r="C780" s="153" t="s">
        <v>2849</v>
      </c>
      <c r="D780" s="153" t="s">
        <v>115</v>
      </c>
      <c r="E780" s="154" t="s">
        <v>2850</v>
      </c>
      <c r="F780" s="155" t="s">
        <v>2851</v>
      </c>
      <c r="G780" s="156" t="s">
        <v>231</v>
      </c>
      <c r="H780" s="157">
        <v>50</v>
      </c>
      <c r="I780" s="158"/>
      <c r="J780" s="159">
        <f t="shared" si="164"/>
        <v>0</v>
      </c>
      <c r="K780" s="155" t="s">
        <v>119</v>
      </c>
      <c r="L780" s="34"/>
      <c r="M780" s="160" t="s">
        <v>19</v>
      </c>
      <c r="N780" s="161" t="s">
        <v>44</v>
      </c>
      <c r="O780" s="59"/>
      <c r="P780" s="162">
        <f t="shared" si="165"/>
        <v>0</v>
      </c>
      <c r="Q780" s="162">
        <v>0</v>
      </c>
      <c r="R780" s="162">
        <f t="shared" si="166"/>
        <v>0</v>
      </c>
      <c r="S780" s="162">
        <v>0</v>
      </c>
      <c r="T780" s="163">
        <f t="shared" si="167"/>
        <v>0</v>
      </c>
      <c r="AR780" s="164" t="s">
        <v>120</v>
      </c>
      <c r="AT780" s="164" t="s">
        <v>115</v>
      </c>
      <c r="AU780" s="164" t="s">
        <v>73</v>
      </c>
      <c r="AY780" s="13" t="s">
        <v>121</v>
      </c>
      <c r="BE780" s="165">
        <f t="shared" si="168"/>
        <v>0</v>
      </c>
      <c r="BF780" s="165">
        <f t="shared" si="169"/>
        <v>0</v>
      </c>
      <c r="BG780" s="165">
        <f t="shared" si="170"/>
        <v>0</v>
      </c>
      <c r="BH780" s="165">
        <f t="shared" si="171"/>
        <v>0</v>
      </c>
      <c r="BI780" s="165">
        <f t="shared" si="172"/>
        <v>0</v>
      </c>
      <c r="BJ780" s="13" t="s">
        <v>81</v>
      </c>
      <c r="BK780" s="165">
        <f t="shared" si="173"/>
        <v>0</v>
      </c>
      <c r="BL780" s="13" t="s">
        <v>120</v>
      </c>
      <c r="BM780" s="164" t="s">
        <v>2852</v>
      </c>
    </row>
    <row r="781" spans="2:65" s="1" customFormat="1" ht="24" customHeight="1">
      <c r="B781" s="30"/>
      <c r="C781" s="166" t="s">
        <v>2853</v>
      </c>
      <c r="D781" s="166" t="s">
        <v>124</v>
      </c>
      <c r="E781" s="167" t="s">
        <v>2854</v>
      </c>
      <c r="F781" s="168" t="s">
        <v>2855</v>
      </c>
      <c r="G781" s="169" t="s">
        <v>118</v>
      </c>
      <c r="H781" s="170">
        <v>50</v>
      </c>
      <c r="I781" s="171"/>
      <c r="J781" s="172">
        <f t="shared" si="164"/>
        <v>0</v>
      </c>
      <c r="K781" s="168" t="s">
        <v>119</v>
      </c>
      <c r="L781" s="173"/>
      <c r="M781" s="174" t="s">
        <v>19</v>
      </c>
      <c r="N781" s="175" t="s">
        <v>44</v>
      </c>
      <c r="O781" s="59"/>
      <c r="P781" s="162">
        <f t="shared" si="165"/>
        <v>0</v>
      </c>
      <c r="Q781" s="162">
        <v>0</v>
      </c>
      <c r="R781" s="162">
        <f t="shared" si="166"/>
        <v>0</v>
      </c>
      <c r="S781" s="162">
        <v>0</v>
      </c>
      <c r="T781" s="163">
        <f t="shared" si="167"/>
        <v>0</v>
      </c>
      <c r="AR781" s="164" t="s">
        <v>220</v>
      </c>
      <c r="AT781" s="164" t="s">
        <v>124</v>
      </c>
      <c r="AU781" s="164" t="s">
        <v>73</v>
      </c>
      <c r="AY781" s="13" t="s">
        <v>121</v>
      </c>
      <c r="BE781" s="165">
        <f t="shared" si="168"/>
        <v>0</v>
      </c>
      <c r="BF781" s="165">
        <f t="shared" si="169"/>
        <v>0</v>
      </c>
      <c r="BG781" s="165">
        <f t="shared" si="170"/>
        <v>0</v>
      </c>
      <c r="BH781" s="165">
        <f t="shared" si="171"/>
        <v>0</v>
      </c>
      <c r="BI781" s="165">
        <f t="shared" si="172"/>
        <v>0</v>
      </c>
      <c r="BJ781" s="13" t="s">
        <v>81</v>
      </c>
      <c r="BK781" s="165">
        <f t="shared" si="173"/>
        <v>0</v>
      </c>
      <c r="BL781" s="13" t="s">
        <v>220</v>
      </c>
      <c r="BM781" s="164" t="s">
        <v>2856</v>
      </c>
    </row>
    <row r="782" spans="2:65" s="1" customFormat="1" ht="24" customHeight="1">
      <c r="B782" s="30"/>
      <c r="C782" s="166" t="s">
        <v>2857</v>
      </c>
      <c r="D782" s="166" t="s">
        <v>124</v>
      </c>
      <c r="E782" s="167" t="s">
        <v>2858</v>
      </c>
      <c r="F782" s="168" t="s">
        <v>2859</v>
      </c>
      <c r="G782" s="169" t="s">
        <v>231</v>
      </c>
      <c r="H782" s="170">
        <v>4</v>
      </c>
      <c r="I782" s="171"/>
      <c r="J782" s="172">
        <f t="shared" si="164"/>
        <v>0</v>
      </c>
      <c r="K782" s="168" t="s">
        <v>119</v>
      </c>
      <c r="L782" s="173"/>
      <c r="M782" s="174" t="s">
        <v>19</v>
      </c>
      <c r="N782" s="175" t="s">
        <v>44</v>
      </c>
      <c r="O782" s="59"/>
      <c r="P782" s="162">
        <f t="shared" si="165"/>
        <v>0</v>
      </c>
      <c r="Q782" s="162">
        <v>0</v>
      </c>
      <c r="R782" s="162">
        <f t="shared" si="166"/>
        <v>0</v>
      </c>
      <c r="S782" s="162">
        <v>0</v>
      </c>
      <c r="T782" s="163">
        <f t="shared" si="167"/>
        <v>0</v>
      </c>
      <c r="AR782" s="164" t="s">
        <v>220</v>
      </c>
      <c r="AT782" s="164" t="s">
        <v>124</v>
      </c>
      <c r="AU782" s="164" t="s">
        <v>73</v>
      </c>
      <c r="AY782" s="13" t="s">
        <v>121</v>
      </c>
      <c r="BE782" s="165">
        <f t="shared" si="168"/>
        <v>0</v>
      </c>
      <c r="BF782" s="165">
        <f t="shared" si="169"/>
        <v>0</v>
      </c>
      <c r="BG782" s="165">
        <f t="shared" si="170"/>
        <v>0</v>
      </c>
      <c r="BH782" s="165">
        <f t="shared" si="171"/>
        <v>0</v>
      </c>
      <c r="BI782" s="165">
        <f t="shared" si="172"/>
        <v>0</v>
      </c>
      <c r="BJ782" s="13" t="s">
        <v>81</v>
      </c>
      <c r="BK782" s="165">
        <f t="shared" si="173"/>
        <v>0</v>
      </c>
      <c r="BL782" s="13" t="s">
        <v>220</v>
      </c>
      <c r="BM782" s="164" t="s">
        <v>2860</v>
      </c>
    </row>
    <row r="783" spans="2:65" s="1" customFormat="1" ht="48" customHeight="1">
      <c r="B783" s="30"/>
      <c r="C783" s="153" t="s">
        <v>2861</v>
      </c>
      <c r="D783" s="153" t="s">
        <v>115</v>
      </c>
      <c r="E783" s="154" t="s">
        <v>2862</v>
      </c>
      <c r="F783" s="155" t="s">
        <v>2863</v>
      </c>
      <c r="G783" s="156" t="s">
        <v>231</v>
      </c>
      <c r="H783" s="157">
        <v>12</v>
      </c>
      <c r="I783" s="158"/>
      <c r="J783" s="159">
        <f t="shared" si="164"/>
        <v>0</v>
      </c>
      <c r="K783" s="155" t="s">
        <v>119</v>
      </c>
      <c r="L783" s="34"/>
      <c r="M783" s="160" t="s">
        <v>19</v>
      </c>
      <c r="N783" s="161" t="s">
        <v>44</v>
      </c>
      <c r="O783" s="59"/>
      <c r="P783" s="162">
        <f t="shared" si="165"/>
        <v>0</v>
      </c>
      <c r="Q783" s="162">
        <v>0</v>
      </c>
      <c r="R783" s="162">
        <f t="shared" si="166"/>
        <v>0</v>
      </c>
      <c r="S783" s="162">
        <v>0</v>
      </c>
      <c r="T783" s="163">
        <f t="shared" si="167"/>
        <v>0</v>
      </c>
      <c r="AR783" s="164" t="s">
        <v>120</v>
      </c>
      <c r="AT783" s="164" t="s">
        <v>115</v>
      </c>
      <c r="AU783" s="164" t="s">
        <v>73</v>
      </c>
      <c r="AY783" s="13" t="s">
        <v>121</v>
      </c>
      <c r="BE783" s="165">
        <f t="shared" si="168"/>
        <v>0</v>
      </c>
      <c r="BF783" s="165">
        <f t="shared" si="169"/>
        <v>0</v>
      </c>
      <c r="BG783" s="165">
        <f t="shared" si="170"/>
        <v>0</v>
      </c>
      <c r="BH783" s="165">
        <f t="shared" si="171"/>
        <v>0</v>
      </c>
      <c r="BI783" s="165">
        <f t="shared" si="172"/>
        <v>0</v>
      </c>
      <c r="BJ783" s="13" t="s">
        <v>81</v>
      </c>
      <c r="BK783" s="165">
        <f t="shared" si="173"/>
        <v>0</v>
      </c>
      <c r="BL783" s="13" t="s">
        <v>120</v>
      </c>
      <c r="BM783" s="164" t="s">
        <v>2864</v>
      </c>
    </row>
    <row r="784" spans="2:65" s="1" customFormat="1" ht="48" customHeight="1">
      <c r="B784" s="30"/>
      <c r="C784" s="153" t="s">
        <v>2865</v>
      </c>
      <c r="D784" s="153" t="s">
        <v>115</v>
      </c>
      <c r="E784" s="154" t="s">
        <v>2866</v>
      </c>
      <c r="F784" s="155" t="s">
        <v>2867</v>
      </c>
      <c r="G784" s="156" t="s">
        <v>231</v>
      </c>
      <c r="H784" s="157">
        <v>6</v>
      </c>
      <c r="I784" s="158"/>
      <c r="J784" s="159">
        <f t="shared" si="164"/>
        <v>0</v>
      </c>
      <c r="K784" s="155" t="s">
        <v>119</v>
      </c>
      <c r="L784" s="34"/>
      <c r="M784" s="160" t="s">
        <v>19</v>
      </c>
      <c r="N784" s="161" t="s">
        <v>44</v>
      </c>
      <c r="O784" s="59"/>
      <c r="P784" s="162">
        <f t="shared" si="165"/>
        <v>0</v>
      </c>
      <c r="Q784" s="162">
        <v>0</v>
      </c>
      <c r="R784" s="162">
        <f t="shared" si="166"/>
        <v>0</v>
      </c>
      <c r="S784" s="162">
        <v>0</v>
      </c>
      <c r="T784" s="163">
        <f t="shared" si="167"/>
        <v>0</v>
      </c>
      <c r="AR784" s="164" t="s">
        <v>120</v>
      </c>
      <c r="AT784" s="164" t="s">
        <v>115</v>
      </c>
      <c r="AU784" s="164" t="s">
        <v>73</v>
      </c>
      <c r="AY784" s="13" t="s">
        <v>121</v>
      </c>
      <c r="BE784" s="165">
        <f t="shared" si="168"/>
        <v>0</v>
      </c>
      <c r="BF784" s="165">
        <f t="shared" si="169"/>
        <v>0</v>
      </c>
      <c r="BG784" s="165">
        <f t="shared" si="170"/>
        <v>0</v>
      </c>
      <c r="BH784" s="165">
        <f t="shared" si="171"/>
        <v>0</v>
      </c>
      <c r="BI784" s="165">
        <f t="shared" si="172"/>
        <v>0</v>
      </c>
      <c r="BJ784" s="13" t="s">
        <v>81</v>
      </c>
      <c r="BK784" s="165">
        <f t="shared" si="173"/>
        <v>0</v>
      </c>
      <c r="BL784" s="13" t="s">
        <v>120</v>
      </c>
      <c r="BM784" s="164" t="s">
        <v>2868</v>
      </c>
    </row>
    <row r="785" spans="2:65" s="1" customFormat="1" ht="24" customHeight="1">
      <c r="B785" s="30"/>
      <c r="C785" s="166" t="s">
        <v>2869</v>
      </c>
      <c r="D785" s="166" t="s">
        <v>124</v>
      </c>
      <c r="E785" s="167" t="s">
        <v>2870</v>
      </c>
      <c r="F785" s="168" t="s">
        <v>2871</v>
      </c>
      <c r="G785" s="169" t="s">
        <v>231</v>
      </c>
      <c r="H785" s="170">
        <v>2</v>
      </c>
      <c r="I785" s="171"/>
      <c r="J785" s="172">
        <f t="shared" si="164"/>
        <v>0</v>
      </c>
      <c r="K785" s="168" t="s">
        <v>119</v>
      </c>
      <c r="L785" s="173"/>
      <c r="M785" s="174" t="s">
        <v>19</v>
      </c>
      <c r="N785" s="175" t="s">
        <v>44</v>
      </c>
      <c r="O785" s="59"/>
      <c r="P785" s="162">
        <f t="shared" si="165"/>
        <v>0</v>
      </c>
      <c r="Q785" s="162">
        <v>0</v>
      </c>
      <c r="R785" s="162">
        <f t="shared" si="166"/>
        <v>0</v>
      </c>
      <c r="S785" s="162">
        <v>0</v>
      </c>
      <c r="T785" s="163">
        <f t="shared" si="167"/>
        <v>0</v>
      </c>
      <c r="AR785" s="164" t="s">
        <v>220</v>
      </c>
      <c r="AT785" s="164" t="s">
        <v>124</v>
      </c>
      <c r="AU785" s="164" t="s">
        <v>73</v>
      </c>
      <c r="AY785" s="13" t="s">
        <v>121</v>
      </c>
      <c r="BE785" s="165">
        <f t="shared" si="168"/>
        <v>0</v>
      </c>
      <c r="BF785" s="165">
        <f t="shared" si="169"/>
        <v>0</v>
      </c>
      <c r="BG785" s="165">
        <f t="shared" si="170"/>
        <v>0</v>
      </c>
      <c r="BH785" s="165">
        <f t="shared" si="171"/>
        <v>0</v>
      </c>
      <c r="BI785" s="165">
        <f t="shared" si="172"/>
        <v>0</v>
      </c>
      <c r="BJ785" s="13" t="s">
        <v>81</v>
      </c>
      <c r="BK785" s="165">
        <f t="shared" si="173"/>
        <v>0</v>
      </c>
      <c r="BL785" s="13" t="s">
        <v>220</v>
      </c>
      <c r="BM785" s="164" t="s">
        <v>2872</v>
      </c>
    </row>
    <row r="786" spans="2:65" s="1" customFormat="1" ht="24" customHeight="1">
      <c r="B786" s="30"/>
      <c r="C786" s="166" t="s">
        <v>2873</v>
      </c>
      <c r="D786" s="166" t="s">
        <v>124</v>
      </c>
      <c r="E786" s="167" t="s">
        <v>2874</v>
      </c>
      <c r="F786" s="168" t="s">
        <v>2875</v>
      </c>
      <c r="G786" s="169" t="s">
        <v>231</v>
      </c>
      <c r="H786" s="170">
        <v>5</v>
      </c>
      <c r="I786" s="171"/>
      <c r="J786" s="172">
        <f t="shared" si="164"/>
        <v>0</v>
      </c>
      <c r="K786" s="168" t="s">
        <v>119</v>
      </c>
      <c r="L786" s="173"/>
      <c r="M786" s="174" t="s">
        <v>19</v>
      </c>
      <c r="N786" s="175" t="s">
        <v>44</v>
      </c>
      <c r="O786" s="59"/>
      <c r="P786" s="162">
        <f t="shared" si="165"/>
        <v>0</v>
      </c>
      <c r="Q786" s="162">
        <v>0</v>
      </c>
      <c r="R786" s="162">
        <f t="shared" si="166"/>
        <v>0</v>
      </c>
      <c r="S786" s="162">
        <v>0</v>
      </c>
      <c r="T786" s="163">
        <f t="shared" si="167"/>
        <v>0</v>
      </c>
      <c r="AR786" s="164" t="s">
        <v>220</v>
      </c>
      <c r="AT786" s="164" t="s">
        <v>124</v>
      </c>
      <c r="AU786" s="164" t="s">
        <v>73</v>
      </c>
      <c r="AY786" s="13" t="s">
        <v>121</v>
      </c>
      <c r="BE786" s="165">
        <f t="shared" si="168"/>
        <v>0</v>
      </c>
      <c r="BF786" s="165">
        <f t="shared" si="169"/>
        <v>0</v>
      </c>
      <c r="BG786" s="165">
        <f t="shared" si="170"/>
        <v>0</v>
      </c>
      <c r="BH786" s="165">
        <f t="shared" si="171"/>
        <v>0</v>
      </c>
      <c r="BI786" s="165">
        <f t="shared" si="172"/>
        <v>0</v>
      </c>
      <c r="BJ786" s="13" t="s">
        <v>81</v>
      </c>
      <c r="BK786" s="165">
        <f t="shared" si="173"/>
        <v>0</v>
      </c>
      <c r="BL786" s="13" t="s">
        <v>220</v>
      </c>
      <c r="BM786" s="164" t="s">
        <v>2876</v>
      </c>
    </row>
    <row r="787" spans="2:65" s="1" customFormat="1" ht="48" customHeight="1">
      <c r="B787" s="30"/>
      <c r="C787" s="153" t="s">
        <v>2877</v>
      </c>
      <c r="D787" s="153" t="s">
        <v>115</v>
      </c>
      <c r="E787" s="154" t="s">
        <v>2878</v>
      </c>
      <c r="F787" s="155" t="s">
        <v>2879</v>
      </c>
      <c r="G787" s="156" t="s">
        <v>231</v>
      </c>
      <c r="H787" s="157">
        <v>1</v>
      </c>
      <c r="I787" s="158"/>
      <c r="J787" s="159">
        <f t="shared" si="164"/>
        <v>0</v>
      </c>
      <c r="K787" s="155" t="s">
        <v>119</v>
      </c>
      <c r="L787" s="34"/>
      <c r="M787" s="160" t="s">
        <v>19</v>
      </c>
      <c r="N787" s="161" t="s">
        <v>44</v>
      </c>
      <c r="O787" s="59"/>
      <c r="P787" s="162">
        <f t="shared" si="165"/>
        <v>0</v>
      </c>
      <c r="Q787" s="162">
        <v>0</v>
      </c>
      <c r="R787" s="162">
        <f t="shared" si="166"/>
        <v>0</v>
      </c>
      <c r="S787" s="162">
        <v>0</v>
      </c>
      <c r="T787" s="163">
        <f t="shared" si="167"/>
        <v>0</v>
      </c>
      <c r="AR787" s="164" t="s">
        <v>120</v>
      </c>
      <c r="AT787" s="164" t="s">
        <v>115</v>
      </c>
      <c r="AU787" s="164" t="s">
        <v>73</v>
      </c>
      <c r="AY787" s="13" t="s">
        <v>121</v>
      </c>
      <c r="BE787" s="165">
        <f t="shared" si="168"/>
        <v>0</v>
      </c>
      <c r="BF787" s="165">
        <f t="shared" si="169"/>
        <v>0</v>
      </c>
      <c r="BG787" s="165">
        <f t="shared" si="170"/>
        <v>0</v>
      </c>
      <c r="BH787" s="165">
        <f t="shared" si="171"/>
        <v>0</v>
      </c>
      <c r="BI787" s="165">
        <f t="shared" si="172"/>
        <v>0</v>
      </c>
      <c r="BJ787" s="13" t="s">
        <v>81</v>
      </c>
      <c r="BK787" s="165">
        <f t="shared" si="173"/>
        <v>0</v>
      </c>
      <c r="BL787" s="13" t="s">
        <v>120</v>
      </c>
      <c r="BM787" s="164" t="s">
        <v>2880</v>
      </c>
    </row>
    <row r="788" spans="2:65" s="1" customFormat="1" ht="24" customHeight="1">
      <c r="B788" s="30"/>
      <c r="C788" s="166" t="s">
        <v>2881</v>
      </c>
      <c r="D788" s="166" t="s">
        <v>124</v>
      </c>
      <c r="E788" s="167" t="s">
        <v>2882</v>
      </c>
      <c r="F788" s="168" t="s">
        <v>2883</v>
      </c>
      <c r="G788" s="169" t="s">
        <v>231</v>
      </c>
      <c r="H788" s="170">
        <v>48</v>
      </c>
      <c r="I788" s="171"/>
      <c r="J788" s="172">
        <f t="shared" ref="J788:J819" si="174">ROUND(I788*H788,2)</f>
        <v>0</v>
      </c>
      <c r="K788" s="168" t="s">
        <v>119</v>
      </c>
      <c r="L788" s="173"/>
      <c r="M788" s="174" t="s">
        <v>19</v>
      </c>
      <c r="N788" s="175" t="s">
        <v>44</v>
      </c>
      <c r="O788" s="59"/>
      <c r="P788" s="162">
        <f t="shared" ref="P788:P819" si="175">O788*H788</f>
        <v>0</v>
      </c>
      <c r="Q788" s="162">
        <v>0</v>
      </c>
      <c r="R788" s="162">
        <f t="shared" ref="R788:R819" si="176">Q788*H788</f>
        <v>0</v>
      </c>
      <c r="S788" s="162">
        <v>0</v>
      </c>
      <c r="T788" s="163">
        <f t="shared" ref="T788:T819" si="177">S788*H788</f>
        <v>0</v>
      </c>
      <c r="AR788" s="164" t="s">
        <v>220</v>
      </c>
      <c r="AT788" s="164" t="s">
        <v>124</v>
      </c>
      <c r="AU788" s="164" t="s">
        <v>73</v>
      </c>
      <c r="AY788" s="13" t="s">
        <v>121</v>
      </c>
      <c r="BE788" s="165">
        <f t="shared" ref="BE788:BE819" si="178">IF(N788="základní",J788,0)</f>
        <v>0</v>
      </c>
      <c r="BF788" s="165">
        <f t="shared" ref="BF788:BF819" si="179">IF(N788="snížená",J788,0)</f>
        <v>0</v>
      </c>
      <c r="BG788" s="165">
        <f t="shared" ref="BG788:BG819" si="180">IF(N788="zákl. přenesená",J788,0)</f>
        <v>0</v>
      </c>
      <c r="BH788" s="165">
        <f t="shared" ref="BH788:BH819" si="181">IF(N788="sníž. přenesená",J788,0)</f>
        <v>0</v>
      </c>
      <c r="BI788" s="165">
        <f t="shared" ref="BI788:BI819" si="182">IF(N788="nulová",J788,0)</f>
        <v>0</v>
      </c>
      <c r="BJ788" s="13" t="s">
        <v>81</v>
      </c>
      <c r="BK788" s="165">
        <f t="shared" ref="BK788:BK819" si="183">ROUND(I788*H788,2)</f>
        <v>0</v>
      </c>
      <c r="BL788" s="13" t="s">
        <v>220</v>
      </c>
      <c r="BM788" s="164" t="s">
        <v>2884</v>
      </c>
    </row>
    <row r="789" spans="2:65" s="1" customFormat="1" ht="60" customHeight="1">
      <c r="B789" s="30"/>
      <c r="C789" s="153" t="s">
        <v>2885</v>
      </c>
      <c r="D789" s="153" t="s">
        <v>115</v>
      </c>
      <c r="E789" s="154" t="s">
        <v>2886</v>
      </c>
      <c r="F789" s="155" t="s">
        <v>2887</v>
      </c>
      <c r="G789" s="156" t="s">
        <v>231</v>
      </c>
      <c r="H789" s="157">
        <v>8</v>
      </c>
      <c r="I789" s="158"/>
      <c r="J789" s="159">
        <f t="shared" si="174"/>
        <v>0</v>
      </c>
      <c r="K789" s="155" t="s">
        <v>119</v>
      </c>
      <c r="L789" s="34"/>
      <c r="M789" s="160" t="s">
        <v>19</v>
      </c>
      <c r="N789" s="161" t="s">
        <v>44</v>
      </c>
      <c r="O789" s="59"/>
      <c r="P789" s="162">
        <f t="shared" si="175"/>
        <v>0</v>
      </c>
      <c r="Q789" s="162">
        <v>0</v>
      </c>
      <c r="R789" s="162">
        <f t="shared" si="176"/>
        <v>0</v>
      </c>
      <c r="S789" s="162">
        <v>0</v>
      </c>
      <c r="T789" s="163">
        <f t="shared" si="177"/>
        <v>0</v>
      </c>
      <c r="AR789" s="164" t="s">
        <v>120</v>
      </c>
      <c r="AT789" s="164" t="s">
        <v>115</v>
      </c>
      <c r="AU789" s="164" t="s">
        <v>73</v>
      </c>
      <c r="AY789" s="13" t="s">
        <v>121</v>
      </c>
      <c r="BE789" s="165">
        <f t="shared" si="178"/>
        <v>0</v>
      </c>
      <c r="BF789" s="165">
        <f t="shared" si="179"/>
        <v>0</v>
      </c>
      <c r="BG789" s="165">
        <f t="shared" si="180"/>
        <v>0</v>
      </c>
      <c r="BH789" s="165">
        <f t="shared" si="181"/>
        <v>0</v>
      </c>
      <c r="BI789" s="165">
        <f t="shared" si="182"/>
        <v>0</v>
      </c>
      <c r="BJ789" s="13" t="s">
        <v>81</v>
      </c>
      <c r="BK789" s="165">
        <f t="shared" si="183"/>
        <v>0</v>
      </c>
      <c r="BL789" s="13" t="s">
        <v>120</v>
      </c>
      <c r="BM789" s="164" t="s">
        <v>2888</v>
      </c>
    </row>
    <row r="790" spans="2:65" s="1" customFormat="1" ht="60" customHeight="1">
      <c r="B790" s="30"/>
      <c r="C790" s="153" t="s">
        <v>2889</v>
      </c>
      <c r="D790" s="153" t="s">
        <v>115</v>
      </c>
      <c r="E790" s="154" t="s">
        <v>2890</v>
      </c>
      <c r="F790" s="155" t="s">
        <v>2891</v>
      </c>
      <c r="G790" s="156" t="s">
        <v>231</v>
      </c>
      <c r="H790" s="157">
        <v>3</v>
      </c>
      <c r="I790" s="158"/>
      <c r="J790" s="159">
        <f t="shared" si="174"/>
        <v>0</v>
      </c>
      <c r="K790" s="155" t="s">
        <v>119</v>
      </c>
      <c r="L790" s="34"/>
      <c r="M790" s="160" t="s">
        <v>19</v>
      </c>
      <c r="N790" s="161" t="s">
        <v>44</v>
      </c>
      <c r="O790" s="59"/>
      <c r="P790" s="162">
        <f t="shared" si="175"/>
        <v>0</v>
      </c>
      <c r="Q790" s="162">
        <v>0</v>
      </c>
      <c r="R790" s="162">
        <f t="shared" si="176"/>
        <v>0</v>
      </c>
      <c r="S790" s="162">
        <v>0</v>
      </c>
      <c r="T790" s="163">
        <f t="shared" si="177"/>
        <v>0</v>
      </c>
      <c r="AR790" s="164" t="s">
        <v>120</v>
      </c>
      <c r="AT790" s="164" t="s">
        <v>115</v>
      </c>
      <c r="AU790" s="164" t="s">
        <v>73</v>
      </c>
      <c r="AY790" s="13" t="s">
        <v>121</v>
      </c>
      <c r="BE790" s="165">
        <f t="shared" si="178"/>
        <v>0</v>
      </c>
      <c r="BF790" s="165">
        <f t="shared" si="179"/>
        <v>0</v>
      </c>
      <c r="BG790" s="165">
        <f t="shared" si="180"/>
        <v>0</v>
      </c>
      <c r="BH790" s="165">
        <f t="shared" si="181"/>
        <v>0</v>
      </c>
      <c r="BI790" s="165">
        <f t="shared" si="182"/>
        <v>0</v>
      </c>
      <c r="BJ790" s="13" t="s">
        <v>81</v>
      </c>
      <c r="BK790" s="165">
        <f t="shared" si="183"/>
        <v>0</v>
      </c>
      <c r="BL790" s="13" t="s">
        <v>120</v>
      </c>
      <c r="BM790" s="164" t="s">
        <v>2892</v>
      </c>
    </row>
    <row r="791" spans="2:65" s="1" customFormat="1" ht="24" customHeight="1">
      <c r="B791" s="30"/>
      <c r="C791" s="153" t="s">
        <v>2893</v>
      </c>
      <c r="D791" s="153" t="s">
        <v>115</v>
      </c>
      <c r="E791" s="154" t="s">
        <v>2894</v>
      </c>
      <c r="F791" s="155" t="s">
        <v>2895</v>
      </c>
      <c r="G791" s="156" t="s">
        <v>231</v>
      </c>
      <c r="H791" s="157">
        <v>6</v>
      </c>
      <c r="I791" s="158"/>
      <c r="J791" s="159">
        <f t="shared" si="174"/>
        <v>0</v>
      </c>
      <c r="K791" s="155" t="s">
        <v>119</v>
      </c>
      <c r="L791" s="34"/>
      <c r="M791" s="160" t="s">
        <v>19</v>
      </c>
      <c r="N791" s="161" t="s">
        <v>44</v>
      </c>
      <c r="O791" s="59"/>
      <c r="P791" s="162">
        <f t="shared" si="175"/>
        <v>0</v>
      </c>
      <c r="Q791" s="162">
        <v>0</v>
      </c>
      <c r="R791" s="162">
        <f t="shared" si="176"/>
        <v>0</v>
      </c>
      <c r="S791" s="162">
        <v>0</v>
      </c>
      <c r="T791" s="163">
        <f t="shared" si="177"/>
        <v>0</v>
      </c>
      <c r="AR791" s="164" t="s">
        <v>120</v>
      </c>
      <c r="AT791" s="164" t="s">
        <v>115</v>
      </c>
      <c r="AU791" s="164" t="s">
        <v>73</v>
      </c>
      <c r="AY791" s="13" t="s">
        <v>121</v>
      </c>
      <c r="BE791" s="165">
        <f t="shared" si="178"/>
        <v>0</v>
      </c>
      <c r="BF791" s="165">
        <f t="shared" si="179"/>
        <v>0</v>
      </c>
      <c r="BG791" s="165">
        <f t="shared" si="180"/>
        <v>0</v>
      </c>
      <c r="BH791" s="165">
        <f t="shared" si="181"/>
        <v>0</v>
      </c>
      <c r="BI791" s="165">
        <f t="shared" si="182"/>
        <v>0</v>
      </c>
      <c r="BJ791" s="13" t="s">
        <v>81</v>
      </c>
      <c r="BK791" s="165">
        <f t="shared" si="183"/>
        <v>0</v>
      </c>
      <c r="BL791" s="13" t="s">
        <v>120</v>
      </c>
      <c r="BM791" s="164" t="s">
        <v>2896</v>
      </c>
    </row>
    <row r="792" spans="2:65" s="1" customFormat="1" ht="24" customHeight="1">
      <c r="B792" s="30"/>
      <c r="C792" s="166" t="s">
        <v>2897</v>
      </c>
      <c r="D792" s="166" t="s">
        <v>124</v>
      </c>
      <c r="E792" s="167" t="s">
        <v>2898</v>
      </c>
      <c r="F792" s="168" t="s">
        <v>2899</v>
      </c>
      <c r="G792" s="169" t="s">
        <v>231</v>
      </c>
      <c r="H792" s="170">
        <v>1</v>
      </c>
      <c r="I792" s="171"/>
      <c r="J792" s="172">
        <f t="shared" si="174"/>
        <v>0</v>
      </c>
      <c r="K792" s="168" t="s">
        <v>119</v>
      </c>
      <c r="L792" s="173"/>
      <c r="M792" s="174" t="s">
        <v>19</v>
      </c>
      <c r="N792" s="175" t="s">
        <v>44</v>
      </c>
      <c r="O792" s="59"/>
      <c r="P792" s="162">
        <f t="shared" si="175"/>
        <v>0</v>
      </c>
      <c r="Q792" s="162">
        <v>0</v>
      </c>
      <c r="R792" s="162">
        <f t="shared" si="176"/>
        <v>0</v>
      </c>
      <c r="S792" s="162">
        <v>0</v>
      </c>
      <c r="T792" s="163">
        <f t="shared" si="177"/>
        <v>0</v>
      </c>
      <c r="AR792" s="164" t="s">
        <v>220</v>
      </c>
      <c r="AT792" s="164" t="s">
        <v>124</v>
      </c>
      <c r="AU792" s="164" t="s">
        <v>73</v>
      </c>
      <c r="AY792" s="13" t="s">
        <v>121</v>
      </c>
      <c r="BE792" s="165">
        <f t="shared" si="178"/>
        <v>0</v>
      </c>
      <c r="BF792" s="165">
        <f t="shared" si="179"/>
        <v>0</v>
      </c>
      <c r="BG792" s="165">
        <f t="shared" si="180"/>
        <v>0</v>
      </c>
      <c r="BH792" s="165">
        <f t="shared" si="181"/>
        <v>0</v>
      </c>
      <c r="BI792" s="165">
        <f t="shared" si="182"/>
        <v>0</v>
      </c>
      <c r="BJ792" s="13" t="s">
        <v>81</v>
      </c>
      <c r="BK792" s="165">
        <f t="shared" si="183"/>
        <v>0</v>
      </c>
      <c r="BL792" s="13" t="s">
        <v>220</v>
      </c>
      <c r="BM792" s="164" t="s">
        <v>2900</v>
      </c>
    </row>
    <row r="793" spans="2:65" s="1" customFormat="1" ht="48" customHeight="1">
      <c r="B793" s="30"/>
      <c r="C793" s="153" t="s">
        <v>2901</v>
      </c>
      <c r="D793" s="153" t="s">
        <v>115</v>
      </c>
      <c r="E793" s="154" t="s">
        <v>2902</v>
      </c>
      <c r="F793" s="155" t="s">
        <v>2903</v>
      </c>
      <c r="G793" s="156" t="s">
        <v>2904</v>
      </c>
      <c r="H793" s="157">
        <v>1</v>
      </c>
      <c r="I793" s="158"/>
      <c r="J793" s="159">
        <f t="shared" si="174"/>
        <v>0</v>
      </c>
      <c r="K793" s="155" t="s">
        <v>119</v>
      </c>
      <c r="L793" s="34"/>
      <c r="M793" s="160" t="s">
        <v>19</v>
      </c>
      <c r="N793" s="161" t="s">
        <v>44</v>
      </c>
      <c r="O793" s="59"/>
      <c r="P793" s="162">
        <f t="shared" si="175"/>
        <v>0</v>
      </c>
      <c r="Q793" s="162">
        <v>0</v>
      </c>
      <c r="R793" s="162">
        <f t="shared" si="176"/>
        <v>0</v>
      </c>
      <c r="S793" s="162">
        <v>0</v>
      </c>
      <c r="T793" s="163">
        <f t="shared" si="177"/>
        <v>0</v>
      </c>
      <c r="AR793" s="164" t="s">
        <v>120</v>
      </c>
      <c r="AT793" s="164" t="s">
        <v>115</v>
      </c>
      <c r="AU793" s="164" t="s">
        <v>73</v>
      </c>
      <c r="AY793" s="13" t="s">
        <v>121</v>
      </c>
      <c r="BE793" s="165">
        <f t="shared" si="178"/>
        <v>0</v>
      </c>
      <c r="BF793" s="165">
        <f t="shared" si="179"/>
        <v>0</v>
      </c>
      <c r="BG793" s="165">
        <f t="shared" si="180"/>
        <v>0</v>
      </c>
      <c r="BH793" s="165">
        <f t="shared" si="181"/>
        <v>0</v>
      </c>
      <c r="BI793" s="165">
        <f t="shared" si="182"/>
        <v>0</v>
      </c>
      <c r="BJ793" s="13" t="s">
        <v>81</v>
      </c>
      <c r="BK793" s="165">
        <f t="shared" si="183"/>
        <v>0</v>
      </c>
      <c r="BL793" s="13" t="s">
        <v>120</v>
      </c>
      <c r="BM793" s="164" t="s">
        <v>2905</v>
      </c>
    </row>
    <row r="794" spans="2:65" s="1" customFormat="1" ht="48" customHeight="1">
      <c r="B794" s="30"/>
      <c r="C794" s="166" t="s">
        <v>2906</v>
      </c>
      <c r="D794" s="166" t="s">
        <v>124</v>
      </c>
      <c r="E794" s="167" t="s">
        <v>2907</v>
      </c>
      <c r="F794" s="168" t="s">
        <v>2908</v>
      </c>
      <c r="G794" s="169" t="s">
        <v>231</v>
      </c>
      <c r="H794" s="170">
        <v>1</v>
      </c>
      <c r="I794" s="171"/>
      <c r="J794" s="172">
        <f t="shared" si="174"/>
        <v>0</v>
      </c>
      <c r="K794" s="168" t="s">
        <v>119</v>
      </c>
      <c r="L794" s="173"/>
      <c r="M794" s="174" t="s">
        <v>19</v>
      </c>
      <c r="N794" s="175" t="s">
        <v>44</v>
      </c>
      <c r="O794" s="59"/>
      <c r="P794" s="162">
        <f t="shared" si="175"/>
        <v>0</v>
      </c>
      <c r="Q794" s="162">
        <v>0</v>
      </c>
      <c r="R794" s="162">
        <f t="shared" si="176"/>
        <v>0</v>
      </c>
      <c r="S794" s="162">
        <v>0</v>
      </c>
      <c r="T794" s="163">
        <f t="shared" si="177"/>
        <v>0</v>
      </c>
      <c r="AR794" s="164" t="s">
        <v>225</v>
      </c>
      <c r="AT794" s="164" t="s">
        <v>124</v>
      </c>
      <c r="AU794" s="164" t="s">
        <v>73</v>
      </c>
      <c r="AY794" s="13" t="s">
        <v>121</v>
      </c>
      <c r="BE794" s="165">
        <f t="shared" si="178"/>
        <v>0</v>
      </c>
      <c r="BF794" s="165">
        <f t="shared" si="179"/>
        <v>0</v>
      </c>
      <c r="BG794" s="165">
        <f t="shared" si="180"/>
        <v>0</v>
      </c>
      <c r="BH794" s="165">
        <f t="shared" si="181"/>
        <v>0</v>
      </c>
      <c r="BI794" s="165">
        <f t="shared" si="182"/>
        <v>0</v>
      </c>
      <c r="BJ794" s="13" t="s">
        <v>81</v>
      </c>
      <c r="BK794" s="165">
        <f t="shared" si="183"/>
        <v>0</v>
      </c>
      <c r="BL794" s="13" t="s">
        <v>226</v>
      </c>
      <c r="BM794" s="164" t="s">
        <v>2909</v>
      </c>
    </row>
    <row r="795" spans="2:65" s="1" customFormat="1" ht="48" customHeight="1">
      <c r="B795" s="30"/>
      <c r="C795" s="166" t="s">
        <v>2910</v>
      </c>
      <c r="D795" s="166" t="s">
        <v>124</v>
      </c>
      <c r="E795" s="167" t="s">
        <v>2911</v>
      </c>
      <c r="F795" s="168" t="s">
        <v>2912</v>
      </c>
      <c r="G795" s="169" t="s">
        <v>231</v>
      </c>
      <c r="H795" s="170">
        <v>3</v>
      </c>
      <c r="I795" s="171"/>
      <c r="J795" s="172">
        <f t="shared" si="174"/>
        <v>0</v>
      </c>
      <c r="K795" s="168" t="s">
        <v>119</v>
      </c>
      <c r="L795" s="173"/>
      <c r="M795" s="174" t="s">
        <v>19</v>
      </c>
      <c r="N795" s="175" t="s">
        <v>44</v>
      </c>
      <c r="O795" s="59"/>
      <c r="P795" s="162">
        <f t="shared" si="175"/>
        <v>0</v>
      </c>
      <c r="Q795" s="162">
        <v>0</v>
      </c>
      <c r="R795" s="162">
        <f t="shared" si="176"/>
        <v>0</v>
      </c>
      <c r="S795" s="162">
        <v>0</v>
      </c>
      <c r="T795" s="163">
        <f t="shared" si="177"/>
        <v>0</v>
      </c>
      <c r="AR795" s="164" t="s">
        <v>225</v>
      </c>
      <c r="AT795" s="164" t="s">
        <v>124</v>
      </c>
      <c r="AU795" s="164" t="s">
        <v>73</v>
      </c>
      <c r="AY795" s="13" t="s">
        <v>121</v>
      </c>
      <c r="BE795" s="165">
        <f t="shared" si="178"/>
        <v>0</v>
      </c>
      <c r="BF795" s="165">
        <f t="shared" si="179"/>
        <v>0</v>
      </c>
      <c r="BG795" s="165">
        <f t="shared" si="180"/>
        <v>0</v>
      </c>
      <c r="BH795" s="165">
        <f t="shared" si="181"/>
        <v>0</v>
      </c>
      <c r="BI795" s="165">
        <f t="shared" si="182"/>
        <v>0</v>
      </c>
      <c r="BJ795" s="13" t="s">
        <v>81</v>
      </c>
      <c r="BK795" s="165">
        <f t="shared" si="183"/>
        <v>0</v>
      </c>
      <c r="BL795" s="13" t="s">
        <v>226</v>
      </c>
      <c r="BM795" s="164" t="s">
        <v>2913</v>
      </c>
    </row>
    <row r="796" spans="2:65" s="1" customFormat="1" ht="36" customHeight="1">
      <c r="B796" s="30"/>
      <c r="C796" s="166" t="s">
        <v>2914</v>
      </c>
      <c r="D796" s="166" t="s">
        <v>124</v>
      </c>
      <c r="E796" s="167" t="s">
        <v>2915</v>
      </c>
      <c r="F796" s="168" t="s">
        <v>2916</v>
      </c>
      <c r="G796" s="169" t="s">
        <v>231</v>
      </c>
      <c r="H796" s="170">
        <v>1</v>
      </c>
      <c r="I796" s="171"/>
      <c r="J796" s="172">
        <f t="shared" si="174"/>
        <v>0</v>
      </c>
      <c r="K796" s="168" t="s">
        <v>119</v>
      </c>
      <c r="L796" s="173"/>
      <c r="M796" s="174" t="s">
        <v>19</v>
      </c>
      <c r="N796" s="175" t="s">
        <v>44</v>
      </c>
      <c r="O796" s="59"/>
      <c r="P796" s="162">
        <f t="shared" si="175"/>
        <v>0</v>
      </c>
      <c r="Q796" s="162">
        <v>0</v>
      </c>
      <c r="R796" s="162">
        <f t="shared" si="176"/>
        <v>0</v>
      </c>
      <c r="S796" s="162">
        <v>0</v>
      </c>
      <c r="T796" s="163">
        <f t="shared" si="177"/>
        <v>0</v>
      </c>
      <c r="AR796" s="164" t="s">
        <v>225</v>
      </c>
      <c r="AT796" s="164" t="s">
        <v>124</v>
      </c>
      <c r="AU796" s="164" t="s">
        <v>73</v>
      </c>
      <c r="AY796" s="13" t="s">
        <v>121</v>
      </c>
      <c r="BE796" s="165">
        <f t="shared" si="178"/>
        <v>0</v>
      </c>
      <c r="BF796" s="165">
        <f t="shared" si="179"/>
        <v>0</v>
      </c>
      <c r="BG796" s="165">
        <f t="shared" si="180"/>
        <v>0</v>
      </c>
      <c r="BH796" s="165">
        <f t="shared" si="181"/>
        <v>0</v>
      </c>
      <c r="BI796" s="165">
        <f t="shared" si="182"/>
        <v>0</v>
      </c>
      <c r="BJ796" s="13" t="s">
        <v>81</v>
      </c>
      <c r="BK796" s="165">
        <f t="shared" si="183"/>
        <v>0</v>
      </c>
      <c r="BL796" s="13" t="s">
        <v>226</v>
      </c>
      <c r="BM796" s="164" t="s">
        <v>2917</v>
      </c>
    </row>
    <row r="797" spans="2:65" s="1" customFormat="1" ht="24" customHeight="1">
      <c r="B797" s="30"/>
      <c r="C797" s="166" t="s">
        <v>2918</v>
      </c>
      <c r="D797" s="166" t="s">
        <v>124</v>
      </c>
      <c r="E797" s="167" t="s">
        <v>2919</v>
      </c>
      <c r="F797" s="168" t="s">
        <v>2920</v>
      </c>
      <c r="G797" s="169" t="s">
        <v>118</v>
      </c>
      <c r="H797" s="170">
        <v>55</v>
      </c>
      <c r="I797" s="171"/>
      <c r="J797" s="172">
        <f t="shared" si="174"/>
        <v>0</v>
      </c>
      <c r="K797" s="168" t="s">
        <v>119</v>
      </c>
      <c r="L797" s="173"/>
      <c r="M797" s="174" t="s">
        <v>19</v>
      </c>
      <c r="N797" s="175" t="s">
        <v>44</v>
      </c>
      <c r="O797" s="59"/>
      <c r="P797" s="162">
        <f t="shared" si="175"/>
        <v>0</v>
      </c>
      <c r="Q797" s="162">
        <v>0</v>
      </c>
      <c r="R797" s="162">
        <f t="shared" si="176"/>
        <v>0</v>
      </c>
      <c r="S797" s="162">
        <v>0</v>
      </c>
      <c r="T797" s="163">
        <f t="shared" si="177"/>
        <v>0</v>
      </c>
      <c r="AR797" s="164" t="s">
        <v>225</v>
      </c>
      <c r="AT797" s="164" t="s">
        <v>124</v>
      </c>
      <c r="AU797" s="164" t="s">
        <v>73</v>
      </c>
      <c r="AY797" s="13" t="s">
        <v>121</v>
      </c>
      <c r="BE797" s="165">
        <f t="shared" si="178"/>
        <v>0</v>
      </c>
      <c r="BF797" s="165">
        <f t="shared" si="179"/>
        <v>0</v>
      </c>
      <c r="BG797" s="165">
        <f t="shared" si="180"/>
        <v>0</v>
      </c>
      <c r="BH797" s="165">
        <f t="shared" si="181"/>
        <v>0</v>
      </c>
      <c r="BI797" s="165">
        <f t="shared" si="182"/>
        <v>0</v>
      </c>
      <c r="BJ797" s="13" t="s">
        <v>81</v>
      </c>
      <c r="BK797" s="165">
        <f t="shared" si="183"/>
        <v>0</v>
      </c>
      <c r="BL797" s="13" t="s">
        <v>226</v>
      </c>
      <c r="BM797" s="164" t="s">
        <v>2921</v>
      </c>
    </row>
    <row r="798" spans="2:65" s="1" customFormat="1" ht="24" customHeight="1">
      <c r="B798" s="30"/>
      <c r="C798" s="166" t="s">
        <v>2922</v>
      </c>
      <c r="D798" s="166" t="s">
        <v>124</v>
      </c>
      <c r="E798" s="167" t="s">
        <v>2923</v>
      </c>
      <c r="F798" s="168" t="s">
        <v>2924</v>
      </c>
      <c r="G798" s="169" t="s">
        <v>118</v>
      </c>
      <c r="H798" s="170">
        <v>55</v>
      </c>
      <c r="I798" s="171"/>
      <c r="J798" s="172">
        <f t="shared" si="174"/>
        <v>0</v>
      </c>
      <c r="K798" s="168" t="s">
        <v>119</v>
      </c>
      <c r="L798" s="173"/>
      <c r="M798" s="174" t="s">
        <v>19</v>
      </c>
      <c r="N798" s="175" t="s">
        <v>44</v>
      </c>
      <c r="O798" s="59"/>
      <c r="P798" s="162">
        <f t="shared" si="175"/>
        <v>0</v>
      </c>
      <c r="Q798" s="162">
        <v>0</v>
      </c>
      <c r="R798" s="162">
        <f t="shared" si="176"/>
        <v>0</v>
      </c>
      <c r="S798" s="162">
        <v>0</v>
      </c>
      <c r="T798" s="163">
        <f t="shared" si="177"/>
        <v>0</v>
      </c>
      <c r="AR798" s="164" t="s">
        <v>225</v>
      </c>
      <c r="AT798" s="164" t="s">
        <v>124</v>
      </c>
      <c r="AU798" s="164" t="s">
        <v>73</v>
      </c>
      <c r="AY798" s="13" t="s">
        <v>121</v>
      </c>
      <c r="BE798" s="165">
        <f t="shared" si="178"/>
        <v>0</v>
      </c>
      <c r="BF798" s="165">
        <f t="shared" si="179"/>
        <v>0</v>
      </c>
      <c r="BG798" s="165">
        <f t="shared" si="180"/>
        <v>0</v>
      </c>
      <c r="BH798" s="165">
        <f t="shared" si="181"/>
        <v>0</v>
      </c>
      <c r="BI798" s="165">
        <f t="shared" si="182"/>
        <v>0</v>
      </c>
      <c r="BJ798" s="13" t="s">
        <v>81</v>
      </c>
      <c r="BK798" s="165">
        <f t="shared" si="183"/>
        <v>0</v>
      </c>
      <c r="BL798" s="13" t="s">
        <v>226</v>
      </c>
      <c r="BM798" s="164" t="s">
        <v>2925</v>
      </c>
    </row>
    <row r="799" spans="2:65" s="1" customFormat="1" ht="24" customHeight="1">
      <c r="B799" s="30"/>
      <c r="C799" s="153" t="s">
        <v>2926</v>
      </c>
      <c r="D799" s="153" t="s">
        <v>115</v>
      </c>
      <c r="E799" s="154" t="s">
        <v>2927</v>
      </c>
      <c r="F799" s="155" t="s">
        <v>2928</v>
      </c>
      <c r="G799" s="156" t="s">
        <v>231</v>
      </c>
      <c r="H799" s="157">
        <v>1</v>
      </c>
      <c r="I799" s="158"/>
      <c r="J799" s="159">
        <f t="shared" si="174"/>
        <v>0</v>
      </c>
      <c r="K799" s="155" t="s">
        <v>119</v>
      </c>
      <c r="L799" s="34"/>
      <c r="M799" s="160" t="s">
        <v>19</v>
      </c>
      <c r="N799" s="161" t="s">
        <v>44</v>
      </c>
      <c r="O799" s="59"/>
      <c r="P799" s="162">
        <f t="shared" si="175"/>
        <v>0</v>
      </c>
      <c r="Q799" s="162">
        <v>0</v>
      </c>
      <c r="R799" s="162">
        <f t="shared" si="176"/>
        <v>0</v>
      </c>
      <c r="S799" s="162">
        <v>0</v>
      </c>
      <c r="T799" s="163">
        <f t="shared" si="177"/>
        <v>0</v>
      </c>
      <c r="AR799" s="164" t="s">
        <v>120</v>
      </c>
      <c r="AT799" s="164" t="s">
        <v>115</v>
      </c>
      <c r="AU799" s="164" t="s">
        <v>73</v>
      </c>
      <c r="AY799" s="13" t="s">
        <v>121</v>
      </c>
      <c r="BE799" s="165">
        <f t="shared" si="178"/>
        <v>0</v>
      </c>
      <c r="BF799" s="165">
        <f t="shared" si="179"/>
        <v>0</v>
      </c>
      <c r="BG799" s="165">
        <f t="shared" si="180"/>
        <v>0</v>
      </c>
      <c r="BH799" s="165">
        <f t="shared" si="181"/>
        <v>0</v>
      </c>
      <c r="BI799" s="165">
        <f t="shared" si="182"/>
        <v>0</v>
      </c>
      <c r="BJ799" s="13" t="s">
        <v>81</v>
      </c>
      <c r="BK799" s="165">
        <f t="shared" si="183"/>
        <v>0</v>
      </c>
      <c r="BL799" s="13" t="s">
        <v>120</v>
      </c>
      <c r="BM799" s="164" t="s">
        <v>2929</v>
      </c>
    </row>
    <row r="800" spans="2:65" s="1" customFormat="1" ht="24" customHeight="1">
      <c r="B800" s="30"/>
      <c r="C800" s="166" t="s">
        <v>2930</v>
      </c>
      <c r="D800" s="166" t="s">
        <v>124</v>
      </c>
      <c r="E800" s="167" t="s">
        <v>2931</v>
      </c>
      <c r="F800" s="168" t="s">
        <v>2932</v>
      </c>
      <c r="G800" s="169" t="s">
        <v>118</v>
      </c>
      <c r="H800" s="170">
        <v>10191</v>
      </c>
      <c r="I800" s="171"/>
      <c r="J800" s="172">
        <f t="shared" si="174"/>
        <v>0</v>
      </c>
      <c r="K800" s="168" t="s">
        <v>119</v>
      </c>
      <c r="L800" s="173"/>
      <c r="M800" s="174" t="s">
        <v>19</v>
      </c>
      <c r="N800" s="175" t="s">
        <v>44</v>
      </c>
      <c r="O800" s="59"/>
      <c r="P800" s="162">
        <f t="shared" si="175"/>
        <v>0</v>
      </c>
      <c r="Q800" s="162">
        <v>0</v>
      </c>
      <c r="R800" s="162">
        <f t="shared" si="176"/>
        <v>0</v>
      </c>
      <c r="S800" s="162">
        <v>0</v>
      </c>
      <c r="T800" s="163">
        <f t="shared" si="177"/>
        <v>0</v>
      </c>
      <c r="AR800" s="164" t="s">
        <v>225</v>
      </c>
      <c r="AT800" s="164" t="s">
        <v>124</v>
      </c>
      <c r="AU800" s="164" t="s">
        <v>73</v>
      </c>
      <c r="AY800" s="13" t="s">
        <v>121</v>
      </c>
      <c r="BE800" s="165">
        <f t="shared" si="178"/>
        <v>0</v>
      </c>
      <c r="BF800" s="165">
        <f t="shared" si="179"/>
        <v>0</v>
      </c>
      <c r="BG800" s="165">
        <f t="shared" si="180"/>
        <v>0</v>
      </c>
      <c r="BH800" s="165">
        <f t="shared" si="181"/>
        <v>0</v>
      </c>
      <c r="BI800" s="165">
        <f t="shared" si="182"/>
        <v>0</v>
      </c>
      <c r="BJ800" s="13" t="s">
        <v>81</v>
      </c>
      <c r="BK800" s="165">
        <f t="shared" si="183"/>
        <v>0</v>
      </c>
      <c r="BL800" s="13" t="s">
        <v>226</v>
      </c>
      <c r="BM800" s="164" t="s">
        <v>2933</v>
      </c>
    </row>
    <row r="801" spans="2:65" s="1" customFormat="1" ht="24" customHeight="1">
      <c r="B801" s="30"/>
      <c r="C801" s="166" t="s">
        <v>2934</v>
      </c>
      <c r="D801" s="166" t="s">
        <v>124</v>
      </c>
      <c r="E801" s="167" t="s">
        <v>2935</v>
      </c>
      <c r="F801" s="168" t="s">
        <v>2936</v>
      </c>
      <c r="G801" s="169" t="s">
        <v>118</v>
      </c>
      <c r="H801" s="170">
        <v>800</v>
      </c>
      <c r="I801" s="171"/>
      <c r="J801" s="172">
        <f t="shared" si="174"/>
        <v>0</v>
      </c>
      <c r="K801" s="168" t="s">
        <v>119</v>
      </c>
      <c r="L801" s="173"/>
      <c r="M801" s="174" t="s">
        <v>19</v>
      </c>
      <c r="N801" s="175" t="s">
        <v>44</v>
      </c>
      <c r="O801" s="59"/>
      <c r="P801" s="162">
        <f t="shared" si="175"/>
        <v>0</v>
      </c>
      <c r="Q801" s="162">
        <v>0</v>
      </c>
      <c r="R801" s="162">
        <f t="shared" si="176"/>
        <v>0</v>
      </c>
      <c r="S801" s="162">
        <v>0</v>
      </c>
      <c r="T801" s="163">
        <f t="shared" si="177"/>
        <v>0</v>
      </c>
      <c r="AR801" s="164" t="s">
        <v>225</v>
      </c>
      <c r="AT801" s="164" t="s">
        <v>124</v>
      </c>
      <c r="AU801" s="164" t="s">
        <v>73</v>
      </c>
      <c r="AY801" s="13" t="s">
        <v>121</v>
      </c>
      <c r="BE801" s="165">
        <f t="shared" si="178"/>
        <v>0</v>
      </c>
      <c r="BF801" s="165">
        <f t="shared" si="179"/>
        <v>0</v>
      </c>
      <c r="BG801" s="165">
        <f t="shared" si="180"/>
        <v>0</v>
      </c>
      <c r="BH801" s="165">
        <f t="shared" si="181"/>
        <v>0</v>
      </c>
      <c r="BI801" s="165">
        <f t="shared" si="182"/>
        <v>0</v>
      </c>
      <c r="BJ801" s="13" t="s">
        <v>81</v>
      </c>
      <c r="BK801" s="165">
        <f t="shared" si="183"/>
        <v>0</v>
      </c>
      <c r="BL801" s="13" t="s">
        <v>226</v>
      </c>
      <c r="BM801" s="164" t="s">
        <v>2937</v>
      </c>
    </row>
    <row r="802" spans="2:65" s="1" customFormat="1" ht="24" customHeight="1">
      <c r="B802" s="30"/>
      <c r="C802" s="153" t="s">
        <v>2938</v>
      </c>
      <c r="D802" s="153" t="s">
        <v>115</v>
      </c>
      <c r="E802" s="154" t="s">
        <v>2939</v>
      </c>
      <c r="F802" s="155" t="s">
        <v>2940</v>
      </c>
      <c r="G802" s="156" t="s">
        <v>118</v>
      </c>
      <c r="H802" s="157">
        <v>800</v>
      </c>
      <c r="I802" s="158"/>
      <c r="J802" s="159">
        <f t="shared" si="174"/>
        <v>0</v>
      </c>
      <c r="K802" s="155" t="s">
        <v>119</v>
      </c>
      <c r="L802" s="34"/>
      <c r="M802" s="160" t="s">
        <v>19</v>
      </c>
      <c r="N802" s="161" t="s">
        <v>44</v>
      </c>
      <c r="O802" s="59"/>
      <c r="P802" s="162">
        <f t="shared" si="175"/>
        <v>0</v>
      </c>
      <c r="Q802" s="162">
        <v>0</v>
      </c>
      <c r="R802" s="162">
        <f t="shared" si="176"/>
        <v>0</v>
      </c>
      <c r="S802" s="162">
        <v>0</v>
      </c>
      <c r="T802" s="163">
        <f t="shared" si="177"/>
        <v>0</v>
      </c>
      <c r="AR802" s="164" t="s">
        <v>120</v>
      </c>
      <c r="AT802" s="164" t="s">
        <v>115</v>
      </c>
      <c r="AU802" s="164" t="s">
        <v>73</v>
      </c>
      <c r="AY802" s="13" t="s">
        <v>121</v>
      </c>
      <c r="BE802" s="165">
        <f t="shared" si="178"/>
        <v>0</v>
      </c>
      <c r="BF802" s="165">
        <f t="shared" si="179"/>
        <v>0</v>
      </c>
      <c r="BG802" s="165">
        <f t="shared" si="180"/>
        <v>0</v>
      </c>
      <c r="BH802" s="165">
        <f t="shared" si="181"/>
        <v>0</v>
      </c>
      <c r="BI802" s="165">
        <f t="shared" si="182"/>
        <v>0</v>
      </c>
      <c r="BJ802" s="13" t="s">
        <v>81</v>
      </c>
      <c r="BK802" s="165">
        <f t="shared" si="183"/>
        <v>0</v>
      </c>
      <c r="BL802" s="13" t="s">
        <v>120</v>
      </c>
      <c r="BM802" s="164" t="s">
        <v>2941</v>
      </c>
    </row>
    <row r="803" spans="2:65" s="1" customFormat="1" ht="24" customHeight="1">
      <c r="B803" s="30"/>
      <c r="C803" s="166" t="s">
        <v>2942</v>
      </c>
      <c r="D803" s="166" t="s">
        <v>124</v>
      </c>
      <c r="E803" s="167" t="s">
        <v>2943</v>
      </c>
      <c r="F803" s="168" t="s">
        <v>2944</v>
      </c>
      <c r="G803" s="169" t="s">
        <v>118</v>
      </c>
      <c r="H803" s="170">
        <v>720</v>
      </c>
      <c r="I803" s="171"/>
      <c r="J803" s="172">
        <f t="shared" si="174"/>
        <v>0</v>
      </c>
      <c r="K803" s="168" t="s">
        <v>119</v>
      </c>
      <c r="L803" s="173"/>
      <c r="M803" s="174" t="s">
        <v>19</v>
      </c>
      <c r="N803" s="175" t="s">
        <v>44</v>
      </c>
      <c r="O803" s="59"/>
      <c r="P803" s="162">
        <f t="shared" si="175"/>
        <v>0</v>
      </c>
      <c r="Q803" s="162">
        <v>0</v>
      </c>
      <c r="R803" s="162">
        <f t="shared" si="176"/>
        <v>0</v>
      </c>
      <c r="S803" s="162">
        <v>0</v>
      </c>
      <c r="T803" s="163">
        <f t="shared" si="177"/>
        <v>0</v>
      </c>
      <c r="AR803" s="164" t="s">
        <v>225</v>
      </c>
      <c r="AT803" s="164" t="s">
        <v>124</v>
      </c>
      <c r="AU803" s="164" t="s">
        <v>73</v>
      </c>
      <c r="AY803" s="13" t="s">
        <v>121</v>
      </c>
      <c r="BE803" s="165">
        <f t="shared" si="178"/>
        <v>0</v>
      </c>
      <c r="BF803" s="165">
        <f t="shared" si="179"/>
        <v>0</v>
      </c>
      <c r="BG803" s="165">
        <f t="shared" si="180"/>
        <v>0</v>
      </c>
      <c r="BH803" s="165">
        <f t="shared" si="181"/>
        <v>0</v>
      </c>
      <c r="BI803" s="165">
        <f t="shared" si="182"/>
        <v>0</v>
      </c>
      <c r="BJ803" s="13" t="s">
        <v>81</v>
      </c>
      <c r="BK803" s="165">
        <f t="shared" si="183"/>
        <v>0</v>
      </c>
      <c r="BL803" s="13" t="s">
        <v>226</v>
      </c>
      <c r="BM803" s="164" t="s">
        <v>2945</v>
      </c>
    </row>
    <row r="804" spans="2:65" s="1" customFormat="1" ht="24" customHeight="1">
      <c r="B804" s="30"/>
      <c r="C804" s="153" t="s">
        <v>2946</v>
      </c>
      <c r="D804" s="153" t="s">
        <v>115</v>
      </c>
      <c r="E804" s="154" t="s">
        <v>2947</v>
      </c>
      <c r="F804" s="155" t="s">
        <v>2948</v>
      </c>
      <c r="G804" s="156" t="s">
        <v>118</v>
      </c>
      <c r="H804" s="157">
        <v>720</v>
      </c>
      <c r="I804" s="158"/>
      <c r="J804" s="159">
        <f t="shared" si="174"/>
        <v>0</v>
      </c>
      <c r="K804" s="155" t="s">
        <v>119</v>
      </c>
      <c r="L804" s="34"/>
      <c r="M804" s="160" t="s">
        <v>19</v>
      </c>
      <c r="N804" s="161" t="s">
        <v>44</v>
      </c>
      <c r="O804" s="59"/>
      <c r="P804" s="162">
        <f t="shared" si="175"/>
        <v>0</v>
      </c>
      <c r="Q804" s="162">
        <v>0</v>
      </c>
      <c r="R804" s="162">
        <f t="shared" si="176"/>
        <v>0</v>
      </c>
      <c r="S804" s="162">
        <v>0</v>
      </c>
      <c r="T804" s="163">
        <f t="shared" si="177"/>
        <v>0</v>
      </c>
      <c r="AR804" s="164" t="s">
        <v>120</v>
      </c>
      <c r="AT804" s="164" t="s">
        <v>115</v>
      </c>
      <c r="AU804" s="164" t="s">
        <v>73</v>
      </c>
      <c r="AY804" s="13" t="s">
        <v>121</v>
      </c>
      <c r="BE804" s="165">
        <f t="shared" si="178"/>
        <v>0</v>
      </c>
      <c r="BF804" s="165">
        <f t="shared" si="179"/>
        <v>0</v>
      </c>
      <c r="BG804" s="165">
        <f t="shared" si="180"/>
        <v>0</v>
      </c>
      <c r="BH804" s="165">
        <f t="shared" si="181"/>
        <v>0</v>
      </c>
      <c r="BI804" s="165">
        <f t="shared" si="182"/>
        <v>0</v>
      </c>
      <c r="BJ804" s="13" t="s">
        <v>81</v>
      </c>
      <c r="BK804" s="165">
        <f t="shared" si="183"/>
        <v>0</v>
      </c>
      <c r="BL804" s="13" t="s">
        <v>120</v>
      </c>
      <c r="BM804" s="164" t="s">
        <v>2949</v>
      </c>
    </row>
    <row r="805" spans="2:65" s="1" customFormat="1" ht="24" customHeight="1">
      <c r="B805" s="30"/>
      <c r="C805" s="153" t="s">
        <v>2950</v>
      </c>
      <c r="D805" s="153" t="s">
        <v>115</v>
      </c>
      <c r="E805" s="154" t="s">
        <v>2951</v>
      </c>
      <c r="F805" s="155" t="s">
        <v>332</v>
      </c>
      <c r="G805" s="156" t="s">
        <v>231</v>
      </c>
      <c r="H805" s="157">
        <v>62</v>
      </c>
      <c r="I805" s="158"/>
      <c r="J805" s="159">
        <f t="shared" si="174"/>
        <v>0</v>
      </c>
      <c r="K805" s="155" t="s">
        <v>119</v>
      </c>
      <c r="L805" s="34"/>
      <c r="M805" s="160" t="s">
        <v>19</v>
      </c>
      <c r="N805" s="161" t="s">
        <v>44</v>
      </c>
      <c r="O805" s="59"/>
      <c r="P805" s="162">
        <f t="shared" si="175"/>
        <v>0</v>
      </c>
      <c r="Q805" s="162">
        <v>0</v>
      </c>
      <c r="R805" s="162">
        <f t="shared" si="176"/>
        <v>0</v>
      </c>
      <c r="S805" s="162">
        <v>0</v>
      </c>
      <c r="T805" s="163">
        <f t="shared" si="177"/>
        <v>0</v>
      </c>
      <c r="AR805" s="164" t="s">
        <v>232</v>
      </c>
      <c r="AT805" s="164" t="s">
        <v>115</v>
      </c>
      <c r="AU805" s="164" t="s">
        <v>73</v>
      </c>
      <c r="AY805" s="13" t="s">
        <v>121</v>
      </c>
      <c r="BE805" s="165">
        <f t="shared" si="178"/>
        <v>0</v>
      </c>
      <c r="BF805" s="165">
        <f t="shared" si="179"/>
        <v>0</v>
      </c>
      <c r="BG805" s="165">
        <f t="shared" si="180"/>
        <v>0</v>
      </c>
      <c r="BH805" s="165">
        <f t="shared" si="181"/>
        <v>0</v>
      </c>
      <c r="BI805" s="165">
        <f t="shared" si="182"/>
        <v>0</v>
      </c>
      <c r="BJ805" s="13" t="s">
        <v>81</v>
      </c>
      <c r="BK805" s="165">
        <f t="shared" si="183"/>
        <v>0</v>
      </c>
      <c r="BL805" s="13" t="s">
        <v>232</v>
      </c>
      <c r="BM805" s="164" t="s">
        <v>2952</v>
      </c>
    </row>
    <row r="806" spans="2:65" s="1" customFormat="1" ht="24" customHeight="1">
      <c r="B806" s="30"/>
      <c r="C806" s="153" t="s">
        <v>2953</v>
      </c>
      <c r="D806" s="153" t="s">
        <v>115</v>
      </c>
      <c r="E806" s="154" t="s">
        <v>2954</v>
      </c>
      <c r="F806" s="155" t="s">
        <v>2955</v>
      </c>
      <c r="G806" s="156" t="s">
        <v>231</v>
      </c>
      <c r="H806" s="157">
        <v>1</v>
      </c>
      <c r="I806" s="158"/>
      <c r="J806" s="159">
        <f t="shared" si="174"/>
        <v>0</v>
      </c>
      <c r="K806" s="155" t="s">
        <v>119</v>
      </c>
      <c r="L806" s="34"/>
      <c r="M806" s="160" t="s">
        <v>19</v>
      </c>
      <c r="N806" s="161" t="s">
        <v>44</v>
      </c>
      <c r="O806" s="59"/>
      <c r="P806" s="162">
        <f t="shared" si="175"/>
        <v>0</v>
      </c>
      <c r="Q806" s="162">
        <v>0</v>
      </c>
      <c r="R806" s="162">
        <f t="shared" si="176"/>
        <v>0</v>
      </c>
      <c r="S806" s="162">
        <v>0</v>
      </c>
      <c r="T806" s="163">
        <f t="shared" si="177"/>
        <v>0</v>
      </c>
      <c r="AR806" s="164" t="s">
        <v>232</v>
      </c>
      <c r="AT806" s="164" t="s">
        <v>115</v>
      </c>
      <c r="AU806" s="164" t="s">
        <v>73</v>
      </c>
      <c r="AY806" s="13" t="s">
        <v>121</v>
      </c>
      <c r="BE806" s="165">
        <f t="shared" si="178"/>
        <v>0</v>
      </c>
      <c r="BF806" s="165">
        <f t="shared" si="179"/>
        <v>0</v>
      </c>
      <c r="BG806" s="165">
        <f t="shared" si="180"/>
        <v>0</v>
      </c>
      <c r="BH806" s="165">
        <f t="shared" si="181"/>
        <v>0</v>
      </c>
      <c r="BI806" s="165">
        <f t="shared" si="182"/>
        <v>0</v>
      </c>
      <c r="BJ806" s="13" t="s">
        <v>81</v>
      </c>
      <c r="BK806" s="165">
        <f t="shared" si="183"/>
        <v>0</v>
      </c>
      <c r="BL806" s="13" t="s">
        <v>232</v>
      </c>
      <c r="BM806" s="164" t="s">
        <v>2956</v>
      </c>
    </row>
    <row r="807" spans="2:65" s="1" customFormat="1" ht="24" customHeight="1">
      <c r="B807" s="30"/>
      <c r="C807" s="166" t="s">
        <v>2957</v>
      </c>
      <c r="D807" s="166" t="s">
        <v>124</v>
      </c>
      <c r="E807" s="167" t="s">
        <v>2958</v>
      </c>
      <c r="F807" s="168" t="s">
        <v>2959</v>
      </c>
      <c r="G807" s="169" t="s">
        <v>231</v>
      </c>
      <c r="H807" s="170">
        <v>1</v>
      </c>
      <c r="I807" s="171"/>
      <c r="J807" s="172">
        <f t="shared" si="174"/>
        <v>0</v>
      </c>
      <c r="K807" s="168" t="s">
        <v>119</v>
      </c>
      <c r="L807" s="173"/>
      <c r="M807" s="174" t="s">
        <v>19</v>
      </c>
      <c r="N807" s="175" t="s">
        <v>44</v>
      </c>
      <c r="O807" s="59"/>
      <c r="P807" s="162">
        <f t="shared" si="175"/>
        <v>0</v>
      </c>
      <c r="Q807" s="162">
        <v>0</v>
      </c>
      <c r="R807" s="162">
        <f t="shared" si="176"/>
        <v>0</v>
      </c>
      <c r="S807" s="162">
        <v>0</v>
      </c>
      <c r="T807" s="163">
        <f t="shared" si="177"/>
        <v>0</v>
      </c>
      <c r="AR807" s="164" t="s">
        <v>399</v>
      </c>
      <c r="AT807" s="164" t="s">
        <v>124</v>
      </c>
      <c r="AU807" s="164" t="s">
        <v>73</v>
      </c>
      <c r="AY807" s="13" t="s">
        <v>121</v>
      </c>
      <c r="BE807" s="165">
        <f t="shared" si="178"/>
        <v>0</v>
      </c>
      <c r="BF807" s="165">
        <f t="shared" si="179"/>
        <v>0</v>
      </c>
      <c r="BG807" s="165">
        <f t="shared" si="180"/>
        <v>0</v>
      </c>
      <c r="BH807" s="165">
        <f t="shared" si="181"/>
        <v>0</v>
      </c>
      <c r="BI807" s="165">
        <f t="shared" si="182"/>
        <v>0</v>
      </c>
      <c r="BJ807" s="13" t="s">
        <v>81</v>
      </c>
      <c r="BK807" s="165">
        <f t="shared" si="183"/>
        <v>0</v>
      </c>
      <c r="BL807" s="13" t="s">
        <v>232</v>
      </c>
      <c r="BM807" s="164" t="s">
        <v>2960</v>
      </c>
    </row>
    <row r="808" spans="2:65" s="1" customFormat="1" ht="24" customHeight="1">
      <c r="B808" s="30"/>
      <c r="C808" s="153" t="s">
        <v>2961</v>
      </c>
      <c r="D808" s="153" t="s">
        <v>115</v>
      </c>
      <c r="E808" s="154" t="s">
        <v>2962</v>
      </c>
      <c r="F808" s="155" t="s">
        <v>2963</v>
      </c>
      <c r="G808" s="156" t="s">
        <v>231</v>
      </c>
      <c r="H808" s="157">
        <v>1</v>
      </c>
      <c r="I808" s="158"/>
      <c r="J808" s="159">
        <f t="shared" si="174"/>
        <v>0</v>
      </c>
      <c r="K808" s="155" t="s">
        <v>119</v>
      </c>
      <c r="L808" s="34"/>
      <c r="M808" s="160" t="s">
        <v>19</v>
      </c>
      <c r="N808" s="161" t="s">
        <v>44</v>
      </c>
      <c r="O808" s="59"/>
      <c r="P808" s="162">
        <f t="shared" si="175"/>
        <v>0</v>
      </c>
      <c r="Q808" s="162">
        <v>0</v>
      </c>
      <c r="R808" s="162">
        <f t="shared" si="176"/>
        <v>0</v>
      </c>
      <c r="S808" s="162">
        <v>0</v>
      </c>
      <c r="T808" s="163">
        <f t="shared" si="177"/>
        <v>0</v>
      </c>
      <c r="AR808" s="164" t="s">
        <v>232</v>
      </c>
      <c r="AT808" s="164" t="s">
        <v>115</v>
      </c>
      <c r="AU808" s="164" t="s">
        <v>73</v>
      </c>
      <c r="AY808" s="13" t="s">
        <v>121</v>
      </c>
      <c r="BE808" s="165">
        <f t="shared" si="178"/>
        <v>0</v>
      </c>
      <c r="BF808" s="165">
        <f t="shared" si="179"/>
        <v>0</v>
      </c>
      <c r="BG808" s="165">
        <f t="shared" si="180"/>
        <v>0</v>
      </c>
      <c r="BH808" s="165">
        <f t="shared" si="181"/>
        <v>0</v>
      </c>
      <c r="BI808" s="165">
        <f t="shared" si="182"/>
        <v>0</v>
      </c>
      <c r="BJ808" s="13" t="s">
        <v>81</v>
      </c>
      <c r="BK808" s="165">
        <f t="shared" si="183"/>
        <v>0</v>
      </c>
      <c r="BL808" s="13" t="s">
        <v>232</v>
      </c>
      <c r="BM808" s="164" t="s">
        <v>2964</v>
      </c>
    </row>
    <row r="809" spans="2:65" s="1" customFormat="1" ht="24" customHeight="1">
      <c r="B809" s="30"/>
      <c r="C809" s="166" t="s">
        <v>2965</v>
      </c>
      <c r="D809" s="166" t="s">
        <v>124</v>
      </c>
      <c r="E809" s="167" t="s">
        <v>2966</v>
      </c>
      <c r="F809" s="168" t="s">
        <v>2967</v>
      </c>
      <c r="G809" s="169" t="s">
        <v>231</v>
      </c>
      <c r="H809" s="170">
        <v>1</v>
      </c>
      <c r="I809" s="171"/>
      <c r="J809" s="172">
        <f t="shared" si="174"/>
        <v>0</v>
      </c>
      <c r="K809" s="168" t="s">
        <v>119</v>
      </c>
      <c r="L809" s="173"/>
      <c r="M809" s="174" t="s">
        <v>19</v>
      </c>
      <c r="N809" s="175" t="s">
        <v>44</v>
      </c>
      <c r="O809" s="59"/>
      <c r="P809" s="162">
        <f t="shared" si="175"/>
        <v>0</v>
      </c>
      <c r="Q809" s="162">
        <v>0</v>
      </c>
      <c r="R809" s="162">
        <f t="shared" si="176"/>
        <v>0</v>
      </c>
      <c r="S809" s="162">
        <v>0</v>
      </c>
      <c r="T809" s="163">
        <f t="shared" si="177"/>
        <v>0</v>
      </c>
      <c r="AR809" s="164" t="s">
        <v>399</v>
      </c>
      <c r="AT809" s="164" t="s">
        <v>124</v>
      </c>
      <c r="AU809" s="164" t="s">
        <v>73</v>
      </c>
      <c r="AY809" s="13" t="s">
        <v>121</v>
      </c>
      <c r="BE809" s="165">
        <f t="shared" si="178"/>
        <v>0</v>
      </c>
      <c r="BF809" s="165">
        <f t="shared" si="179"/>
        <v>0</v>
      </c>
      <c r="BG809" s="165">
        <f t="shared" si="180"/>
        <v>0</v>
      </c>
      <c r="BH809" s="165">
        <f t="shared" si="181"/>
        <v>0</v>
      </c>
      <c r="BI809" s="165">
        <f t="shared" si="182"/>
        <v>0</v>
      </c>
      <c r="BJ809" s="13" t="s">
        <v>81</v>
      </c>
      <c r="BK809" s="165">
        <f t="shared" si="183"/>
        <v>0</v>
      </c>
      <c r="BL809" s="13" t="s">
        <v>232</v>
      </c>
      <c r="BM809" s="164" t="s">
        <v>2968</v>
      </c>
    </row>
    <row r="810" spans="2:65" s="1" customFormat="1" ht="24" customHeight="1">
      <c r="B810" s="30"/>
      <c r="C810" s="153" t="s">
        <v>2969</v>
      </c>
      <c r="D810" s="153" t="s">
        <v>115</v>
      </c>
      <c r="E810" s="154" t="s">
        <v>2970</v>
      </c>
      <c r="F810" s="155" t="s">
        <v>2963</v>
      </c>
      <c r="G810" s="156" t="s">
        <v>231</v>
      </c>
      <c r="H810" s="157">
        <v>3</v>
      </c>
      <c r="I810" s="158"/>
      <c r="J810" s="159">
        <f t="shared" si="174"/>
        <v>0</v>
      </c>
      <c r="K810" s="155" t="s">
        <v>119</v>
      </c>
      <c r="L810" s="34"/>
      <c r="M810" s="160" t="s">
        <v>19</v>
      </c>
      <c r="N810" s="161" t="s">
        <v>44</v>
      </c>
      <c r="O810" s="59"/>
      <c r="P810" s="162">
        <f t="shared" si="175"/>
        <v>0</v>
      </c>
      <c r="Q810" s="162">
        <v>0</v>
      </c>
      <c r="R810" s="162">
        <f t="shared" si="176"/>
        <v>0</v>
      </c>
      <c r="S810" s="162">
        <v>0</v>
      </c>
      <c r="T810" s="163">
        <f t="shared" si="177"/>
        <v>0</v>
      </c>
      <c r="AR810" s="164" t="s">
        <v>232</v>
      </c>
      <c r="AT810" s="164" t="s">
        <v>115</v>
      </c>
      <c r="AU810" s="164" t="s">
        <v>73</v>
      </c>
      <c r="AY810" s="13" t="s">
        <v>121</v>
      </c>
      <c r="BE810" s="165">
        <f t="shared" si="178"/>
        <v>0</v>
      </c>
      <c r="BF810" s="165">
        <f t="shared" si="179"/>
        <v>0</v>
      </c>
      <c r="BG810" s="165">
        <f t="shared" si="180"/>
        <v>0</v>
      </c>
      <c r="BH810" s="165">
        <f t="shared" si="181"/>
        <v>0</v>
      </c>
      <c r="BI810" s="165">
        <f t="shared" si="182"/>
        <v>0</v>
      </c>
      <c r="BJ810" s="13" t="s">
        <v>81</v>
      </c>
      <c r="BK810" s="165">
        <f t="shared" si="183"/>
        <v>0</v>
      </c>
      <c r="BL810" s="13" t="s">
        <v>232</v>
      </c>
      <c r="BM810" s="164" t="s">
        <v>2971</v>
      </c>
    </row>
    <row r="811" spans="2:65" s="1" customFormat="1" ht="24" customHeight="1">
      <c r="B811" s="30"/>
      <c r="C811" s="166" t="s">
        <v>2972</v>
      </c>
      <c r="D811" s="166" t="s">
        <v>124</v>
      </c>
      <c r="E811" s="167" t="s">
        <v>2973</v>
      </c>
      <c r="F811" s="168" t="s">
        <v>2974</v>
      </c>
      <c r="G811" s="169" t="s">
        <v>231</v>
      </c>
      <c r="H811" s="170">
        <v>3</v>
      </c>
      <c r="I811" s="171"/>
      <c r="J811" s="172">
        <f t="shared" si="174"/>
        <v>0</v>
      </c>
      <c r="K811" s="168" t="s">
        <v>119</v>
      </c>
      <c r="L811" s="173"/>
      <c r="M811" s="174" t="s">
        <v>19</v>
      </c>
      <c r="N811" s="175" t="s">
        <v>44</v>
      </c>
      <c r="O811" s="59"/>
      <c r="P811" s="162">
        <f t="shared" si="175"/>
        <v>0</v>
      </c>
      <c r="Q811" s="162">
        <v>0</v>
      </c>
      <c r="R811" s="162">
        <f t="shared" si="176"/>
        <v>0</v>
      </c>
      <c r="S811" s="162">
        <v>0</v>
      </c>
      <c r="T811" s="163">
        <f t="shared" si="177"/>
        <v>0</v>
      </c>
      <c r="AR811" s="164" t="s">
        <v>399</v>
      </c>
      <c r="AT811" s="164" t="s">
        <v>124</v>
      </c>
      <c r="AU811" s="164" t="s">
        <v>73</v>
      </c>
      <c r="AY811" s="13" t="s">
        <v>121</v>
      </c>
      <c r="BE811" s="165">
        <f t="shared" si="178"/>
        <v>0</v>
      </c>
      <c r="BF811" s="165">
        <f t="shared" si="179"/>
        <v>0</v>
      </c>
      <c r="BG811" s="165">
        <f t="shared" si="180"/>
        <v>0</v>
      </c>
      <c r="BH811" s="165">
        <f t="shared" si="181"/>
        <v>0</v>
      </c>
      <c r="BI811" s="165">
        <f t="shared" si="182"/>
        <v>0</v>
      </c>
      <c r="BJ811" s="13" t="s">
        <v>81</v>
      </c>
      <c r="BK811" s="165">
        <f t="shared" si="183"/>
        <v>0</v>
      </c>
      <c r="BL811" s="13" t="s">
        <v>232</v>
      </c>
      <c r="BM811" s="164" t="s">
        <v>2975</v>
      </c>
    </row>
    <row r="812" spans="2:65" s="1" customFormat="1" ht="24" customHeight="1">
      <c r="B812" s="30"/>
      <c r="C812" s="153" t="s">
        <v>2976</v>
      </c>
      <c r="D812" s="153" t="s">
        <v>115</v>
      </c>
      <c r="E812" s="154" t="s">
        <v>2977</v>
      </c>
      <c r="F812" s="155" t="s">
        <v>2978</v>
      </c>
      <c r="G812" s="156" t="s">
        <v>231</v>
      </c>
      <c r="H812" s="157">
        <v>58</v>
      </c>
      <c r="I812" s="158"/>
      <c r="J812" s="159">
        <f t="shared" si="174"/>
        <v>0</v>
      </c>
      <c r="K812" s="155" t="s">
        <v>119</v>
      </c>
      <c r="L812" s="34"/>
      <c r="M812" s="160" t="s">
        <v>19</v>
      </c>
      <c r="N812" s="161" t="s">
        <v>44</v>
      </c>
      <c r="O812" s="59"/>
      <c r="P812" s="162">
        <f t="shared" si="175"/>
        <v>0</v>
      </c>
      <c r="Q812" s="162">
        <v>0</v>
      </c>
      <c r="R812" s="162">
        <f t="shared" si="176"/>
        <v>0</v>
      </c>
      <c r="S812" s="162">
        <v>0</v>
      </c>
      <c r="T812" s="163">
        <f t="shared" si="177"/>
        <v>0</v>
      </c>
      <c r="AR812" s="164" t="s">
        <v>232</v>
      </c>
      <c r="AT812" s="164" t="s">
        <v>115</v>
      </c>
      <c r="AU812" s="164" t="s">
        <v>73</v>
      </c>
      <c r="AY812" s="13" t="s">
        <v>121</v>
      </c>
      <c r="BE812" s="165">
        <f t="shared" si="178"/>
        <v>0</v>
      </c>
      <c r="BF812" s="165">
        <f t="shared" si="179"/>
        <v>0</v>
      </c>
      <c r="BG812" s="165">
        <f t="shared" si="180"/>
        <v>0</v>
      </c>
      <c r="BH812" s="165">
        <f t="shared" si="181"/>
        <v>0</v>
      </c>
      <c r="BI812" s="165">
        <f t="shared" si="182"/>
        <v>0</v>
      </c>
      <c r="BJ812" s="13" t="s">
        <v>81</v>
      </c>
      <c r="BK812" s="165">
        <f t="shared" si="183"/>
        <v>0</v>
      </c>
      <c r="BL812" s="13" t="s">
        <v>232</v>
      </c>
      <c r="BM812" s="164" t="s">
        <v>2979</v>
      </c>
    </row>
    <row r="813" spans="2:65" s="1" customFormat="1" ht="24" customHeight="1">
      <c r="B813" s="30"/>
      <c r="C813" s="166" t="s">
        <v>2980</v>
      </c>
      <c r="D813" s="166" t="s">
        <v>124</v>
      </c>
      <c r="E813" s="167" t="s">
        <v>2981</v>
      </c>
      <c r="F813" s="168" t="s">
        <v>2982</v>
      </c>
      <c r="G813" s="169" t="s">
        <v>231</v>
      </c>
      <c r="H813" s="170">
        <v>58</v>
      </c>
      <c r="I813" s="171"/>
      <c r="J813" s="172">
        <f t="shared" si="174"/>
        <v>0</v>
      </c>
      <c r="K813" s="168" t="s">
        <v>119</v>
      </c>
      <c r="L813" s="173"/>
      <c r="M813" s="174" t="s">
        <v>19</v>
      </c>
      <c r="N813" s="175" t="s">
        <v>44</v>
      </c>
      <c r="O813" s="59"/>
      <c r="P813" s="162">
        <f t="shared" si="175"/>
        <v>0</v>
      </c>
      <c r="Q813" s="162">
        <v>0</v>
      </c>
      <c r="R813" s="162">
        <f t="shared" si="176"/>
        <v>0</v>
      </c>
      <c r="S813" s="162">
        <v>0</v>
      </c>
      <c r="T813" s="163">
        <f t="shared" si="177"/>
        <v>0</v>
      </c>
      <c r="AR813" s="164" t="s">
        <v>399</v>
      </c>
      <c r="AT813" s="164" t="s">
        <v>124</v>
      </c>
      <c r="AU813" s="164" t="s">
        <v>73</v>
      </c>
      <c r="AY813" s="13" t="s">
        <v>121</v>
      </c>
      <c r="BE813" s="165">
        <f t="shared" si="178"/>
        <v>0</v>
      </c>
      <c r="BF813" s="165">
        <f t="shared" si="179"/>
        <v>0</v>
      </c>
      <c r="BG813" s="165">
        <f t="shared" si="180"/>
        <v>0</v>
      </c>
      <c r="BH813" s="165">
        <f t="shared" si="181"/>
        <v>0</v>
      </c>
      <c r="BI813" s="165">
        <f t="shared" si="182"/>
        <v>0</v>
      </c>
      <c r="BJ813" s="13" t="s">
        <v>81</v>
      </c>
      <c r="BK813" s="165">
        <f t="shared" si="183"/>
        <v>0</v>
      </c>
      <c r="BL813" s="13" t="s">
        <v>232</v>
      </c>
      <c r="BM813" s="164" t="s">
        <v>2983</v>
      </c>
    </row>
    <row r="814" spans="2:65" s="1" customFormat="1" ht="24" customHeight="1">
      <c r="B814" s="30"/>
      <c r="C814" s="153" t="s">
        <v>2984</v>
      </c>
      <c r="D814" s="153" t="s">
        <v>115</v>
      </c>
      <c r="E814" s="154" t="s">
        <v>2985</v>
      </c>
      <c r="F814" s="155" t="s">
        <v>2986</v>
      </c>
      <c r="G814" s="156" t="s">
        <v>231</v>
      </c>
      <c r="H814" s="157">
        <v>29</v>
      </c>
      <c r="I814" s="158"/>
      <c r="J814" s="159">
        <f t="shared" si="174"/>
        <v>0</v>
      </c>
      <c r="K814" s="155" t="s">
        <v>119</v>
      </c>
      <c r="L814" s="34"/>
      <c r="M814" s="160" t="s">
        <v>19</v>
      </c>
      <c r="N814" s="161" t="s">
        <v>44</v>
      </c>
      <c r="O814" s="59"/>
      <c r="P814" s="162">
        <f t="shared" si="175"/>
        <v>0</v>
      </c>
      <c r="Q814" s="162">
        <v>0</v>
      </c>
      <c r="R814" s="162">
        <f t="shared" si="176"/>
        <v>0</v>
      </c>
      <c r="S814" s="162">
        <v>0</v>
      </c>
      <c r="T814" s="163">
        <f t="shared" si="177"/>
        <v>0</v>
      </c>
      <c r="AR814" s="164" t="s">
        <v>232</v>
      </c>
      <c r="AT814" s="164" t="s">
        <v>115</v>
      </c>
      <c r="AU814" s="164" t="s">
        <v>73</v>
      </c>
      <c r="AY814" s="13" t="s">
        <v>121</v>
      </c>
      <c r="BE814" s="165">
        <f t="shared" si="178"/>
        <v>0</v>
      </c>
      <c r="BF814" s="165">
        <f t="shared" si="179"/>
        <v>0</v>
      </c>
      <c r="BG814" s="165">
        <f t="shared" si="180"/>
        <v>0</v>
      </c>
      <c r="BH814" s="165">
        <f t="shared" si="181"/>
        <v>0</v>
      </c>
      <c r="BI814" s="165">
        <f t="shared" si="182"/>
        <v>0</v>
      </c>
      <c r="BJ814" s="13" t="s">
        <v>81</v>
      </c>
      <c r="BK814" s="165">
        <f t="shared" si="183"/>
        <v>0</v>
      </c>
      <c r="BL814" s="13" t="s">
        <v>232</v>
      </c>
      <c r="BM814" s="164" t="s">
        <v>2987</v>
      </c>
    </row>
    <row r="815" spans="2:65" s="1" customFormat="1" ht="24" customHeight="1">
      <c r="B815" s="30"/>
      <c r="C815" s="166" t="s">
        <v>2988</v>
      </c>
      <c r="D815" s="166" t="s">
        <v>124</v>
      </c>
      <c r="E815" s="167" t="s">
        <v>2989</v>
      </c>
      <c r="F815" s="168" t="s">
        <v>2990</v>
      </c>
      <c r="G815" s="169" t="s">
        <v>231</v>
      </c>
      <c r="H815" s="170">
        <v>29</v>
      </c>
      <c r="I815" s="171"/>
      <c r="J815" s="172">
        <f t="shared" si="174"/>
        <v>0</v>
      </c>
      <c r="K815" s="168" t="s">
        <v>119</v>
      </c>
      <c r="L815" s="173"/>
      <c r="M815" s="174" t="s">
        <v>19</v>
      </c>
      <c r="N815" s="175" t="s">
        <v>44</v>
      </c>
      <c r="O815" s="59"/>
      <c r="P815" s="162">
        <f t="shared" si="175"/>
        <v>0</v>
      </c>
      <c r="Q815" s="162">
        <v>0</v>
      </c>
      <c r="R815" s="162">
        <f t="shared" si="176"/>
        <v>0</v>
      </c>
      <c r="S815" s="162">
        <v>0</v>
      </c>
      <c r="T815" s="163">
        <f t="shared" si="177"/>
        <v>0</v>
      </c>
      <c r="AR815" s="164" t="s">
        <v>399</v>
      </c>
      <c r="AT815" s="164" t="s">
        <v>124</v>
      </c>
      <c r="AU815" s="164" t="s">
        <v>73</v>
      </c>
      <c r="AY815" s="13" t="s">
        <v>121</v>
      </c>
      <c r="BE815" s="165">
        <f t="shared" si="178"/>
        <v>0</v>
      </c>
      <c r="BF815" s="165">
        <f t="shared" si="179"/>
        <v>0</v>
      </c>
      <c r="BG815" s="165">
        <f t="shared" si="180"/>
        <v>0</v>
      </c>
      <c r="BH815" s="165">
        <f t="shared" si="181"/>
        <v>0</v>
      </c>
      <c r="BI815" s="165">
        <f t="shared" si="182"/>
        <v>0</v>
      </c>
      <c r="BJ815" s="13" t="s">
        <v>81</v>
      </c>
      <c r="BK815" s="165">
        <f t="shared" si="183"/>
        <v>0</v>
      </c>
      <c r="BL815" s="13" t="s">
        <v>232</v>
      </c>
      <c r="BM815" s="164" t="s">
        <v>2991</v>
      </c>
    </row>
    <row r="816" spans="2:65" s="1" customFormat="1" ht="24" customHeight="1">
      <c r="B816" s="30"/>
      <c r="C816" s="153" t="s">
        <v>2992</v>
      </c>
      <c r="D816" s="153" t="s">
        <v>115</v>
      </c>
      <c r="E816" s="154" t="s">
        <v>2993</v>
      </c>
      <c r="F816" s="155" t="s">
        <v>2994</v>
      </c>
      <c r="G816" s="156" t="s">
        <v>231</v>
      </c>
      <c r="H816" s="157">
        <v>1</v>
      </c>
      <c r="I816" s="158"/>
      <c r="J816" s="159">
        <f t="shared" si="174"/>
        <v>0</v>
      </c>
      <c r="K816" s="155" t="s">
        <v>119</v>
      </c>
      <c r="L816" s="34"/>
      <c r="M816" s="160" t="s">
        <v>19</v>
      </c>
      <c r="N816" s="161" t="s">
        <v>44</v>
      </c>
      <c r="O816" s="59"/>
      <c r="P816" s="162">
        <f t="shared" si="175"/>
        <v>0</v>
      </c>
      <c r="Q816" s="162">
        <v>0</v>
      </c>
      <c r="R816" s="162">
        <f t="shared" si="176"/>
        <v>0</v>
      </c>
      <c r="S816" s="162">
        <v>0</v>
      </c>
      <c r="T816" s="163">
        <f t="shared" si="177"/>
        <v>0</v>
      </c>
      <c r="AR816" s="164" t="s">
        <v>232</v>
      </c>
      <c r="AT816" s="164" t="s">
        <v>115</v>
      </c>
      <c r="AU816" s="164" t="s">
        <v>73</v>
      </c>
      <c r="AY816" s="13" t="s">
        <v>121</v>
      </c>
      <c r="BE816" s="165">
        <f t="shared" si="178"/>
        <v>0</v>
      </c>
      <c r="BF816" s="165">
        <f t="shared" si="179"/>
        <v>0</v>
      </c>
      <c r="BG816" s="165">
        <f t="shared" si="180"/>
        <v>0</v>
      </c>
      <c r="BH816" s="165">
        <f t="shared" si="181"/>
        <v>0</v>
      </c>
      <c r="BI816" s="165">
        <f t="shared" si="182"/>
        <v>0</v>
      </c>
      <c r="BJ816" s="13" t="s">
        <v>81</v>
      </c>
      <c r="BK816" s="165">
        <f t="shared" si="183"/>
        <v>0</v>
      </c>
      <c r="BL816" s="13" t="s">
        <v>232</v>
      </c>
      <c r="BM816" s="164" t="s">
        <v>2995</v>
      </c>
    </row>
    <row r="817" spans="2:65" s="1" customFormat="1" ht="24" customHeight="1">
      <c r="B817" s="30"/>
      <c r="C817" s="166" t="s">
        <v>2996</v>
      </c>
      <c r="D817" s="166" t="s">
        <v>124</v>
      </c>
      <c r="E817" s="167" t="s">
        <v>2997</v>
      </c>
      <c r="F817" s="168" t="s">
        <v>2998</v>
      </c>
      <c r="G817" s="169" t="s">
        <v>231</v>
      </c>
      <c r="H817" s="170">
        <v>1</v>
      </c>
      <c r="I817" s="171"/>
      <c r="J817" s="172">
        <f t="shared" si="174"/>
        <v>0</v>
      </c>
      <c r="K817" s="168" t="s">
        <v>119</v>
      </c>
      <c r="L817" s="173"/>
      <c r="M817" s="174" t="s">
        <v>19</v>
      </c>
      <c r="N817" s="175" t="s">
        <v>44</v>
      </c>
      <c r="O817" s="59"/>
      <c r="P817" s="162">
        <f t="shared" si="175"/>
        <v>0</v>
      </c>
      <c r="Q817" s="162">
        <v>0</v>
      </c>
      <c r="R817" s="162">
        <f t="shared" si="176"/>
        <v>0</v>
      </c>
      <c r="S817" s="162">
        <v>0</v>
      </c>
      <c r="T817" s="163">
        <f t="shared" si="177"/>
        <v>0</v>
      </c>
      <c r="AR817" s="164" t="s">
        <v>399</v>
      </c>
      <c r="AT817" s="164" t="s">
        <v>124</v>
      </c>
      <c r="AU817" s="164" t="s">
        <v>73</v>
      </c>
      <c r="AY817" s="13" t="s">
        <v>121</v>
      </c>
      <c r="BE817" s="165">
        <f t="shared" si="178"/>
        <v>0</v>
      </c>
      <c r="BF817" s="165">
        <f t="shared" si="179"/>
        <v>0</v>
      </c>
      <c r="BG817" s="165">
        <f t="shared" si="180"/>
        <v>0</v>
      </c>
      <c r="BH817" s="165">
        <f t="shared" si="181"/>
        <v>0</v>
      </c>
      <c r="BI817" s="165">
        <f t="shared" si="182"/>
        <v>0</v>
      </c>
      <c r="BJ817" s="13" t="s">
        <v>81</v>
      </c>
      <c r="BK817" s="165">
        <f t="shared" si="183"/>
        <v>0</v>
      </c>
      <c r="BL817" s="13" t="s">
        <v>232</v>
      </c>
      <c r="BM817" s="164" t="s">
        <v>2999</v>
      </c>
    </row>
    <row r="818" spans="2:65" s="1" customFormat="1" ht="24" customHeight="1">
      <c r="B818" s="30"/>
      <c r="C818" s="153" t="s">
        <v>3000</v>
      </c>
      <c r="D818" s="153" t="s">
        <v>115</v>
      </c>
      <c r="E818" s="154" t="s">
        <v>3001</v>
      </c>
      <c r="F818" s="155" t="s">
        <v>3002</v>
      </c>
      <c r="G818" s="156" t="s">
        <v>118</v>
      </c>
      <c r="H818" s="157">
        <v>3485</v>
      </c>
      <c r="I818" s="158"/>
      <c r="J818" s="159">
        <f t="shared" si="174"/>
        <v>0</v>
      </c>
      <c r="K818" s="155" t="s">
        <v>119</v>
      </c>
      <c r="L818" s="34"/>
      <c r="M818" s="160" t="s">
        <v>19</v>
      </c>
      <c r="N818" s="161" t="s">
        <v>44</v>
      </c>
      <c r="O818" s="59"/>
      <c r="P818" s="162">
        <f t="shared" si="175"/>
        <v>0</v>
      </c>
      <c r="Q818" s="162">
        <v>0</v>
      </c>
      <c r="R818" s="162">
        <f t="shared" si="176"/>
        <v>0</v>
      </c>
      <c r="S818" s="162">
        <v>0</v>
      </c>
      <c r="T818" s="163">
        <f t="shared" si="177"/>
        <v>0</v>
      </c>
      <c r="AR818" s="164" t="s">
        <v>232</v>
      </c>
      <c r="AT818" s="164" t="s">
        <v>115</v>
      </c>
      <c r="AU818" s="164" t="s">
        <v>73</v>
      </c>
      <c r="AY818" s="13" t="s">
        <v>121</v>
      </c>
      <c r="BE818" s="165">
        <f t="shared" si="178"/>
        <v>0</v>
      </c>
      <c r="BF818" s="165">
        <f t="shared" si="179"/>
        <v>0</v>
      </c>
      <c r="BG818" s="165">
        <f t="shared" si="180"/>
        <v>0</v>
      </c>
      <c r="BH818" s="165">
        <f t="shared" si="181"/>
        <v>0</v>
      </c>
      <c r="BI818" s="165">
        <f t="shared" si="182"/>
        <v>0</v>
      </c>
      <c r="BJ818" s="13" t="s">
        <v>81</v>
      </c>
      <c r="BK818" s="165">
        <f t="shared" si="183"/>
        <v>0</v>
      </c>
      <c r="BL818" s="13" t="s">
        <v>232</v>
      </c>
      <c r="BM818" s="164" t="s">
        <v>3003</v>
      </c>
    </row>
    <row r="819" spans="2:65" s="1" customFormat="1" ht="24" customHeight="1">
      <c r="B819" s="30"/>
      <c r="C819" s="153" t="s">
        <v>3004</v>
      </c>
      <c r="D819" s="153" t="s">
        <v>115</v>
      </c>
      <c r="E819" s="154" t="s">
        <v>3005</v>
      </c>
      <c r="F819" s="155" t="s">
        <v>3006</v>
      </c>
      <c r="G819" s="156" t="s">
        <v>231</v>
      </c>
      <c r="H819" s="157">
        <v>37</v>
      </c>
      <c r="I819" s="158"/>
      <c r="J819" s="159">
        <f t="shared" si="174"/>
        <v>0</v>
      </c>
      <c r="K819" s="155" t="s">
        <v>119</v>
      </c>
      <c r="L819" s="34"/>
      <c r="M819" s="160" t="s">
        <v>19</v>
      </c>
      <c r="N819" s="161" t="s">
        <v>44</v>
      </c>
      <c r="O819" s="59"/>
      <c r="P819" s="162">
        <f t="shared" si="175"/>
        <v>0</v>
      </c>
      <c r="Q819" s="162">
        <v>0</v>
      </c>
      <c r="R819" s="162">
        <f t="shared" si="176"/>
        <v>0</v>
      </c>
      <c r="S819" s="162">
        <v>0</v>
      </c>
      <c r="T819" s="163">
        <f t="shared" si="177"/>
        <v>0</v>
      </c>
      <c r="AR819" s="164" t="s">
        <v>226</v>
      </c>
      <c r="AT819" s="164" t="s">
        <v>115</v>
      </c>
      <c r="AU819" s="164" t="s">
        <v>73</v>
      </c>
      <c r="AY819" s="13" t="s">
        <v>121</v>
      </c>
      <c r="BE819" s="165">
        <f t="shared" si="178"/>
        <v>0</v>
      </c>
      <c r="BF819" s="165">
        <f t="shared" si="179"/>
        <v>0</v>
      </c>
      <c r="BG819" s="165">
        <f t="shared" si="180"/>
        <v>0</v>
      </c>
      <c r="BH819" s="165">
        <f t="shared" si="181"/>
        <v>0</v>
      </c>
      <c r="BI819" s="165">
        <f t="shared" si="182"/>
        <v>0</v>
      </c>
      <c r="BJ819" s="13" t="s">
        <v>81</v>
      </c>
      <c r="BK819" s="165">
        <f t="shared" si="183"/>
        <v>0</v>
      </c>
      <c r="BL819" s="13" t="s">
        <v>226</v>
      </c>
      <c r="BM819" s="164" t="s">
        <v>3007</v>
      </c>
    </row>
    <row r="820" spans="2:65" s="1" customFormat="1" ht="24" customHeight="1">
      <c r="B820" s="30"/>
      <c r="C820" s="153" t="s">
        <v>3008</v>
      </c>
      <c r="D820" s="153" t="s">
        <v>115</v>
      </c>
      <c r="E820" s="154" t="s">
        <v>3009</v>
      </c>
      <c r="F820" s="155" t="s">
        <v>3010</v>
      </c>
      <c r="G820" s="156" t="s">
        <v>231</v>
      </c>
      <c r="H820" s="157">
        <v>11</v>
      </c>
      <c r="I820" s="158"/>
      <c r="J820" s="159">
        <f t="shared" ref="J820:J851" si="184">ROUND(I820*H820,2)</f>
        <v>0</v>
      </c>
      <c r="K820" s="155" t="s">
        <v>119</v>
      </c>
      <c r="L820" s="34"/>
      <c r="M820" s="160" t="s">
        <v>19</v>
      </c>
      <c r="N820" s="161" t="s">
        <v>44</v>
      </c>
      <c r="O820" s="59"/>
      <c r="P820" s="162">
        <f t="shared" ref="P820:P851" si="185">O820*H820</f>
        <v>0</v>
      </c>
      <c r="Q820" s="162">
        <v>0</v>
      </c>
      <c r="R820" s="162">
        <f t="shared" ref="R820:R851" si="186">Q820*H820</f>
        <v>0</v>
      </c>
      <c r="S820" s="162">
        <v>0</v>
      </c>
      <c r="T820" s="163">
        <f t="shared" ref="T820:T851" si="187">S820*H820</f>
        <v>0</v>
      </c>
      <c r="AR820" s="164" t="s">
        <v>226</v>
      </c>
      <c r="AT820" s="164" t="s">
        <v>115</v>
      </c>
      <c r="AU820" s="164" t="s">
        <v>73</v>
      </c>
      <c r="AY820" s="13" t="s">
        <v>121</v>
      </c>
      <c r="BE820" s="165">
        <f t="shared" ref="BE820:BE851" si="188">IF(N820="základní",J820,0)</f>
        <v>0</v>
      </c>
      <c r="BF820" s="165">
        <f t="shared" ref="BF820:BF851" si="189">IF(N820="snížená",J820,0)</f>
        <v>0</v>
      </c>
      <c r="BG820" s="165">
        <f t="shared" ref="BG820:BG851" si="190">IF(N820="zákl. přenesená",J820,0)</f>
        <v>0</v>
      </c>
      <c r="BH820" s="165">
        <f t="shared" ref="BH820:BH851" si="191">IF(N820="sníž. přenesená",J820,0)</f>
        <v>0</v>
      </c>
      <c r="BI820" s="165">
        <f t="shared" ref="BI820:BI851" si="192">IF(N820="nulová",J820,0)</f>
        <v>0</v>
      </c>
      <c r="BJ820" s="13" t="s">
        <v>81</v>
      </c>
      <c r="BK820" s="165">
        <f t="shared" ref="BK820:BK851" si="193">ROUND(I820*H820,2)</f>
        <v>0</v>
      </c>
      <c r="BL820" s="13" t="s">
        <v>226</v>
      </c>
      <c r="BM820" s="164" t="s">
        <v>3011</v>
      </c>
    </row>
    <row r="821" spans="2:65" s="1" customFormat="1" ht="24" customHeight="1">
      <c r="B821" s="30"/>
      <c r="C821" s="153" t="s">
        <v>3012</v>
      </c>
      <c r="D821" s="153" t="s">
        <v>115</v>
      </c>
      <c r="E821" s="154" t="s">
        <v>3013</v>
      </c>
      <c r="F821" s="155" t="s">
        <v>3014</v>
      </c>
      <c r="G821" s="156" t="s">
        <v>231</v>
      </c>
      <c r="H821" s="157">
        <v>72</v>
      </c>
      <c r="I821" s="158"/>
      <c r="J821" s="159">
        <f t="shared" si="184"/>
        <v>0</v>
      </c>
      <c r="K821" s="155" t="s">
        <v>119</v>
      </c>
      <c r="L821" s="34"/>
      <c r="M821" s="160" t="s">
        <v>19</v>
      </c>
      <c r="N821" s="161" t="s">
        <v>44</v>
      </c>
      <c r="O821" s="59"/>
      <c r="P821" s="162">
        <f t="shared" si="185"/>
        <v>0</v>
      </c>
      <c r="Q821" s="162">
        <v>0</v>
      </c>
      <c r="R821" s="162">
        <f t="shared" si="186"/>
        <v>0</v>
      </c>
      <c r="S821" s="162">
        <v>0</v>
      </c>
      <c r="T821" s="163">
        <f t="shared" si="187"/>
        <v>0</v>
      </c>
      <c r="AR821" s="164" t="s">
        <v>226</v>
      </c>
      <c r="AT821" s="164" t="s">
        <v>115</v>
      </c>
      <c r="AU821" s="164" t="s">
        <v>73</v>
      </c>
      <c r="AY821" s="13" t="s">
        <v>121</v>
      </c>
      <c r="BE821" s="165">
        <f t="shared" si="188"/>
        <v>0</v>
      </c>
      <c r="BF821" s="165">
        <f t="shared" si="189"/>
        <v>0</v>
      </c>
      <c r="BG821" s="165">
        <f t="shared" si="190"/>
        <v>0</v>
      </c>
      <c r="BH821" s="165">
        <f t="shared" si="191"/>
        <v>0</v>
      </c>
      <c r="BI821" s="165">
        <f t="shared" si="192"/>
        <v>0</v>
      </c>
      <c r="BJ821" s="13" t="s">
        <v>81</v>
      </c>
      <c r="BK821" s="165">
        <f t="shared" si="193"/>
        <v>0</v>
      </c>
      <c r="BL821" s="13" t="s">
        <v>226</v>
      </c>
      <c r="BM821" s="164" t="s">
        <v>3015</v>
      </c>
    </row>
    <row r="822" spans="2:65" s="1" customFormat="1" ht="24" customHeight="1">
      <c r="B822" s="30"/>
      <c r="C822" s="153" t="s">
        <v>3016</v>
      </c>
      <c r="D822" s="153" t="s">
        <v>115</v>
      </c>
      <c r="E822" s="154" t="s">
        <v>3017</v>
      </c>
      <c r="F822" s="155" t="s">
        <v>3018</v>
      </c>
      <c r="G822" s="156" t="s">
        <v>231</v>
      </c>
      <c r="H822" s="157">
        <v>72</v>
      </c>
      <c r="I822" s="158"/>
      <c r="J822" s="159">
        <f t="shared" si="184"/>
        <v>0</v>
      </c>
      <c r="K822" s="155" t="s">
        <v>119</v>
      </c>
      <c r="L822" s="34"/>
      <c r="M822" s="160" t="s">
        <v>19</v>
      </c>
      <c r="N822" s="161" t="s">
        <v>44</v>
      </c>
      <c r="O822" s="59"/>
      <c r="P822" s="162">
        <f t="shared" si="185"/>
        <v>0</v>
      </c>
      <c r="Q822" s="162">
        <v>0</v>
      </c>
      <c r="R822" s="162">
        <f t="shared" si="186"/>
        <v>0</v>
      </c>
      <c r="S822" s="162">
        <v>0</v>
      </c>
      <c r="T822" s="163">
        <f t="shared" si="187"/>
        <v>0</v>
      </c>
      <c r="AR822" s="164" t="s">
        <v>226</v>
      </c>
      <c r="AT822" s="164" t="s">
        <v>115</v>
      </c>
      <c r="AU822" s="164" t="s">
        <v>73</v>
      </c>
      <c r="AY822" s="13" t="s">
        <v>121</v>
      </c>
      <c r="BE822" s="165">
        <f t="shared" si="188"/>
        <v>0</v>
      </c>
      <c r="BF822" s="165">
        <f t="shared" si="189"/>
        <v>0</v>
      </c>
      <c r="BG822" s="165">
        <f t="shared" si="190"/>
        <v>0</v>
      </c>
      <c r="BH822" s="165">
        <f t="shared" si="191"/>
        <v>0</v>
      </c>
      <c r="BI822" s="165">
        <f t="shared" si="192"/>
        <v>0</v>
      </c>
      <c r="BJ822" s="13" t="s">
        <v>81</v>
      </c>
      <c r="BK822" s="165">
        <f t="shared" si="193"/>
        <v>0</v>
      </c>
      <c r="BL822" s="13" t="s">
        <v>226</v>
      </c>
      <c r="BM822" s="164" t="s">
        <v>3019</v>
      </c>
    </row>
    <row r="823" spans="2:65" s="1" customFormat="1" ht="24" customHeight="1">
      <c r="B823" s="30"/>
      <c r="C823" s="153" t="s">
        <v>3020</v>
      </c>
      <c r="D823" s="153" t="s">
        <v>115</v>
      </c>
      <c r="E823" s="154" t="s">
        <v>3021</v>
      </c>
      <c r="F823" s="155" t="s">
        <v>3022</v>
      </c>
      <c r="G823" s="156" t="s">
        <v>231</v>
      </c>
      <c r="H823" s="157">
        <v>4</v>
      </c>
      <c r="I823" s="158"/>
      <c r="J823" s="159">
        <f t="shared" si="184"/>
        <v>0</v>
      </c>
      <c r="K823" s="155" t="s">
        <v>119</v>
      </c>
      <c r="L823" s="34"/>
      <c r="M823" s="160" t="s">
        <v>19</v>
      </c>
      <c r="N823" s="161" t="s">
        <v>44</v>
      </c>
      <c r="O823" s="59"/>
      <c r="P823" s="162">
        <f t="shared" si="185"/>
        <v>0</v>
      </c>
      <c r="Q823" s="162">
        <v>0</v>
      </c>
      <c r="R823" s="162">
        <f t="shared" si="186"/>
        <v>0</v>
      </c>
      <c r="S823" s="162">
        <v>0</v>
      </c>
      <c r="T823" s="163">
        <f t="shared" si="187"/>
        <v>0</v>
      </c>
      <c r="AR823" s="164" t="s">
        <v>226</v>
      </c>
      <c r="AT823" s="164" t="s">
        <v>115</v>
      </c>
      <c r="AU823" s="164" t="s">
        <v>73</v>
      </c>
      <c r="AY823" s="13" t="s">
        <v>121</v>
      </c>
      <c r="BE823" s="165">
        <f t="shared" si="188"/>
        <v>0</v>
      </c>
      <c r="BF823" s="165">
        <f t="shared" si="189"/>
        <v>0</v>
      </c>
      <c r="BG823" s="165">
        <f t="shared" si="190"/>
        <v>0</v>
      </c>
      <c r="BH823" s="165">
        <f t="shared" si="191"/>
        <v>0</v>
      </c>
      <c r="BI823" s="165">
        <f t="shared" si="192"/>
        <v>0</v>
      </c>
      <c r="BJ823" s="13" t="s">
        <v>81</v>
      </c>
      <c r="BK823" s="165">
        <f t="shared" si="193"/>
        <v>0</v>
      </c>
      <c r="BL823" s="13" t="s">
        <v>226</v>
      </c>
      <c r="BM823" s="164" t="s">
        <v>3023</v>
      </c>
    </row>
    <row r="824" spans="2:65" s="1" customFormat="1" ht="24" customHeight="1">
      <c r="B824" s="30"/>
      <c r="C824" s="153" t="s">
        <v>3024</v>
      </c>
      <c r="D824" s="153" t="s">
        <v>115</v>
      </c>
      <c r="E824" s="154" t="s">
        <v>3025</v>
      </c>
      <c r="F824" s="155" t="s">
        <v>3026</v>
      </c>
      <c r="G824" s="156" t="s">
        <v>231</v>
      </c>
      <c r="H824" s="157">
        <v>4</v>
      </c>
      <c r="I824" s="158"/>
      <c r="J824" s="159">
        <f t="shared" si="184"/>
        <v>0</v>
      </c>
      <c r="K824" s="155" t="s">
        <v>119</v>
      </c>
      <c r="L824" s="34"/>
      <c r="M824" s="160" t="s">
        <v>19</v>
      </c>
      <c r="N824" s="161" t="s">
        <v>44</v>
      </c>
      <c r="O824" s="59"/>
      <c r="P824" s="162">
        <f t="shared" si="185"/>
        <v>0</v>
      </c>
      <c r="Q824" s="162">
        <v>0</v>
      </c>
      <c r="R824" s="162">
        <f t="shared" si="186"/>
        <v>0</v>
      </c>
      <c r="S824" s="162">
        <v>0</v>
      </c>
      <c r="T824" s="163">
        <f t="shared" si="187"/>
        <v>0</v>
      </c>
      <c r="AR824" s="164" t="s">
        <v>226</v>
      </c>
      <c r="AT824" s="164" t="s">
        <v>115</v>
      </c>
      <c r="AU824" s="164" t="s">
        <v>73</v>
      </c>
      <c r="AY824" s="13" t="s">
        <v>121</v>
      </c>
      <c r="BE824" s="165">
        <f t="shared" si="188"/>
        <v>0</v>
      </c>
      <c r="BF824" s="165">
        <f t="shared" si="189"/>
        <v>0</v>
      </c>
      <c r="BG824" s="165">
        <f t="shared" si="190"/>
        <v>0</v>
      </c>
      <c r="BH824" s="165">
        <f t="shared" si="191"/>
        <v>0</v>
      </c>
      <c r="BI824" s="165">
        <f t="shared" si="192"/>
        <v>0</v>
      </c>
      <c r="BJ824" s="13" t="s">
        <v>81</v>
      </c>
      <c r="BK824" s="165">
        <f t="shared" si="193"/>
        <v>0</v>
      </c>
      <c r="BL824" s="13" t="s">
        <v>226</v>
      </c>
      <c r="BM824" s="164" t="s">
        <v>3027</v>
      </c>
    </row>
    <row r="825" spans="2:65" s="1" customFormat="1" ht="36" customHeight="1">
      <c r="B825" s="30"/>
      <c r="C825" s="153" t="s">
        <v>3028</v>
      </c>
      <c r="D825" s="153" t="s">
        <v>115</v>
      </c>
      <c r="E825" s="154" t="s">
        <v>3029</v>
      </c>
      <c r="F825" s="155" t="s">
        <v>3030</v>
      </c>
      <c r="G825" s="156" t="s">
        <v>118</v>
      </c>
      <c r="H825" s="157">
        <v>3485</v>
      </c>
      <c r="I825" s="158"/>
      <c r="J825" s="159">
        <f t="shared" si="184"/>
        <v>0</v>
      </c>
      <c r="K825" s="155" t="s">
        <v>119</v>
      </c>
      <c r="L825" s="34"/>
      <c r="M825" s="160" t="s">
        <v>19</v>
      </c>
      <c r="N825" s="161" t="s">
        <v>44</v>
      </c>
      <c r="O825" s="59"/>
      <c r="P825" s="162">
        <f t="shared" si="185"/>
        <v>0</v>
      </c>
      <c r="Q825" s="162">
        <v>0</v>
      </c>
      <c r="R825" s="162">
        <f t="shared" si="186"/>
        <v>0</v>
      </c>
      <c r="S825" s="162">
        <v>0</v>
      </c>
      <c r="T825" s="163">
        <f t="shared" si="187"/>
        <v>0</v>
      </c>
      <c r="AR825" s="164" t="s">
        <v>232</v>
      </c>
      <c r="AT825" s="164" t="s">
        <v>115</v>
      </c>
      <c r="AU825" s="164" t="s">
        <v>73</v>
      </c>
      <c r="AY825" s="13" t="s">
        <v>121</v>
      </c>
      <c r="BE825" s="165">
        <f t="shared" si="188"/>
        <v>0</v>
      </c>
      <c r="BF825" s="165">
        <f t="shared" si="189"/>
        <v>0</v>
      </c>
      <c r="BG825" s="165">
        <f t="shared" si="190"/>
        <v>0</v>
      </c>
      <c r="BH825" s="165">
        <f t="shared" si="191"/>
        <v>0</v>
      </c>
      <c r="BI825" s="165">
        <f t="shared" si="192"/>
        <v>0</v>
      </c>
      <c r="BJ825" s="13" t="s">
        <v>81</v>
      </c>
      <c r="BK825" s="165">
        <f t="shared" si="193"/>
        <v>0</v>
      </c>
      <c r="BL825" s="13" t="s">
        <v>232</v>
      </c>
      <c r="BM825" s="164" t="s">
        <v>3031</v>
      </c>
    </row>
    <row r="826" spans="2:65" s="1" customFormat="1" ht="24" customHeight="1">
      <c r="B826" s="30"/>
      <c r="C826" s="153" t="s">
        <v>3032</v>
      </c>
      <c r="D826" s="153" t="s">
        <v>115</v>
      </c>
      <c r="E826" s="154" t="s">
        <v>3033</v>
      </c>
      <c r="F826" s="155" t="s">
        <v>3034</v>
      </c>
      <c r="G826" s="156" t="s">
        <v>231</v>
      </c>
      <c r="H826" s="157">
        <v>423</v>
      </c>
      <c r="I826" s="158"/>
      <c r="J826" s="159">
        <f t="shared" si="184"/>
        <v>0</v>
      </c>
      <c r="K826" s="155" t="s">
        <v>119</v>
      </c>
      <c r="L826" s="34"/>
      <c r="M826" s="160" t="s">
        <v>19</v>
      </c>
      <c r="N826" s="161" t="s">
        <v>44</v>
      </c>
      <c r="O826" s="59"/>
      <c r="P826" s="162">
        <f t="shared" si="185"/>
        <v>0</v>
      </c>
      <c r="Q826" s="162">
        <v>0</v>
      </c>
      <c r="R826" s="162">
        <f t="shared" si="186"/>
        <v>0</v>
      </c>
      <c r="S826" s="162">
        <v>0</v>
      </c>
      <c r="T826" s="163">
        <f t="shared" si="187"/>
        <v>0</v>
      </c>
      <c r="AR826" s="164" t="s">
        <v>226</v>
      </c>
      <c r="AT826" s="164" t="s">
        <v>115</v>
      </c>
      <c r="AU826" s="164" t="s">
        <v>73</v>
      </c>
      <c r="AY826" s="13" t="s">
        <v>121</v>
      </c>
      <c r="BE826" s="165">
        <f t="shared" si="188"/>
        <v>0</v>
      </c>
      <c r="BF826" s="165">
        <f t="shared" si="189"/>
        <v>0</v>
      </c>
      <c r="BG826" s="165">
        <f t="shared" si="190"/>
        <v>0</v>
      </c>
      <c r="BH826" s="165">
        <f t="shared" si="191"/>
        <v>0</v>
      </c>
      <c r="BI826" s="165">
        <f t="shared" si="192"/>
        <v>0</v>
      </c>
      <c r="BJ826" s="13" t="s">
        <v>81</v>
      </c>
      <c r="BK826" s="165">
        <f t="shared" si="193"/>
        <v>0</v>
      </c>
      <c r="BL826" s="13" t="s">
        <v>226</v>
      </c>
      <c r="BM826" s="164" t="s">
        <v>3035</v>
      </c>
    </row>
    <row r="827" spans="2:65" s="1" customFormat="1" ht="24" customHeight="1">
      <c r="B827" s="30"/>
      <c r="C827" s="166" t="s">
        <v>3036</v>
      </c>
      <c r="D827" s="166" t="s">
        <v>124</v>
      </c>
      <c r="E827" s="167" t="s">
        <v>3037</v>
      </c>
      <c r="F827" s="168" t="s">
        <v>3038</v>
      </c>
      <c r="G827" s="169" t="s">
        <v>118</v>
      </c>
      <c r="H827" s="170">
        <v>1154</v>
      </c>
      <c r="I827" s="171"/>
      <c r="J827" s="172">
        <f t="shared" si="184"/>
        <v>0</v>
      </c>
      <c r="K827" s="168" t="s">
        <v>119</v>
      </c>
      <c r="L827" s="173"/>
      <c r="M827" s="174" t="s">
        <v>19</v>
      </c>
      <c r="N827" s="175" t="s">
        <v>44</v>
      </c>
      <c r="O827" s="59"/>
      <c r="P827" s="162">
        <f t="shared" si="185"/>
        <v>0</v>
      </c>
      <c r="Q827" s="162">
        <v>0</v>
      </c>
      <c r="R827" s="162">
        <f t="shared" si="186"/>
        <v>0</v>
      </c>
      <c r="S827" s="162">
        <v>0</v>
      </c>
      <c r="T827" s="163">
        <f t="shared" si="187"/>
        <v>0</v>
      </c>
      <c r="AR827" s="164" t="s">
        <v>225</v>
      </c>
      <c r="AT827" s="164" t="s">
        <v>124</v>
      </c>
      <c r="AU827" s="164" t="s">
        <v>73</v>
      </c>
      <c r="AY827" s="13" t="s">
        <v>121</v>
      </c>
      <c r="BE827" s="165">
        <f t="shared" si="188"/>
        <v>0</v>
      </c>
      <c r="BF827" s="165">
        <f t="shared" si="189"/>
        <v>0</v>
      </c>
      <c r="BG827" s="165">
        <f t="shared" si="190"/>
        <v>0</v>
      </c>
      <c r="BH827" s="165">
        <f t="shared" si="191"/>
        <v>0</v>
      </c>
      <c r="BI827" s="165">
        <f t="shared" si="192"/>
        <v>0</v>
      </c>
      <c r="BJ827" s="13" t="s">
        <v>81</v>
      </c>
      <c r="BK827" s="165">
        <f t="shared" si="193"/>
        <v>0</v>
      </c>
      <c r="BL827" s="13" t="s">
        <v>226</v>
      </c>
      <c r="BM827" s="164" t="s">
        <v>3039</v>
      </c>
    </row>
    <row r="828" spans="2:65" s="1" customFormat="1" ht="24" customHeight="1">
      <c r="B828" s="30"/>
      <c r="C828" s="153" t="s">
        <v>3040</v>
      </c>
      <c r="D828" s="153" t="s">
        <v>115</v>
      </c>
      <c r="E828" s="154" t="s">
        <v>3041</v>
      </c>
      <c r="F828" s="155" t="s">
        <v>3042</v>
      </c>
      <c r="G828" s="156" t="s">
        <v>231</v>
      </c>
      <c r="H828" s="157">
        <v>424</v>
      </c>
      <c r="I828" s="158"/>
      <c r="J828" s="159">
        <f t="shared" si="184"/>
        <v>0</v>
      </c>
      <c r="K828" s="155" t="s">
        <v>119</v>
      </c>
      <c r="L828" s="34"/>
      <c r="M828" s="160" t="s">
        <v>19</v>
      </c>
      <c r="N828" s="161" t="s">
        <v>44</v>
      </c>
      <c r="O828" s="59"/>
      <c r="P828" s="162">
        <f t="shared" si="185"/>
        <v>0</v>
      </c>
      <c r="Q828" s="162">
        <v>0</v>
      </c>
      <c r="R828" s="162">
        <f t="shared" si="186"/>
        <v>0</v>
      </c>
      <c r="S828" s="162">
        <v>0</v>
      </c>
      <c r="T828" s="163">
        <f t="shared" si="187"/>
        <v>0</v>
      </c>
      <c r="AR828" s="164" t="s">
        <v>226</v>
      </c>
      <c r="AT828" s="164" t="s">
        <v>115</v>
      </c>
      <c r="AU828" s="164" t="s">
        <v>73</v>
      </c>
      <c r="AY828" s="13" t="s">
        <v>121</v>
      </c>
      <c r="BE828" s="165">
        <f t="shared" si="188"/>
        <v>0</v>
      </c>
      <c r="BF828" s="165">
        <f t="shared" si="189"/>
        <v>0</v>
      </c>
      <c r="BG828" s="165">
        <f t="shared" si="190"/>
        <v>0</v>
      </c>
      <c r="BH828" s="165">
        <f t="shared" si="191"/>
        <v>0</v>
      </c>
      <c r="BI828" s="165">
        <f t="shared" si="192"/>
        <v>0</v>
      </c>
      <c r="BJ828" s="13" t="s">
        <v>81</v>
      </c>
      <c r="BK828" s="165">
        <f t="shared" si="193"/>
        <v>0</v>
      </c>
      <c r="BL828" s="13" t="s">
        <v>226</v>
      </c>
      <c r="BM828" s="164" t="s">
        <v>3043</v>
      </c>
    </row>
    <row r="829" spans="2:65" s="1" customFormat="1" ht="24" customHeight="1">
      <c r="B829" s="30"/>
      <c r="C829" s="166" t="s">
        <v>3044</v>
      </c>
      <c r="D829" s="166" t="s">
        <v>124</v>
      </c>
      <c r="E829" s="167" t="s">
        <v>2354</v>
      </c>
      <c r="F829" s="168" t="s">
        <v>3045</v>
      </c>
      <c r="G829" s="169" t="s">
        <v>1300</v>
      </c>
      <c r="H829" s="170">
        <v>4</v>
      </c>
      <c r="I829" s="171"/>
      <c r="J829" s="172">
        <f t="shared" si="184"/>
        <v>0</v>
      </c>
      <c r="K829" s="168" t="s">
        <v>119</v>
      </c>
      <c r="L829" s="173"/>
      <c r="M829" s="174" t="s">
        <v>19</v>
      </c>
      <c r="N829" s="175" t="s">
        <v>44</v>
      </c>
      <c r="O829" s="59"/>
      <c r="P829" s="162">
        <f t="shared" si="185"/>
        <v>0</v>
      </c>
      <c r="Q829" s="162">
        <v>0</v>
      </c>
      <c r="R829" s="162">
        <f t="shared" si="186"/>
        <v>0</v>
      </c>
      <c r="S829" s="162">
        <v>0</v>
      </c>
      <c r="T829" s="163">
        <f t="shared" si="187"/>
        <v>0</v>
      </c>
      <c r="AR829" s="164" t="s">
        <v>225</v>
      </c>
      <c r="AT829" s="164" t="s">
        <v>124</v>
      </c>
      <c r="AU829" s="164" t="s">
        <v>73</v>
      </c>
      <c r="AY829" s="13" t="s">
        <v>121</v>
      </c>
      <c r="BE829" s="165">
        <f t="shared" si="188"/>
        <v>0</v>
      </c>
      <c r="BF829" s="165">
        <f t="shared" si="189"/>
        <v>0</v>
      </c>
      <c r="BG829" s="165">
        <f t="shared" si="190"/>
        <v>0</v>
      </c>
      <c r="BH829" s="165">
        <f t="shared" si="191"/>
        <v>0</v>
      </c>
      <c r="BI829" s="165">
        <f t="shared" si="192"/>
        <v>0</v>
      </c>
      <c r="BJ829" s="13" t="s">
        <v>81</v>
      </c>
      <c r="BK829" s="165">
        <f t="shared" si="193"/>
        <v>0</v>
      </c>
      <c r="BL829" s="13" t="s">
        <v>226</v>
      </c>
      <c r="BM829" s="164" t="s">
        <v>3046</v>
      </c>
    </row>
    <row r="830" spans="2:65" s="1" customFormat="1" ht="36" customHeight="1">
      <c r="B830" s="30"/>
      <c r="C830" s="153" t="s">
        <v>3047</v>
      </c>
      <c r="D830" s="153" t="s">
        <v>115</v>
      </c>
      <c r="E830" s="154" t="s">
        <v>3048</v>
      </c>
      <c r="F830" s="155" t="s">
        <v>3049</v>
      </c>
      <c r="G830" s="156" t="s">
        <v>231</v>
      </c>
      <c r="H830" s="157">
        <v>1</v>
      </c>
      <c r="I830" s="158"/>
      <c r="J830" s="159">
        <f t="shared" si="184"/>
        <v>0</v>
      </c>
      <c r="K830" s="155" t="s">
        <v>119</v>
      </c>
      <c r="L830" s="34"/>
      <c r="M830" s="160" t="s">
        <v>19</v>
      </c>
      <c r="N830" s="161" t="s">
        <v>44</v>
      </c>
      <c r="O830" s="59"/>
      <c r="P830" s="162">
        <f t="shared" si="185"/>
        <v>0</v>
      </c>
      <c r="Q830" s="162">
        <v>0</v>
      </c>
      <c r="R830" s="162">
        <f t="shared" si="186"/>
        <v>0</v>
      </c>
      <c r="S830" s="162">
        <v>0</v>
      </c>
      <c r="T830" s="163">
        <f t="shared" si="187"/>
        <v>0</v>
      </c>
      <c r="AR830" s="164" t="s">
        <v>120</v>
      </c>
      <c r="AT830" s="164" t="s">
        <v>115</v>
      </c>
      <c r="AU830" s="164" t="s">
        <v>73</v>
      </c>
      <c r="AY830" s="13" t="s">
        <v>121</v>
      </c>
      <c r="BE830" s="165">
        <f t="shared" si="188"/>
        <v>0</v>
      </c>
      <c r="BF830" s="165">
        <f t="shared" si="189"/>
        <v>0</v>
      </c>
      <c r="BG830" s="165">
        <f t="shared" si="190"/>
        <v>0</v>
      </c>
      <c r="BH830" s="165">
        <f t="shared" si="191"/>
        <v>0</v>
      </c>
      <c r="BI830" s="165">
        <f t="shared" si="192"/>
        <v>0</v>
      </c>
      <c r="BJ830" s="13" t="s">
        <v>81</v>
      </c>
      <c r="BK830" s="165">
        <f t="shared" si="193"/>
        <v>0</v>
      </c>
      <c r="BL830" s="13" t="s">
        <v>120</v>
      </c>
      <c r="BM830" s="164" t="s">
        <v>3050</v>
      </c>
    </row>
    <row r="831" spans="2:65" s="1" customFormat="1" ht="24" customHeight="1">
      <c r="B831" s="30"/>
      <c r="C831" s="153" t="s">
        <v>3051</v>
      </c>
      <c r="D831" s="153" t="s">
        <v>115</v>
      </c>
      <c r="E831" s="154" t="s">
        <v>3052</v>
      </c>
      <c r="F831" s="155" t="s">
        <v>3053</v>
      </c>
      <c r="G831" s="156" t="s">
        <v>231</v>
      </c>
      <c r="H831" s="157">
        <v>1</v>
      </c>
      <c r="I831" s="158"/>
      <c r="J831" s="159">
        <f t="shared" si="184"/>
        <v>0</v>
      </c>
      <c r="K831" s="155" t="s">
        <v>119</v>
      </c>
      <c r="L831" s="34"/>
      <c r="M831" s="160" t="s">
        <v>19</v>
      </c>
      <c r="N831" s="161" t="s">
        <v>44</v>
      </c>
      <c r="O831" s="59"/>
      <c r="P831" s="162">
        <f t="shared" si="185"/>
        <v>0</v>
      </c>
      <c r="Q831" s="162">
        <v>0</v>
      </c>
      <c r="R831" s="162">
        <f t="shared" si="186"/>
        <v>0</v>
      </c>
      <c r="S831" s="162">
        <v>0</v>
      </c>
      <c r="T831" s="163">
        <f t="shared" si="187"/>
        <v>0</v>
      </c>
      <c r="AR831" s="164" t="s">
        <v>120</v>
      </c>
      <c r="AT831" s="164" t="s">
        <v>115</v>
      </c>
      <c r="AU831" s="164" t="s">
        <v>73</v>
      </c>
      <c r="AY831" s="13" t="s">
        <v>121</v>
      </c>
      <c r="BE831" s="165">
        <f t="shared" si="188"/>
        <v>0</v>
      </c>
      <c r="BF831" s="165">
        <f t="shared" si="189"/>
        <v>0</v>
      </c>
      <c r="BG831" s="165">
        <f t="shared" si="190"/>
        <v>0</v>
      </c>
      <c r="BH831" s="165">
        <f t="shared" si="191"/>
        <v>0</v>
      </c>
      <c r="BI831" s="165">
        <f t="shared" si="192"/>
        <v>0</v>
      </c>
      <c r="BJ831" s="13" t="s">
        <v>81</v>
      </c>
      <c r="BK831" s="165">
        <f t="shared" si="193"/>
        <v>0</v>
      </c>
      <c r="BL831" s="13" t="s">
        <v>120</v>
      </c>
      <c r="BM831" s="164" t="s">
        <v>3054</v>
      </c>
    </row>
    <row r="832" spans="2:65" s="1" customFormat="1" ht="24" customHeight="1">
      <c r="B832" s="30"/>
      <c r="C832" s="166" t="s">
        <v>3055</v>
      </c>
      <c r="D832" s="166" t="s">
        <v>124</v>
      </c>
      <c r="E832" s="167" t="s">
        <v>3056</v>
      </c>
      <c r="F832" s="168" t="s">
        <v>3057</v>
      </c>
      <c r="G832" s="169" t="s">
        <v>118</v>
      </c>
      <c r="H832" s="170">
        <v>15</v>
      </c>
      <c r="I832" s="171"/>
      <c r="J832" s="172">
        <f t="shared" si="184"/>
        <v>0</v>
      </c>
      <c r="K832" s="168" t="s">
        <v>119</v>
      </c>
      <c r="L832" s="173"/>
      <c r="M832" s="174" t="s">
        <v>19</v>
      </c>
      <c r="N832" s="175" t="s">
        <v>44</v>
      </c>
      <c r="O832" s="59"/>
      <c r="P832" s="162">
        <f t="shared" si="185"/>
        <v>0</v>
      </c>
      <c r="Q832" s="162">
        <v>0</v>
      </c>
      <c r="R832" s="162">
        <f t="shared" si="186"/>
        <v>0</v>
      </c>
      <c r="S832" s="162">
        <v>0</v>
      </c>
      <c r="T832" s="163">
        <f t="shared" si="187"/>
        <v>0</v>
      </c>
      <c r="AR832" s="164" t="s">
        <v>225</v>
      </c>
      <c r="AT832" s="164" t="s">
        <v>124</v>
      </c>
      <c r="AU832" s="164" t="s">
        <v>73</v>
      </c>
      <c r="AY832" s="13" t="s">
        <v>121</v>
      </c>
      <c r="BE832" s="165">
        <f t="shared" si="188"/>
        <v>0</v>
      </c>
      <c r="BF832" s="165">
        <f t="shared" si="189"/>
        <v>0</v>
      </c>
      <c r="BG832" s="165">
        <f t="shared" si="190"/>
        <v>0</v>
      </c>
      <c r="BH832" s="165">
        <f t="shared" si="191"/>
        <v>0</v>
      </c>
      <c r="BI832" s="165">
        <f t="shared" si="192"/>
        <v>0</v>
      </c>
      <c r="BJ832" s="13" t="s">
        <v>81</v>
      </c>
      <c r="BK832" s="165">
        <f t="shared" si="193"/>
        <v>0</v>
      </c>
      <c r="BL832" s="13" t="s">
        <v>226</v>
      </c>
      <c r="BM832" s="164" t="s">
        <v>3058</v>
      </c>
    </row>
    <row r="833" spans="2:65" s="1" customFormat="1" ht="60" customHeight="1">
      <c r="B833" s="30"/>
      <c r="C833" s="166" t="s">
        <v>3059</v>
      </c>
      <c r="D833" s="166" t="s">
        <v>124</v>
      </c>
      <c r="E833" s="167" t="s">
        <v>3060</v>
      </c>
      <c r="F833" s="168" t="s">
        <v>3061</v>
      </c>
      <c r="G833" s="169" t="s">
        <v>231</v>
      </c>
      <c r="H833" s="170">
        <v>2</v>
      </c>
      <c r="I833" s="171"/>
      <c r="J833" s="172">
        <f t="shared" si="184"/>
        <v>0</v>
      </c>
      <c r="K833" s="168" t="s">
        <v>119</v>
      </c>
      <c r="L833" s="173"/>
      <c r="M833" s="174" t="s">
        <v>19</v>
      </c>
      <c r="N833" s="175" t="s">
        <v>44</v>
      </c>
      <c r="O833" s="59"/>
      <c r="P833" s="162">
        <f t="shared" si="185"/>
        <v>0</v>
      </c>
      <c r="Q833" s="162">
        <v>0</v>
      </c>
      <c r="R833" s="162">
        <f t="shared" si="186"/>
        <v>0</v>
      </c>
      <c r="S833" s="162">
        <v>0</v>
      </c>
      <c r="T833" s="163">
        <f t="shared" si="187"/>
        <v>0</v>
      </c>
      <c r="AR833" s="164" t="s">
        <v>225</v>
      </c>
      <c r="AT833" s="164" t="s">
        <v>124</v>
      </c>
      <c r="AU833" s="164" t="s">
        <v>73</v>
      </c>
      <c r="AY833" s="13" t="s">
        <v>121</v>
      </c>
      <c r="BE833" s="165">
        <f t="shared" si="188"/>
        <v>0</v>
      </c>
      <c r="BF833" s="165">
        <f t="shared" si="189"/>
        <v>0</v>
      </c>
      <c r="BG833" s="165">
        <f t="shared" si="190"/>
        <v>0</v>
      </c>
      <c r="BH833" s="165">
        <f t="shared" si="191"/>
        <v>0</v>
      </c>
      <c r="BI833" s="165">
        <f t="shared" si="192"/>
        <v>0</v>
      </c>
      <c r="BJ833" s="13" t="s">
        <v>81</v>
      </c>
      <c r="BK833" s="165">
        <f t="shared" si="193"/>
        <v>0</v>
      </c>
      <c r="BL833" s="13" t="s">
        <v>226</v>
      </c>
      <c r="BM833" s="164" t="s">
        <v>3062</v>
      </c>
    </row>
    <row r="834" spans="2:65" s="1" customFormat="1" ht="48" customHeight="1">
      <c r="B834" s="30"/>
      <c r="C834" s="166" t="s">
        <v>3063</v>
      </c>
      <c r="D834" s="166" t="s">
        <v>124</v>
      </c>
      <c r="E834" s="167" t="s">
        <v>3064</v>
      </c>
      <c r="F834" s="168" t="s">
        <v>3065</v>
      </c>
      <c r="G834" s="169" t="s">
        <v>231</v>
      </c>
      <c r="H834" s="170">
        <v>6</v>
      </c>
      <c r="I834" s="171"/>
      <c r="J834" s="172">
        <f t="shared" si="184"/>
        <v>0</v>
      </c>
      <c r="K834" s="168" t="s">
        <v>119</v>
      </c>
      <c r="L834" s="173"/>
      <c r="M834" s="174" t="s">
        <v>19</v>
      </c>
      <c r="N834" s="175" t="s">
        <v>44</v>
      </c>
      <c r="O834" s="59"/>
      <c r="P834" s="162">
        <f t="shared" si="185"/>
        <v>0</v>
      </c>
      <c r="Q834" s="162">
        <v>0</v>
      </c>
      <c r="R834" s="162">
        <f t="shared" si="186"/>
        <v>0</v>
      </c>
      <c r="S834" s="162">
        <v>0</v>
      </c>
      <c r="T834" s="163">
        <f t="shared" si="187"/>
        <v>0</v>
      </c>
      <c r="AR834" s="164" t="s">
        <v>225</v>
      </c>
      <c r="AT834" s="164" t="s">
        <v>124</v>
      </c>
      <c r="AU834" s="164" t="s">
        <v>73</v>
      </c>
      <c r="AY834" s="13" t="s">
        <v>121</v>
      </c>
      <c r="BE834" s="165">
        <f t="shared" si="188"/>
        <v>0</v>
      </c>
      <c r="BF834" s="165">
        <f t="shared" si="189"/>
        <v>0</v>
      </c>
      <c r="BG834" s="165">
        <f t="shared" si="190"/>
        <v>0</v>
      </c>
      <c r="BH834" s="165">
        <f t="shared" si="191"/>
        <v>0</v>
      </c>
      <c r="BI834" s="165">
        <f t="shared" si="192"/>
        <v>0</v>
      </c>
      <c r="BJ834" s="13" t="s">
        <v>81</v>
      </c>
      <c r="BK834" s="165">
        <f t="shared" si="193"/>
        <v>0</v>
      </c>
      <c r="BL834" s="13" t="s">
        <v>226</v>
      </c>
      <c r="BM834" s="164" t="s">
        <v>3066</v>
      </c>
    </row>
    <row r="835" spans="2:65" s="1" customFormat="1" ht="36" customHeight="1">
      <c r="B835" s="30"/>
      <c r="C835" s="153" t="s">
        <v>3067</v>
      </c>
      <c r="D835" s="153" t="s">
        <v>115</v>
      </c>
      <c r="E835" s="154" t="s">
        <v>3068</v>
      </c>
      <c r="F835" s="155" t="s">
        <v>3069</v>
      </c>
      <c r="G835" s="156" t="s">
        <v>231</v>
      </c>
      <c r="H835" s="157">
        <v>2</v>
      </c>
      <c r="I835" s="158"/>
      <c r="J835" s="159">
        <f t="shared" si="184"/>
        <v>0</v>
      </c>
      <c r="K835" s="155" t="s">
        <v>119</v>
      </c>
      <c r="L835" s="34"/>
      <c r="M835" s="160" t="s">
        <v>19</v>
      </c>
      <c r="N835" s="161" t="s">
        <v>44</v>
      </c>
      <c r="O835" s="59"/>
      <c r="P835" s="162">
        <f t="shared" si="185"/>
        <v>0</v>
      </c>
      <c r="Q835" s="162">
        <v>0</v>
      </c>
      <c r="R835" s="162">
        <f t="shared" si="186"/>
        <v>0</v>
      </c>
      <c r="S835" s="162">
        <v>0</v>
      </c>
      <c r="T835" s="163">
        <f t="shared" si="187"/>
        <v>0</v>
      </c>
      <c r="AR835" s="164" t="s">
        <v>120</v>
      </c>
      <c r="AT835" s="164" t="s">
        <v>115</v>
      </c>
      <c r="AU835" s="164" t="s">
        <v>73</v>
      </c>
      <c r="AY835" s="13" t="s">
        <v>121</v>
      </c>
      <c r="BE835" s="165">
        <f t="shared" si="188"/>
        <v>0</v>
      </c>
      <c r="BF835" s="165">
        <f t="shared" si="189"/>
        <v>0</v>
      </c>
      <c r="BG835" s="165">
        <f t="shared" si="190"/>
        <v>0</v>
      </c>
      <c r="BH835" s="165">
        <f t="shared" si="191"/>
        <v>0</v>
      </c>
      <c r="BI835" s="165">
        <f t="shared" si="192"/>
        <v>0</v>
      </c>
      <c r="BJ835" s="13" t="s">
        <v>81</v>
      </c>
      <c r="BK835" s="165">
        <f t="shared" si="193"/>
        <v>0</v>
      </c>
      <c r="BL835" s="13" t="s">
        <v>120</v>
      </c>
      <c r="BM835" s="164" t="s">
        <v>3070</v>
      </c>
    </row>
    <row r="836" spans="2:65" s="1" customFormat="1" ht="108" customHeight="1">
      <c r="B836" s="30"/>
      <c r="C836" s="153" t="s">
        <v>3071</v>
      </c>
      <c r="D836" s="153" t="s">
        <v>115</v>
      </c>
      <c r="E836" s="154" t="s">
        <v>3072</v>
      </c>
      <c r="F836" s="155" t="s">
        <v>3073</v>
      </c>
      <c r="G836" s="156" t="s">
        <v>231</v>
      </c>
      <c r="H836" s="157">
        <v>1</v>
      </c>
      <c r="I836" s="158"/>
      <c r="J836" s="159">
        <f t="shared" si="184"/>
        <v>0</v>
      </c>
      <c r="K836" s="155" t="s">
        <v>119</v>
      </c>
      <c r="L836" s="34"/>
      <c r="M836" s="160" t="s">
        <v>19</v>
      </c>
      <c r="N836" s="161" t="s">
        <v>44</v>
      </c>
      <c r="O836" s="59"/>
      <c r="P836" s="162">
        <f t="shared" si="185"/>
        <v>0</v>
      </c>
      <c r="Q836" s="162">
        <v>0</v>
      </c>
      <c r="R836" s="162">
        <f t="shared" si="186"/>
        <v>0</v>
      </c>
      <c r="S836" s="162">
        <v>0</v>
      </c>
      <c r="T836" s="163">
        <f t="shared" si="187"/>
        <v>0</v>
      </c>
      <c r="AR836" s="164" t="s">
        <v>120</v>
      </c>
      <c r="AT836" s="164" t="s">
        <v>115</v>
      </c>
      <c r="AU836" s="164" t="s">
        <v>73</v>
      </c>
      <c r="AY836" s="13" t="s">
        <v>121</v>
      </c>
      <c r="BE836" s="165">
        <f t="shared" si="188"/>
        <v>0</v>
      </c>
      <c r="BF836" s="165">
        <f t="shared" si="189"/>
        <v>0</v>
      </c>
      <c r="BG836" s="165">
        <f t="shared" si="190"/>
        <v>0</v>
      </c>
      <c r="BH836" s="165">
        <f t="shared" si="191"/>
        <v>0</v>
      </c>
      <c r="BI836" s="165">
        <f t="shared" si="192"/>
        <v>0</v>
      </c>
      <c r="BJ836" s="13" t="s">
        <v>81</v>
      </c>
      <c r="BK836" s="165">
        <f t="shared" si="193"/>
        <v>0</v>
      </c>
      <c r="BL836" s="13" t="s">
        <v>120</v>
      </c>
      <c r="BM836" s="164" t="s">
        <v>3074</v>
      </c>
    </row>
    <row r="837" spans="2:65" s="1" customFormat="1" ht="48" customHeight="1">
      <c r="B837" s="30"/>
      <c r="C837" s="153" t="s">
        <v>3075</v>
      </c>
      <c r="D837" s="153" t="s">
        <v>115</v>
      </c>
      <c r="E837" s="154" t="s">
        <v>3076</v>
      </c>
      <c r="F837" s="155" t="s">
        <v>3077</v>
      </c>
      <c r="G837" s="156" t="s">
        <v>2904</v>
      </c>
      <c r="H837" s="157">
        <v>1</v>
      </c>
      <c r="I837" s="158"/>
      <c r="J837" s="159">
        <f t="shared" si="184"/>
        <v>0</v>
      </c>
      <c r="K837" s="155" t="s">
        <v>119</v>
      </c>
      <c r="L837" s="34"/>
      <c r="M837" s="160" t="s">
        <v>19</v>
      </c>
      <c r="N837" s="161" t="s">
        <v>44</v>
      </c>
      <c r="O837" s="59"/>
      <c r="P837" s="162">
        <f t="shared" si="185"/>
        <v>0</v>
      </c>
      <c r="Q837" s="162">
        <v>0</v>
      </c>
      <c r="R837" s="162">
        <f t="shared" si="186"/>
        <v>0</v>
      </c>
      <c r="S837" s="162">
        <v>0</v>
      </c>
      <c r="T837" s="163">
        <f t="shared" si="187"/>
        <v>0</v>
      </c>
      <c r="AR837" s="164" t="s">
        <v>120</v>
      </c>
      <c r="AT837" s="164" t="s">
        <v>115</v>
      </c>
      <c r="AU837" s="164" t="s">
        <v>73</v>
      </c>
      <c r="AY837" s="13" t="s">
        <v>121</v>
      </c>
      <c r="BE837" s="165">
        <f t="shared" si="188"/>
        <v>0</v>
      </c>
      <c r="BF837" s="165">
        <f t="shared" si="189"/>
        <v>0</v>
      </c>
      <c r="BG837" s="165">
        <f t="shared" si="190"/>
        <v>0</v>
      </c>
      <c r="BH837" s="165">
        <f t="shared" si="191"/>
        <v>0</v>
      </c>
      <c r="BI837" s="165">
        <f t="shared" si="192"/>
        <v>0</v>
      </c>
      <c r="BJ837" s="13" t="s">
        <v>81</v>
      </c>
      <c r="BK837" s="165">
        <f t="shared" si="193"/>
        <v>0</v>
      </c>
      <c r="BL837" s="13" t="s">
        <v>120</v>
      </c>
      <c r="BM837" s="164" t="s">
        <v>3078</v>
      </c>
    </row>
    <row r="838" spans="2:65" s="1" customFormat="1" ht="36" customHeight="1">
      <c r="B838" s="30"/>
      <c r="C838" s="153" t="s">
        <v>3079</v>
      </c>
      <c r="D838" s="153" t="s">
        <v>115</v>
      </c>
      <c r="E838" s="154" t="s">
        <v>3080</v>
      </c>
      <c r="F838" s="155" t="s">
        <v>3081</v>
      </c>
      <c r="G838" s="156" t="s">
        <v>1852</v>
      </c>
      <c r="H838" s="157">
        <v>1</v>
      </c>
      <c r="I838" s="158"/>
      <c r="J838" s="159">
        <f t="shared" si="184"/>
        <v>0</v>
      </c>
      <c r="K838" s="155" t="s">
        <v>119</v>
      </c>
      <c r="L838" s="34"/>
      <c r="M838" s="160" t="s">
        <v>19</v>
      </c>
      <c r="N838" s="161" t="s">
        <v>44</v>
      </c>
      <c r="O838" s="59"/>
      <c r="P838" s="162">
        <f t="shared" si="185"/>
        <v>0</v>
      </c>
      <c r="Q838" s="162">
        <v>0</v>
      </c>
      <c r="R838" s="162">
        <f t="shared" si="186"/>
        <v>0</v>
      </c>
      <c r="S838" s="162">
        <v>0</v>
      </c>
      <c r="T838" s="163">
        <f t="shared" si="187"/>
        <v>0</v>
      </c>
      <c r="AR838" s="164" t="s">
        <v>120</v>
      </c>
      <c r="AT838" s="164" t="s">
        <v>115</v>
      </c>
      <c r="AU838" s="164" t="s">
        <v>73</v>
      </c>
      <c r="AY838" s="13" t="s">
        <v>121</v>
      </c>
      <c r="BE838" s="165">
        <f t="shared" si="188"/>
        <v>0</v>
      </c>
      <c r="BF838" s="165">
        <f t="shared" si="189"/>
        <v>0</v>
      </c>
      <c r="BG838" s="165">
        <f t="shared" si="190"/>
        <v>0</v>
      </c>
      <c r="BH838" s="165">
        <f t="shared" si="191"/>
        <v>0</v>
      </c>
      <c r="BI838" s="165">
        <f t="shared" si="192"/>
        <v>0</v>
      </c>
      <c r="BJ838" s="13" t="s">
        <v>81</v>
      </c>
      <c r="BK838" s="165">
        <f t="shared" si="193"/>
        <v>0</v>
      </c>
      <c r="BL838" s="13" t="s">
        <v>120</v>
      </c>
      <c r="BM838" s="164" t="s">
        <v>3082</v>
      </c>
    </row>
    <row r="839" spans="2:65" s="1" customFormat="1" ht="84" customHeight="1">
      <c r="B839" s="30"/>
      <c r="C839" s="153" t="s">
        <v>3083</v>
      </c>
      <c r="D839" s="153" t="s">
        <v>115</v>
      </c>
      <c r="E839" s="154" t="s">
        <v>3084</v>
      </c>
      <c r="F839" s="155" t="s">
        <v>3085</v>
      </c>
      <c r="G839" s="156" t="s">
        <v>231</v>
      </c>
      <c r="H839" s="157">
        <v>1</v>
      </c>
      <c r="I839" s="158"/>
      <c r="J839" s="159">
        <f t="shared" si="184"/>
        <v>0</v>
      </c>
      <c r="K839" s="155" t="s">
        <v>119</v>
      </c>
      <c r="L839" s="34"/>
      <c r="M839" s="160" t="s">
        <v>19</v>
      </c>
      <c r="N839" s="161" t="s">
        <v>44</v>
      </c>
      <c r="O839" s="59"/>
      <c r="P839" s="162">
        <f t="shared" si="185"/>
        <v>0</v>
      </c>
      <c r="Q839" s="162">
        <v>0</v>
      </c>
      <c r="R839" s="162">
        <f t="shared" si="186"/>
        <v>0</v>
      </c>
      <c r="S839" s="162">
        <v>0</v>
      </c>
      <c r="T839" s="163">
        <f t="shared" si="187"/>
        <v>0</v>
      </c>
      <c r="AR839" s="164" t="s">
        <v>120</v>
      </c>
      <c r="AT839" s="164" t="s">
        <v>115</v>
      </c>
      <c r="AU839" s="164" t="s">
        <v>73</v>
      </c>
      <c r="AY839" s="13" t="s">
        <v>121</v>
      </c>
      <c r="BE839" s="165">
        <f t="shared" si="188"/>
        <v>0</v>
      </c>
      <c r="BF839" s="165">
        <f t="shared" si="189"/>
        <v>0</v>
      </c>
      <c r="BG839" s="165">
        <f t="shared" si="190"/>
        <v>0</v>
      </c>
      <c r="BH839" s="165">
        <f t="shared" si="191"/>
        <v>0</v>
      </c>
      <c r="BI839" s="165">
        <f t="shared" si="192"/>
        <v>0</v>
      </c>
      <c r="BJ839" s="13" t="s">
        <v>81</v>
      </c>
      <c r="BK839" s="165">
        <f t="shared" si="193"/>
        <v>0</v>
      </c>
      <c r="BL839" s="13" t="s">
        <v>120</v>
      </c>
      <c r="BM839" s="164" t="s">
        <v>3086</v>
      </c>
    </row>
    <row r="840" spans="2:65" s="1" customFormat="1" ht="60" customHeight="1">
      <c r="B840" s="30"/>
      <c r="C840" s="153" t="s">
        <v>3087</v>
      </c>
      <c r="D840" s="153" t="s">
        <v>115</v>
      </c>
      <c r="E840" s="154" t="s">
        <v>3088</v>
      </c>
      <c r="F840" s="155" t="s">
        <v>3089</v>
      </c>
      <c r="G840" s="156" t="s">
        <v>231</v>
      </c>
      <c r="H840" s="157">
        <v>72</v>
      </c>
      <c r="I840" s="158"/>
      <c r="J840" s="159">
        <f t="shared" si="184"/>
        <v>0</v>
      </c>
      <c r="K840" s="155" t="s">
        <v>119</v>
      </c>
      <c r="L840" s="34"/>
      <c r="M840" s="160" t="s">
        <v>19</v>
      </c>
      <c r="N840" s="161" t="s">
        <v>44</v>
      </c>
      <c r="O840" s="59"/>
      <c r="P840" s="162">
        <f t="shared" si="185"/>
        <v>0</v>
      </c>
      <c r="Q840" s="162">
        <v>0</v>
      </c>
      <c r="R840" s="162">
        <f t="shared" si="186"/>
        <v>0</v>
      </c>
      <c r="S840" s="162">
        <v>0</v>
      </c>
      <c r="T840" s="163">
        <f t="shared" si="187"/>
        <v>0</v>
      </c>
      <c r="AR840" s="164" t="s">
        <v>120</v>
      </c>
      <c r="AT840" s="164" t="s">
        <v>115</v>
      </c>
      <c r="AU840" s="164" t="s">
        <v>73</v>
      </c>
      <c r="AY840" s="13" t="s">
        <v>121</v>
      </c>
      <c r="BE840" s="165">
        <f t="shared" si="188"/>
        <v>0</v>
      </c>
      <c r="BF840" s="165">
        <f t="shared" si="189"/>
        <v>0</v>
      </c>
      <c r="BG840" s="165">
        <f t="shared" si="190"/>
        <v>0</v>
      </c>
      <c r="BH840" s="165">
        <f t="shared" si="191"/>
        <v>0</v>
      </c>
      <c r="BI840" s="165">
        <f t="shared" si="192"/>
        <v>0</v>
      </c>
      <c r="BJ840" s="13" t="s">
        <v>81</v>
      </c>
      <c r="BK840" s="165">
        <f t="shared" si="193"/>
        <v>0</v>
      </c>
      <c r="BL840" s="13" t="s">
        <v>120</v>
      </c>
      <c r="BM840" s="164" t="s">
        <v>3090</v>
      </c>
    </row>
    <row r="841" spans="2:65" s="1" customFormat="1" ht="24" customHeight="1">
      <c r="B841" s="30"/>
      <c r="C841" s="166" t="s">
        <v>3091</v>
      </c>
      <c r="D841" s="166" t="s">
        <v>124</v>
      </c>
      <c r="E841" s="167" t="s">
        <v>3092</v>
      </c>
      <c r="F841" s="168" t="s">
        <v>3093</v>
      </c>
      <c r="G841" s="169" t="s">
        <v>231</v>
      </c>
      <c r="H841" s="170">
        <v>1</v>
      </c>
      <c r="I841" s="171"/>
      <c r="J841" s="172">
        <f t="shared" si="184"/>
        <v>0</v>
      </c>
      <c r="K841" s="168" t="s">
        <v>119</v>
      </c>
      <c r="L841" s="173"/>
      <c r="M841" s="174" t="s">
        <v>19</v>
      </c>
      <c r="N841" s="175" t="s">
        <v>44</v>
      </c>
      <c r="O841" s="59"/>
      <c r="P841" s="162">
        <f t="shared" si="185"/>
        <v>0</v>
      </c>
      <c r="Q841" s="162">
        <v>0</v>
      </c>
      <c r="R841" s="162">
        <f t="shared" si="186"/>
        <v>0</v>
      </c>
      <c r="S841" s="162">
        <v>0</v>
      </c>
      <c r="T841" s="163">
        <f t="shared" si="187"/>
        <v>0</v>
      </c>
      <c r="AR841" s="164" t="s">
        <v>220</v>
      </c>
      <c r="AT841" s="164" t="s">
        <v>124</v>
      </c>
      <c r="AU841" s="164" t="s">
        <v>73</v>
      </c>
      <c r="AY841" s="13" t="s">
        <v>121</v>
      </c>
      <c r="BE841" s="165">
        <f t="shared" si="188"/>
        <v>0</v>
      </c>
      <c r="BF841" s="165">
        <f t="shared" si="189"/>
        <v>0</v>
      </c>
      <c r="BG841" s="165">
        <f t="shared" si="190"/>
        <v>0</v>
      </c>
      <c r="BH841" s="165">
        <f t="shared" si="191"/>
        <v>0</v>
      </c>
      <c r="BI841" s="165">
        <f t="shared" si="192"/>
        <v>0</v>
      </c>
      <c r="BJ841" s="13" t="s">
        <v>81</v>
      </c>
      <c r="BK841" s="165">
        <f t="shared" si="193"/>
        <v>0</v>
      </c>
      <c r="BL841" s="13" t="s">
        <v>220</v>
      </c>
      <c r="BM841" s="164" t="s">
        <v>3094</v>
      </c>
    </row>
    <row r="842" spans="2:65" s="1" customFormat="1" ht="24" customHeight="1">
      <c r="B842" s="30"/>
      <c r="C842" s="153" t="s">
        <v>3095</v>
      </c>
      <c r="D842" s="153" t="s">
        <v>115</v>
      </c>
      <c r="E842" s="154" t="s">
        <v>3096</v>
      </c>
      <c r="F842" s="155" t="s">
        <v>3097</v>
      </c>
      <c r="G842" s="156" t="s">
        <v>231</v>
      </c>
      <c r="H842" s="157">
        <v>48</v>
      </c>
      <c r="I842" s="158"/>
      <c r="J842" s="159">
        <f t="shared" si="184"/>
        <v>0</v>
      </c>
      <c r="K842" s="155" t="s">
        <v>119</v>
      </c>
      <c r="L842" s="34"/>
      <c r="M842" s="160" t="s">
        <v>19</v>
      </c>
      <c r="N842" s="161" t="s">
        <v>44</v>
      </c>
      <c r="O842" s="59"/>
      <c r="P842" s="162">
        <f t="shared" si="185"/>
        <v>0</v>
      </c>
      <c r="Q842" s="162">
        <v>0</v>
      </c>
      <c r="R842" s="162">
        <f t="shared" si="186"/>
        <v>0</v>
      </c>
      <c r="S842" s="162">
        <v>0</v>
      </c>
      <c r="T842" s="163">
        <f t="shared" si="187"/>
        <v>0</v>
      </c>
      <c r="AR842" s="164" t="s">
        <v>120</v>
      </c>
      <c r="AT842" s="164" t="s">
        <v>115</v>
      </c>
      <c r="AU842" s="164" t="s">
        <v>73</v>
      </c>
      <c r="AY842" s="13" t="s">
        <v>121</v>
      </c>
      <c r="BE842" s="165">
        <f t="shared" si="188"/>
        <v>0</v>
      </c>
      <c r="BF842" s="165">
        <f t="shared" si="189"/>
        <v>0</v>
      </c>
      <c r="BG842" s="165">
        <f t="shared" si="190"/>
        <v>0</v>
      </c>
      <c r="BH842" s="165">
        <f t="shared" si="191"/>
        <v>0</v>
      </c>
      <c r="BI842" s="165">
        <f t="shared" si="192"/>
        <v>0</v>
      </c>
      <c r="BJ842" s="13" t="s">
        <v>81</v>
      </c>
      <c r="BK842" s="165">
        <f t="shared" si="193"/>
        <v>0</v>
      </c>
      <c r="BL842" s="13" t="s">
        <v>120</v>
      </c>
      <c r="BM842" s="164" t="s">
        <v>3098</v>
      </c>
    </row>
    <row r="843" spans="2:65" s="1" customFormat="1" ht="24" customHeight="1">
      <c r="B843" s="30"/>
      <c r="C843" s="166" t="s">
        <v>3099</v>
      </c>
      <c r="D843" s="166" t="s">
        <v>124</v>
      </c>
      <c r="E843" s="167" t="s">
        <v>3100</v>
      </c>
      <c r="F843" s="168" t="s">
        <v>3101</v>
      </c>
      <c r="G843" s="169" t="s">
        <v>231</v>
      </c>
      <c r="H843" s="170">
        <v>4</v>
      </c>
      <c r="I843" s="171"/>
      <c r="J843" s="172">
        <f t="shared" si="184"/>
        <v>0</v>
      </c>
      <c r="K843" s="168" t="s">
        <v>119</v>
      </c>
      <c r="L843" s="173"/>
      <c r="M843" s="174" t="s">
        <v>19</v>
      </c>
      <c r="N843" s="175" t="s">
        <v>44</v>
      </c>
      <c r="O843" s="59"/>
      <c r="P843" s="162">
        <f t="shared" si="185"/>
        <v>0</v>
      </c>
      <c r="Q843" s="162">
        <v>0</v>
      </c>
      <c r="R843" s="162">
        <f t="shared" si="186"/>
        <v>0</v>
      </c>
      <c r="S843" s="162">
        <v>0</v>
      </c>
      <c r="T843" s="163">
        <f t="shared" si="187"/>
        <v>0</v>
      </c>
      <c r="AR843" s="164" t="s">
        <v>220</v>
      </c>
      <c r="AT843" s="164" t="s">
        <v>124</v>
      </c>
      <c r="AU843" s="164" t="s">
        <v>73</v>
      </c>
      <c r="AY843" s="13" t="s">
        <v>121</v>
      </c>
      <c r="BE843" s="165">
        <f t="shared" si="188"/>
        <v>0</v>
      </c>
      <c r="BF843" s="165">
        <f t="shared" si="189"/>
        <v>0</v>
      </c>
      <c r="BG843" s="165">
        <f t="shared" si="190"/>
        <v>0</v>
      </c>
      <c r="BH843" s="165">
        <f t="shared" si="191"/>
        <v>0</v>
      </c>
      <c r="BI843" s="165">
        <f t="shared" si="192"/>
        <v>0</v>
      </c>
      <c r="BJ843" s="13" t="s">
        <v>81</v>
      </c>
      <c r="BK843" s="165">
        <f t="shared" si="193"/>
        <v>0</v>
      </c>
      <c r="BL843" s="13" t="s">
        <v>220</v>
      </c>
      <c r="BM843" s="164" t="s">
        <v>3102</v>
      </c>
    </row>
    <row r="844" spans="2:65" s="1" customFormat="1" ht="24" customHeight="1">
      <c r="B844" s="30"/>
      <c r="C844" s="166" t="s">
        <v>3103</v>
      </c>
      <c r="D844" s="166" t="s">
        <v>124</v>
      </c>
      <c r="E844" s="167" t="s">
        <v>3104</v>
      </c>
      <c r="F844" s="168" t="s">
        <v>3105</v>
      </c>
      <c r="G844" s="169" t="s">
        <v>231</v>
      </c>
      <c r="H844" s="170">
        <v>4</v>
      </c>
      <c r="I844" s="171"/>
      <c r="J844" s="172">
        <f t="shared" si="184"/>
        <v>0</v>
      </c>
      <c r="K844" s="168" t="s">
        <v>119</v>
      </c>
      <c r="L844" s="173"/>
      <c r="M844" s="174" t="s">
        <v>19</v>
      </c>
      <c r="N844" s="175" t="s">
        <v>44</v>
      </c>
      <c r="O844" s="59"/>
      <c r="P844" s="162">
        <f t="shared" si="185"/>
        <v>0</v>
      </c>
      <c r="Q844" s="162">
        <v>0</v>
      </c>
      <c r="R844" s="162">
        <f t="shared" si="186"/>
        <v>0</v>
      </c>
      <c r="S844" s="162">
        <v>0</v>
      </c>
      <c r="T844" s="163">
        <f t="shared" si="187"/>
        <v>0</v>
      </c>
      <c r="AR844" s="164" t="s">
        <v>220</v>
      </c>
      <c r="AT844" s="164" t="s">
        <v>124</v>
      </c>
      <c r="AU844" s="164" t="s">
        <v>73</v>
      </c>
      <c r="AY844" s="13" t="s">
        <v>121</v>
      </c>
      <c r="BE844" s="165">
        <f t="shared" si="188"/>
        <v>0</v>
      </c>
      <c r="BF844" s="165">
        <f t="shared" si="189"/>
        <v>0</v>
      </c>
      <c r="BG844" s="165">
        <f t="shared" si="190"/>
        <v>0</v>
      </c>
      <c r="BH844" s="165">
        <f t="shared" si="191"/>
        <v>0</v>
      </c>
      <c r="BI844" s="165">
        <f t="shared" si="192"/>
        <v>0</v>
      </c>
      <c r="BJ844" s="13" t="s">
        <v>81</v>
      </c>
      <c r="BK844" s="165">
        <f t="shared" si="193"/>
        <v>0</v>
      </c>
      <c r="BL844" s="13" t="s">
        <v>220</v>
      </c>
      <c r="BM844" s="164" t="s">
        <v>3106</v>
      </c>
    </row>
    <row r="845" spans="2:65" s="1" customFormat="1" ht="24" customHeight="1">
      <c r="B845" s="30"/>
      <c r="C845" s="166" t="s">
        <v>3107</v>
      </c>
      <c r="D845" s="166" t="s">
        <v>124</v>
      </c>
      <c r="E845" s="167" t="s">
        <v>3108</v>
      </c>
      <c r="F845" s="168" t="s">
        <v>3109</v>
      </c>
      <c r="G845" s="169" t="s">
        <v>231</v>
      </c>
      <c r="H845" s="170">
        <v>4</v>
      </c>
      <c r="I845" s="171"/>
      <c r="J845" s="172">
        <f t="shared" si="184"/>
        <v>0</v>
      </c>
      <c r="K845" s="168" t="s">
        <v>119</v>
      </c>
      <c r="L845" s="173"/>
      <c r="M845" s="174" t="s">
        <v>19</v>
      </c>
      <c r="N845" s="175" t="s">
        <v>44</v>
      </c>
      <c r="O845" s="59"/>
      <c r="P845" s="162">
        <f t="shared" si="185"/>
        <v>0</v>
      </c>
      <c r="Q845" s="162">
        <v>0</v>
      </c>
      <c r="R845" s="162">
        <f t="shared" si="186"/>
        <v>0</v>
      </c>
      <c r="S845" s="162">
        <v>0</v>
      </c>
      <c r="T845" s="163">
        <f t="shared" si="187"/>
        <v>0</v>
      </c>
      <c r="AR845" s="164" t="s">
        <v>220</v>
      </c>
      <c r="AT845" s="164" t="s">
        <v>124</v>
      </c>
      <c r="AU845" s="164" t="s">
        <v>73</v>
      </c>
      <c r="AY845" s="13" t="s">
        <v>121</v>
      </c>
      <c r="BE845" s="165">
        <f t="shared" si="188"/>
        <v>0</v>
      </c>
      <c r="BF845" s="165">
        <f t="shared" si="189"/>
        <v>0</v>
      </c>
      <c r="BG845" s="165">
        <f t="shared" si="190"/>
        <v>0</v>
      </c>
      <c r="BH845" s="165">
        <f t="shared" si="191"/>
        <v>0</v>
      </c>
      <c r="BI845" s="165">
        <f t="shared" si="192"/>
        <v>0</v>
      </c>
      <c r="BJ845" s="13" t="s">
        <v>81</v>
      </c>
      <c r="BK845" s="165">
        <f t="shared" si="193"/>
        <v>0</v>
      </c>
      <c r="BL845" s="13" t="s">
        <v>220</v>
      </c>
      <c r="BM845" s="164" t="s">
        <v>3110</v>
      </c>
    </row>
    <row r="846" spans="2:65" s="1" customFormat="1" ht="24" customHeight="1">
      <c r="B846" s="30"/>
      <c r="C846" s="166" t="s">
        <v>3111</v>
      </c>
      <c r="D846" s="166" t="s">
        <v>124</v>
      </c>
      <c r="E846" s="167" t="s">
        <v>3112</v>
      </c>
      <c r="F846" s="168" t="s">
        <v>3113</v>
      </c>
      <c r="G846" s="169" t="s">
        <v>231</v>
      </c>
      <c r="H846" s="170">
        <v>2</v>
      </c>
      <c r="I846" s="171"/>
      <c r="J846" s="172">
        <f t="shared" si="184"/>
        <v>0</v>
      </c>
      <c r="K846" s="168" t="s">
        <v>119</v>
      </c>
      <c r="L846" s="173"/>
      <c r="M846" s="174" t="s">
        <v>19</v>
      </c>
      <c r="N846" s="175" t="s">
        <v>44</v>
      </c>
      <c r="O846" s="59"/>
      <c r="P846" s="162">
        <f t="shared" si="185"/>
        <v>0</v>
      </c>
      <c r="Q846" s="162">
        <v>0</v>
      </c>
      <c r="R846" s="162">
        <f t="shared" si="186"/>
        <v>0</v>
      </c>
      <c r="S846" s="162">
        <v>0</v>
      </c>
      <c r="T846" s="163">
        <f t="shared" si="187"/>
        <v>0</v>
      </c>
      <c r="AR846" s="164" t="s">
        <v>220</v>
      </c>
      <c r="AT846" s="164" t="s">
        <v>124</v>
      </c>
      <c r="AU846" s="164" t="s">
        <v>73</v>
      </c>
      <c r="AY846" s="13" t="s">
        <v>121</v>
      </c>
      <c r="BE846" s="165">
        <f t="shared" si="188"/>
        <v>0</v>
      </c>
      <c r="BF846" s="165">
        <f t="shared" si="189"/>
        <v>0</v>
      </c>
      <c r="BG846" s="165">
        <f t="shared" si="190"/>
        <v>0</v>
      </c>
      <c r="BH846" s="165">
        <f t="shared" si="191"/>
        <v>0</v>
      </c>
      <c r="BI846" s="165">
        <f t="shared" si="192"/>
        <v>0</v>
      </c>
      <c r="BJ846" s="13" t="s">
        <v>81</v>
      </c>
      <c r="BK846" s="165">
        <f t="shared" si="193"/>
        <v>0</v>
      </c>
      <c r="BL846" s="13" t="s">
        <v>220</v>
      </c>
      <c r="BM846" s="164" t="s">
        <v>3114</v>
      </c>
    </row>
    <row r="847" spans="2:65" s="1" customFormat="1" ht="24" customHeight="1">
      <c r="B847" s="30"/>
      <c r="C847" s="153" t="s">
        <v>3115</v>
      </c>
      <c r="D847" s="153" t="s">
        <v>115</v>
      </c>
      <c r="E847" s="154" t="s">
        <v>3116</v>
      </c>
      <c r="F847" s="155" t="s">
        <v>3117</v>
      </c>
      <c r="G847" s="156" t="s">
        <v>231</v>
      </c>
      <c r="H847" s="157">
        <v>6</v>
      </c>
      <c r="I847" s="158"/>
      <c r="J847" s="159">
        <f t="shared" si="184"/>
        <v>0</v>
      </c>
      <c r="K847" s="155" t="s">
        <v>119</v>
      </c>
      <c r="L847" s="34"/>
      <c r="M847" s="160" t="s">
        <v>19</v>
      </c>
      <c r="N847" s="161" t="s">
        <v>44</v>
      </c>
      <c r="O847" s="59"/>
      <c r="P847" s="162">
        <f t="shared" si="185"/>
        <v>0</v>
      </c>
      <c r="Q847" s="162">
        <v>0</v>
      </c>
      <c r="R847" s="162">
        <f t="shared" si="186"/>
        <v>0</v>
      </c>
      <c r="S847" s="162">
        <v>0</v>
      </c>
      <c r="T847" s="163">
        <f t="shared" si="187"/>
        <v>0</v>
      </c>
      <c r="AR847" s="164" t="s">
        <v>120</v>
      </c>
      <c r="AT847" s="164" t="s">
        <v>115</v>
      </c>
      <c r="AU847" s="164" t="s">
        <v>73</v>
      </c>
      <c r="AY847" s="13" t="s">
        <v>121</v>
      </c>
      <c r="BE847" s="165">
        <f t="shared" si="188"/>
        <v>0</v>
      </c>
      <c r="BF847" s="165">
        <f t="shared" si="189"/>
        <v>0</v>
      </c>
      <c r="BG847" s="165">
        <f t="shared" si="190"/>
        <v>0</v>
      </c>
      <c r="BH847" s="165">
        <f t="shared" si="191"/>
        <v>0</v>
      </c>
      <c r="BI847" s="165">
        <f t="shared" si="192"/>
        <v>0</v>
      </c>
      <c r="BJ847" s="13" t="s">
        <v>81</v>
      </c>
      <c r="BK847" s="165">
        <f t="shared" si="193"/>
        <v>0</v>
      </c>
      <c r="BL847" s="13" t="s">
        <v>120</v>
      </c>
      <c r="BM847" s="164" t="s">
        <v>3118</v>
      </c>
    </row>
    <row r="848" spans="2:65" s="1" customFormat="1" ht="24" customHeight="1">
      <c r="B848" s="30"/>
      <c r="C848" s="153" t="s">
        <v>3119</v>
      </c>
      <c r="D848" s="153" t="s">
        <v>115</v>
      </c>
      <c r="E848" s="154" t="s">
        <v>3120</v>
      </c>
      <c r="F848" s="155" t="s">
        <v>3121</v>
      </c>
      <c r="G848" s="156" t="s">
        <v>231</v>
      </c>
      <c r="H848" s="157">
        <v>48</v>
      </c>
      <c r="I848" s="158"/>
      <c r="J848" s="159">
        <f t="shared" si="184"/>
        <v>0</v>
      </c>
      <c r="K848" s="155" t="s">
        <v>119</v>
      </c>
      <c r="L848" s="34"/>
      <c r="M848" s="160" t="s">
        <v>19</v>
      </c>
      <c r="N848" s="161" t="s">
        <v>44</v>
      </c>
      <c r="O848" s="59"/>
      <c r="P848" s="162">
        <f t="shared" si="185"/>
        <v>0</v>
      </c>
      <c r="Q848" s="162">
        <v>0</v>
      </c>
      <c r="R848" s="162">
        <f t="shared" si="186"/>
        <v>0</v>
      </c>
      <c r="S848" s="162">
        <v>0</v>
      </c>
      <c r="T848" s="163">
        <f t="shared" si="187"/>
        <v>0</v>
      </c>
      <c r="AR848" s="164" t="s">
        <v>120</v>
      </c>
      <c r="AT848" s="164" t="s">
        <v>115</v>
      </c>
      <c r="AU848" s="164" t="s">
        <v>73</v>
      </c>
      <c r="AY848" s="13" t="s">
        <v>121</v>
      </c>
      <c r="BE848" s="165">
        <f t="shared" si="188"/>
        <v>0</v>
      </c>
      <c r="BF848" s="165">
        <f t="shared" si="189"/>
        <v>0</v>
      </c>
      <c r="BG848" s="165">
        <f t="shared" si="190"/>
        <v>0</v>
      </c>
      <c r="BH848" s="165">
        <f t="shared" si="191"/>
        <v>0</v>
      </c>
      <c r="BI848" s="165">
        <f t="shared" si="192"/>
        <v>0</v>
      </c>
      <c r="BJ848" s="13" t="s">
        <v>81</v>
      </c>
      <c r="BK848" s="165">
        <f t="shared" si="193"/>
        <v>0</v>
      </c>
      <c r="BL848" s="13" t="s">
        <v>120</v>
      </c>
      <c r="BM848" s="164" t="s">
        <v>3122</v>
      </c>
    </row>
    <row r="849" spans="2:65" s="1" customFormat="1" ht="24" customHeight="1">
      <c r="B849" s="30"/>
      <c r="C849" s="153" t="s">
        <v>3123</v>
      </c>
      <c r="D849" s="153" t="s">
        <v>115</v>
      </c>
      <c r="E849" s="154" t="s">
        <v>3124</v>
      </c>
      <c r="F849" s="155" t="s">
        <v>3125</v>
      </c>
      <c r="G849" s="156" t="s">
        <v>231</v>
      </c>
      <c r="H849" s="157">
        <v>168</v>
      </c>
      <c r="I849" s="158"/>
      <c r="J849" s="159">
        <f t="shared" si="184"/>
        <v>0</v>
      </c>
      <c r="K849" s="155" t="s">
        <v>119</v>
      </c>
      <c r="L849" s="34"/>
      <c r="M849" s="160" t="s">
        <v>19</v>
      </c>
      <c r="N849" s="161" t="s">
        <v>44</v>
      </c>
      <c r="O849" s="59"/>
      <c r="P849" s="162">
        <f t="shared" si="185"/>
        <v>0</v>
      </c>
      <c r="Q849" s="162">
        <v>0</v>
      </c>
      <c r="R849" s="162">
        <f t="shared" si="186"/>
        <v>0</v>
      </c>
      <c r="S849" s="162">
        <v>0</v>
      </c>
      <c r="T849" s="163">
        <f t="shared" si="187"/>
        <v>0</v>
      </c>
      <c r="AR849" s="164" t="s">
        <v>232</v>
      </c>
      <c r="AT849" s="164" t="s">
        <v>115</v>
      </c>
      <c r="AU849" s="164" t="s">
        <v>73</v>
      </c>
      <c r="AY849" s="13" t="s">
        <v>121</v>
      </c>
      <c r="BE849" s="165">
        <f t="shared" si="188"/>
        <v>0</v>
      </c>
      <c r="BF849" s="165">
        <f t="shared" si="189"/>
        <v>0</v>
      </c>
      <c r="BG849" s="165">
        <f t="shared" si="190"/>
        <v>0</v>
      </c>
      <c r="BH849" s="165">
        <f t="shared" si="191"/>
        <v>0</v>
      </c>
      <c r="BI849" s="165">
        <f t="shared" si="192"/>
        <v>0</v>
      </c>
      <c r="BJ849" s="13" t="s">
        <v>81</v>
      </c>
      <c r="BK849" s="165">
        <f t="shared" si="193"/>
        <v>0</v>
      </c>
      <c r="BL849" s="13" t="s">
        <v>232</v>
      </c>
      <c r="BM849" s="164" t="s">
        <v>3126</v>
      </c>
    </row>
    <row r="850" spans="2:65" s="1" customFormat="1" ht="24" customHeight="1">
      <c r="B850" s="30"/>
      <c r="C850" s="153" t="s">
        <v>3127</v>
      </c>
      <c r="D850" s="153" t="s">
        <v>115</v>
      </c>
      <c r="E850" s="154" t="s">
        <v>3128</v>
      </c>
      <c r="F850" s="155" t="s">
        <v>3129</v>
      </c>
      <c r="G850" s="156" t="s">
        <v>231</v>
      </c>
      <c r="H850" s="157">
        <v>12</v>
      </c>
      <c r="I850" s="158"/>
      <c r="J850" s="159">
        <f t="shared" si="184"/>
        <v>0</v>
      </c>
      <c r="K850" s="155" t="s">
        <v>119</v>
      </c>
      <c r="L850" s="34"/>
      <c r="M850" s="160" t="s">
        <v>19</v>
      </c>
      <c r="N850" s="161" t="s">
        <v>44</v>
      </c>
      <c r="O850" s="59"/>
      <c r="P850" s="162">
        <f t="shared" si="185"/>
        <v>0</v>
      </c>
      <c r="Q850" s="162">
        <v>0</v>
      </c>
      <c r="R850" s="162">
        <f t="shared" si="186"/>
        <v>0</v>
      </c>
      <c r="S850" s="162">
        <v>0</v>
      </c>
      <c r="T850" s="163">
        <f t="shared" si="187"/>
        <v>0</v>
      </c>
      <c r="AR850" s="164" t="s">
        <v>120</v>
      </c>
      <c r="AT850" s="164" t="s">
        <v>115</v>
      </c>
      <c r="AU850" s="164" t="s">
        <v>73</v>
      </c>
      <c r="AY850" s="13" t="s">
        <v>121</v>
      </c>
      <c r="BE850" s="165">
        <f t="shared" si="188"/>
        <v>0</v>
      </c>
      <c r="BF850" s="165">
        <f t="shared" si="189"/>
        <v>0</v>
      </c>
      <c r="BG850" s="165">
        <f t="shared" si="190"/>
        <v>0</v>
      </c>
      <c r="BH850" s="165">
        <f t="shared" si="191"/>
        <v>0</v>
      </c>
      <c r="BI850" s="165">
        <f t="shared" si="192"/>
        <v>0</v>
      </c>
      <c r="BJ850" s="13" t="s">
        <v>81</v>
      </c>
      <c r="BK850" s="165">
        <f t="shared" si="193"/>
        <v>0</v>
      </c>
      <c r="BL850" s="13" t="s">
        <v>120</v>
      </c>
      <c r="BM850" s="164" t="s">
        <v>3130</v>
      </c>
    </row>
    <row r="851" spans="2:65" s="1" customFormat="1" ht="24" customHeight="1">
      <c r="B851" s="30"/>
      <c r="C851" s="153" t="s">
        <v>3131</v>
      </c>
      <c r="D851" s="153" t="s">
        <v>115</v>
      </c>
      <c r="E851" s="154" t="s">
        <v>3132</v>
      </c>
      <c r="F851" s="155" t="s">
        <v>3133</v>
      </c>
      <c r="G851" s="156" t="s">
        <v>231</v>
      </c>
      <c r="H851" s="157">
        <v>1</v>
      </c>
      <c r="I851" s="158"/>
      <c r="J851" s="159">
        <f t="shared" si="184"/>
        <v>0</v>
      </c>
      <c r="K851" s="155" t="s">
        <v>119</v>
      </c>
      <c r="L851" s="34"/>
      <c r="M851" s="160" t="s">
        <v>19</v>
      </c>
      <c r="N851" s="161" t="s">
        <v>44</v>
      </c>
      <c r="O851" s="59"/>
      <c r="P851" s="162">
        <f t="shared" si="185"/>
        <v>0</v>
      </c>
      <c r="Q851" s="162">
        <v>0</v>
      </c>
      <c r="R851" s="162">
        <f t="shared" si="186"/>
        <v>0</v>
      </c>
      <c r="S851" s="162">
        <v>0</v>
      </c>
      <c r="T851" s="163">
        <f t="shared" si="187"/>
        <v>0</v>
      </c>
      <c r="AR851" s="164" t="s">
        <v>120</v>
      </c>
      <c r="AT851" s="164" t="s">
        <v>115</v>
      </c>
      <c r="AU851" s="164" t="s">
        <v>73</v>
      </c>
      <c r="AY851" s="13" t="s">
        <v>121</v>
      </c>
      <c r="BE851" s="165">
        <f t="shared" si="188"/>
        <v>0</v>
      </c>
      <c r="BF851" s="165">
        <f t="shared" si="189"/>
        <v>0</v>
      </c>
      <c r="BG851" s="165">
        <f t="shared" si="190"/>
        <v>0</v>
      </c>
      <c r="BH851" s="165">
        <f t="shared" si="191"/>
        <v>0</v>
      </c>
      <c r="BI851" s="165">
        <f t="shared" si="192"/>
        <v>0</v>
      </c>
      <c r="BJ851" s="13" t="s">
        <v>81</v>
      </c>
      <c r="BK851" s="165">
        <f t="shared" si="193"/>
        <v>0</v>
      </c>
      <c r="BL851" s="13" t="s">
        <v>120</v>
      </c>
      <c r="BM851" s="164" t="s">
        <v>3134</v>
      </c>
    </row>
    <row r="852" spans="2:65" s="1" customFormat="1" ht="24" customHeight="1">
      <c r="B852" s="30"/>
      <c r="C852" s="153" t="s">
        <v>3135</v>
      </c>
      <c r="D852" s="153" t="s">
        <v>115</v>
      </c>
      <c r="E852" s="154" t="s">
        <v>3136</v>
      </c>
      <c r="F852" s="155" t="s">
        <v>3137</v>
      </c>
      <c r="G852" s="156" t="s">
        <v>231</v>
      </c>
      <c r="H852" s="157">
        <v>1</v>
      </c>
      <c r="I852" s="158"/>
      <c r="J852" s="159">
        <f t="shared" ref="J852:J883" si="194">ROUND(I852*H852,2)</f>
        <v>0</v>
      </c>
      <c r="K852" s="155" t="s">
        <v>119</v>
      </c>
      <c r="L852" s="34"/>
      <c r="M852" s="160" t="s">
        <v>19</v>
      </c>
      <c r="N852" s="161" t="s">
        <v>44</v>
      </c>
      <c r="O852" s="59"/>
      <c r="P852" s="162">
        <f t="shared" ref="P852:P883" si="195">O852*H852</f>
        <v>0</v>
      </c>
      <c r="Q852" s="162">
        <v>0</v>
      </c>
      <c r="R852" s="162">
        <f t="shared" ref="R852:R883" si="196">Q852*H852</f>
        <v>0</v>
      </c>
      <c r="S852" s="162">
        <v>0</v>
      </c>
      <c r="T852" s="163">
        <f t="shared" ref="T852:T883" si="197">S852*H852</f>
        <v>0</v>
      </c>
      <c r="AR852" s="164" t="s">
        <v>120</v>
      </c>
      <c r="AT852" s="164" t="s">
        <v>115</v>
      </c>
      <c r="AU852" s="164" t="s">
        <v>73</v>
      </c>
      <c r="AY852" s="13" t="s">
        <v>121</v>
      </c>
      <c r="BE852" s="165">
        <f t="shared" ref="BE852:BE863" si="198">IF(N852="základní",J852,0)</f>
        <v>0</v>
      </c>
      <c r="BF852" s="165">
        <f t="shared" ref="BF852:BF863" si="199">IF(N852="snížená",J852,0)</f>
        <v>0</v>
      </c>
      <c r="BG852" s="165">
        <f t="shared" ref="BG852:BG863" si="200">IF(N852="zákl. přenesená",J852,0)</f>
        <v>0</v>
      </c>
      <c r="BH852" s="165">
        <f t="shared" ref="BH852:BH863" si="201">IF(N852="sníž. přenesená",J852,0)</f>
        <v>0</v>
      </c>
      <c r="BI852" s="165">
        <f t="shared" ref="BI852:BI863" si="202">IF(N852="nulová",J852,0)</f>
        <v>0</v>
      </c>
      <c r="BJ852" s="13" t="s">
        <v>81</v>
      </c>
      <c r="BK852" s="165">
        <f t="shared" ref="BK852:BK863" si="203">ROUND(I852*H852,2)</f>
        <v>0</v>
      </c>
      <c r="BL852" s="13" t="s">
        <v>120</v>
      </c>
      <c r="BM852" s="164" t="s">
        <v>3138</v>
      </c>
    </row>
    <row r="853" spans="2:65" s="1" customFormat="1" ht="24" customHeight="1">
      <c r="B853" s="30"/>
      <c r="C853" s="153" t="s">
        <v>3139</v>
      </c>
      <c r="D853" s="153" t="s">
        <v>115</v>
      </c>
      <c r="E853" s="154" t="s">
        <v>3140</v>
      </c>
      <c r="F853" s="155" t="s">
        <v>3141</v>
      </c>
      <c r="G853" s="156" t="s">
        <v>231</v>
      </c>
      <c r="H853" s="157">
        <v>2</v>
      </c>
      <c r="I853" s="158"/>
      <c r="J853" s="159">
        <f t="shared" si="194"/>
        <v>0</v>
      </c>
      <c r="K853" s="155" t="s">
        <v>119</v>
      </c>
      <c r="L853" s="34"/>
      <c r="M853" s="160" t="s">
        <v>19</v>
      </c>
      <c r="N853" s="161" t="s">
        <v>44</v>
      </c>
      <c r="O853" s="59"/>
      <c r="P853" s="162">
        <f t="shared" si="195"/>
        <v>0</v>
      </c>
      <c r="Q853" s="162">
        <v>0</v>
      </c>
      <c r="R853" s="162">
        <f t="shared" si="196"/>
        <v>0</v>
      </c>
      <c r="S853" s="162">
        <v>0</v>
      </c>
      <c r="T853" s="163">
        <f t="shared" si="197"/>
        <v>0</v>
      </c>
      <c r="AR853" s="164" t="s">
        <v>120</v>
      </c>
      <c r="AT853" s="164" t="s">
        <v>115</v>
      </c>
      <c r="AU853" s="164" t="s">
        <v>73</v>
      </c>
      <c r="AY853" s="13" t="s">
        <v>121</v>
      </c>
      <c r="BE853" s="165">
        <f t="shared" si="198"/>
        <v>0</v>
      </c>
      <c r="BF853" s="165">
        <f t="shared" si="199"/>
        <v>0</v>
      </c>
      <c r="BG853" s="165">
        <f t="shared" si="200"/>
        <v>0</v>
      </c>
      <c r="BH853" s="165">
        <f t="shared" si="201"/>
        <v>0</v>
      </c>
      <c r="BI853" s="165">
        <f t="shared" si="202"/>
        <v>0</v>
      </c>
      <c r="BJ853" s="13" t="s">
        <v>81</v>
      </c>
      <c r="BK853" s="165">
        <f t="shared" si="203"/>
        <v>0</v>
      </c>
      <c r="BL853" s="13" t="s">
        <v>120</v>
      </c>
      <c r="BM853" s="164" t="s">
        <v>3142</v>
      </c>
    </row>
    <row r="854" spans="2:65" s="1" customFormat="1" ht="24" customHeight="1">
      <c r="B854" s="30"/>
      <c r="C854" s="153" t="s">
        <v>3143</v>
      </c>
      <c r="D854" s="153" t="s">
        <v>115</v>
      </c>
      <c r="E854" s="154" t="s">
        <v>3144</v>
      </c>
      <c r="F854" s="155" t="s">
        <v>3145</v>
      </c>
      <c r="G854" s="156" t="s">
        <v>231</v>
      </c>
      <c r="H854" s="157">
        <v>1</v>
      </c>
      <c r="I854" s="158"/>
      <c r="J854" s="159">
        <f t="shared" si="194"/>
        <v>0</v>
      </c>
      <c r="K854" s="155" t="s">
        <v>119</v>
      </c>
      <c r="L854" s="34"/>
      <c r="M854" s="160" t="s">
        <v>19</v>
      </c>
      <c r="N854" s="161" t="s">
        <v>44</v>
      </c>
      <c r="O854" s="59"/>
      <c r="P854" s="162">
        <f t="shared" si="195"/>
        <v>0</v>
      </c>
      <c r="Q854" s="162">
        <v>0</v>
      </c>
      <c r="R854" s="162">
        <f t="shared" si="196"/>
        <v>0</v>
      </c>
      <c r="S854" s="162">
        <v>0</v>
      </c>
      <c r="T854" s="163">
        <f t="shared" si="197"/>
        <v>0</v>
      </c>
      <c r="AR854" s="164" t="s">
        <v>120</v>
      </c>
      <c r="AT854" s="164" t="s">
        <v>115</v>
      </c>
      <c r="AU854" s="164" t="s">
        <v>73</v>
      </c>
      <c r="AY854" s="13" t="s">
        <v>121</v>
      </c>
      <c r="BE854" s="165">
        <f t="shared" si="198"/>
        <v>0</v>
      </c>
      <c r="BF854" s="165">
        <f t="shared" si="199"/>
        <v>0</v>
      </c>
      <c r="BG854" s="165">
        <f t="shared" si="200"/>
        <v>0</v>
      </c>
      <c r="BH854" s="165">
        <f t="shared" si="201"/>
        <v>0</v>
      </c>
      <c r="BI854" s="165">
        <f t="shared" si="202"/>
        <v>0</v>
      </c>
      <c r="BJ854" s="13" t="s">
        <v>81</v>
      </c>
      <c r="BK854" s="165">
        <f t="shared" si="203"/>
        <v>0</v>
      </c>
      <c r="BL854" s="13" t="s">
        <v>120</v>
      </c>
      <c r="BM854" s="164" t="s">
        <v>3146</v>
      </c>
    </row>
    <row r="855" spans="2:65" s="1" customFormat="1" ht="96" customHeight="1">
      <c r="B855" s="30"/>
      <c r="C855" s="153" t="s">
        <v>3147</v>
      </c>
      <c r="D855" s="153" t="s">
        <v>115</v>
      </c>
      <c r="E855" s="154" t="s">
        <v>3148</v>
      </c>
      <c r="F855" s="155" t="s">
        <v>3149</v>
      </c>
      <c r="G855" s="156" t="s">
        <v>231</v>
      </c>
      <c r="H855" s="157">
        <v>1</v>
      </c>
      <c r="I855" s="158"/>
      <c r="J855" s="159">
        <f t="shared" si="194"/>
        <v>0</v>
      </c>
      <c r="K855" s="155" t="s">
        <v>119</v>
      </c>
      <c r="L855" s="34"/>
      <c r="M855" s="160" t="s">
        <v>19</v>
      </c>
      <c r="N855" s="161" t="s">
        <v>44</v>
      </c>
      <c r="O855" s="59"/>
      <c r="P855" s="162">
        <f t="shared" si="195"/>
        <v>0</v>
      </c>
      <c r="Q855" s="162">
        <v>0</v>
      </c>
      <c r="R855" s="162">
        <f t="shared" si="196"/>
        <v>0</v>
      </c>
      <c r="S855" s="162">
        <v>0</v>
      </c>
      <c r="T855" s="163">
        <f t="shared" si="197"/>
        <v>0</v>
      </c>
      <c r="AR855" s="164" t="s">
        <v>120</v>
      </c>
      <c r="AT855" s="164" t="s">
        <v>115</v>
      </c>
      <c r="AU855" s="164" t="s">
        <v>73</v>
      </c>
      <c r="AY855" s="13" t="s">
        <v>121</v>
      </c>
      <c r="BE855" s="165">
        <f t="shared" si="198"/>
        <v>0</v>
      </c>
      <c r="BF855" s="165">
        <f t="shared" si="199"/>
        <v>0</v>
      </c>
      <c r="BG855" s="165">
        <f t="shared" si="200"/>
        <v>0</v>
      </c>
      <c r="BH855" s="165">
        <f t="shared" si="201"/>
        <v>0</v>
      </c>
      <c r="BI855" s="165">
        <f t="shared" si="202"/>
        <v>0</v>
      </c>
      <c r="BJ855" s="13" t="s">
        <v>81</v>
      </c>
      <c r="BK855" s="165">
        <f t="shared" si="203"/>
        <v>0</v>
      </c>
      <c r="BL855" s="13" t="s">
        <v>120</v>
      </c>
      <c r="BM855" s="164" t="s">
        <v>3150</v>
      </c>
    </row>
    <row r="856" spans="2:65" s="1" customFormat="1" ht="24" customHeight="1">
      <c r="B856" s="30"/>
      <c r="C856" s="153" t="s">
        <v>3151</v>
      </c>
      <c r="D856" s="153" t="s">
        <v>115</v>
      </c>
      <c r="E856" s="154" t="s">
        <v>3152</v>
      </c>
      <c r="F856" s="155" t="s">
        <v>3153</v>
      </c>
      <c r="G856" s="156" t="s">
        <v>231</v>
      </c>
      <c r="H856" s="157">
        <v>2</v>
      </c>
      <c r="I856" s="158"/>
      <c r="J856" s="159">
        <f t="shared" si="194"/>
        <v>0</v>
      </c>
      <c r="K856" s="155" t="s">
        <v>119</v>
      </c>
      <c r="L856" s="34"/>
      <c r="M856" s="160" t="s">
        <v>19</v>
      </c>
      <c r="N856" s="161" t="s">
        <v>44</v>
      </c>
      <c r="O856" s="59"/>
      <c r="P856" s="162">
        <f t="shared" si="195"/>
        <v>0</v>
      </c>
      <c r="Q856" s="162">
        <v>0</v>
      </c>
      <c r="R856" s="162">
        <f t="shared" si="196"/>
        <v>0</v>
      </c>
      <c r="S856" s="162">
        <v>0</v>
      </c>
      <c r="T856" s="163">
        <f t="shared" si="197"/>
        <v>0</v>
      </c>
      <c r="AR856" s="164" t="s">
        <v>120</v>
      </c>
      <c r="AT856" s="164" t="s">
        <v>115</v>
      </c>
      <c r="AU856" s="164" t="s">
        <v>73</v>
      </c>
      <c r="AY856" s="13" t="s">
        <v>121</v>
      </c>
      <c r="BE856" s="165">
        <f t="shared" si="198"/>
        <v>0</v>
      </c>
      <c r="BF856" s="165">
        <f t="shared" si="199"/>
        <v>0</v>
      </c>
      <c r="BG856" s="165">
        <f t="shared" si="200"/>
        <v>0</v>
      </c>
      <c r="BH856" s="165">
        <f t="shared" si="201"/>
        <v>0</v>
      </c>
      <c r="BI856" s="165">
        <f t="shared" si="202"/>
        <v>0</v>
      </c>
      <c r="BJ856" s="13" t="s">
        <v>81</v>
      </c>
      <c r="BK856" s="165">
        <f t="shared" si="203"/>
        <v>0</v>
      </c>
      <c r="BL856" s="13" t="s">
        <v>120</v>
      </c>
      <c r="BM856" s="164" t="s">
        <v>3154</v>
      </c>
    </row>
    <row r="857" spans="2:65" s="1" customFormat="1" ht="24" customHeight="1">
      <c r="B857" s="30"/>
      <c r="C857" s="166" t="s">
        <v>3155</v>
      </c>
      <c r="D857" s="166" t="s">
        <v>124</v>
      </c>
      <c r="E857" s="167" t="s">
        <v>3156</v>
      </c>
      <c r="F857" s="168" t="s">
        <v>3157</v>
      </c>
      <c r="G857" s="169" t="s">
        <v>231</v>
      </c>
      <c r="H857" s="170">
        <v>1</v>
      </c>
      <c r="I857" s="171"/>
      <c r="J857" s="172">
        <f t="shared" si="194"/>
        <v>0</v>
      </c>
      <c r="K857" s="168" t="s">
        <v>119</v>
      </c>
      <c r="L857" s="173"/>
      <c r="M857" s="174" t="s">
        <v>19</v>
      </c>
      <c r="N857" s="175" t="s">
        <v>44</v>
      </c>
      <c r="O857" s="59"/>
      <c r="P857" s="162">
        <f t="shared" si="195"/>
        <v>0</v>
      </c>
      <c r="Q857" s="162">
        <v>0</v>
      </c>
      <c r="R857" s="162">
        <f t="shared" si="196"/>
        <v>0</v>
      </c>
      <c r="S857" s="162">
        <v>0</v>
      </c>
      <c r="T857" s="163">
        <f t="shared" si="197"/>
        <v>0</v>
      </c>
      <c r="AR857" s="164" t="s">
        <v>225</v>
      </c>
      <c r="AT857" s="164" t="s">
        <v>124</v>
      </c>
      <c r="AU857" s="164" t="s">
        <v>73</v>
      </c>
      <c r="AY857" s="13" t="s">
        <v>121</v>
      </c>
      <c r="BE857" s="165">
        <f t="shared" si="198"/>
        <v>0</v>
      </c>
      <c r="BF857" s="165">
        <f t="shared" si="199"/>
        <v>0</v>
      </c>
      <c r="BG857" s="165">
        <f t="shared" si="200"/>
        <v>0</v>
      </c>
      <c r="BH857" s="165">
        <f t="shared" si="201"/>
        <v>0</v>
      </c>
      <c r="BI857" s="165">
        <f t="shared" si="202"/>
        <v>0</v>
      </c>
      <c r="BJ857" s="13" t="s">
        <v>81</v>
      </c>
      <c r="BK857" s="165">
        <f t="shared" si="203"/>
        <v>0</v>
      </c>
      <c r="BL857" s="13" t="s">
        <v>226</v>
      </c>
      <c r="BM857" s="164" t="s">
        <v>3158</v>
      </c>
    </row>
    <row r="858" spans="2:65" s="1" customFormat="1" ht="24" customHeight="1">
      <c r="B858" s="30"/>
      <c r="C858" s="166" t="s">
        <v>3159</v>
      </c>
      <c r="D858" s="166" t="s">
        <v>124</v>
      </c>
      <c r="E858" s="167" t="s">
        <v>3160</v>
      </c>
      <c r="F858" s="168" t="s">
        <v>3161</v>
      </c>
      <c r="G858" s="169" t="s">
        <v>231</v>
      </c>
      <c r="H858" s="170">
        <v>2</v>
      </c>
      <c r="I858" s="171"/>
      <c r="J858" s="172">
        <f t="shared" si="194"/>
        <v>0</v>
      </c>
      <c r="K858" s="168" t="s">
        <v>119</v>
      </c>
      <c r="L858" s="173"/>
      <c r="M858" s="174" t="s">
        <v>19</v>
      </c>
      <c r="N858" s="175" t="s">
        <v>44</v>
      </c>
      <c r="O858" s="59"/>
      <c r="P858" s="162">
        <f t="shared" si="195"/>
        <v>0</v>
      </c>
      <c r="Q858" s="162">
        <v>0</v>
      </c>
      <c r="R858" s="162">
        <f t="shared" si="196"/>
        <v>0</v>
      </c>
      <c r="S858" s="162">
        <v>0</v>
      </c>
      <c r="T858" s="163">
        <f t="shared" si="197"/>
        <v>0</v>
      </c>
      <c r="AR858" s="164" t="s">
        <v>225</v>
      </c>
      <c r="AT858" s="164" t="s">
        <v>124</v>
      </c>
      <c r="AU858" s="164" t="s">
        <v>73</v>
      </c>
      <c r="AY858" s="13" t="s">
        <v>121</v>
      </c>
      <c r="BE858" s="165">
        <f t="shared" si="198"/>
        <v>0</v>
      </c>
      <c r="BF858" s="165">
        <f t="shared" si="199"/>
        <v>0</v>
      </c>
      <c r="BG858" s="165">
        <f t="shared" si="200"/>
        <v>0</v>
      </c>
      <c r="BH858" s="165">
        <f t="shared" si="201"/>
        <v>0</v>
      </c>
      <c r="BI858" s="165">
        <f t="shared" si="202"/>
        <v>0</v>
      </c>
      <c r="BJ858" s="13" t="s">
        <v>81</v>
      </c>
      <c r="BK858" s="165">
        <f t="shared" si="203"/>
        <v>0</v>
      </c>
      <c r="BL858" s="13" t="s">
        <v>226</v>
      </c>
      <c r="BM858" s="164" t="s">
        <v>3162</v>
      </c>
    </row>
    <row r="859" spans="2:65" s="1" customFormat="1" ht="24" customHeight="1">
      <c r="B859" s="30"/>
      <c r="C859" s="166" t="s">
        <v>3163</v>
      </c>
      <c r="D859" s="166" t="s">
        <v>124</v>
      </c>
      <c r="E859" s="167" t="s">
        <v>3164</v>
      </c>
      <c r="F859" s="168" t="s">
        <v>3165</v>
      </c>
      <c r="G859" s="169" t="s">
        <v>231</v>
      </c>
      <c r="H859" s="170">
        <v>1</v>
      </c>
      <c r="I859" s="171"/>
      <c r="J859" s="172">
        <f t="shared" si="194"/>
        <v>0</v>
      </c>
      <c r="K859" s="168" t="s">
        <v>119</v>
      </c>
      <c r="L859" s="173"/>
      <c r="M859" s="174" t="s">
        <v>19</v>
      </c>
      <c r="N859" s="175" t="s">
        <v>44</v>
      </c>
      <c r="O859" s="59"/>
      <c r="P859" s="162">
        <f t="shared" si="195"/>
        <v>0</v>
      </c>
      <c r="Q859" s="162">
        <v>0</v>
      </c>
      <c r="R859" s="162">
        <f t="shared" si="196"/>
        <v>0</v>
      </c>
      <c r="S859" s="162">
        <v>0</v>
      </c>
      <c r="T859" s="163">
        <f t="shared" si="197"/>
        <v>0</v>
      </c>
      <c r="AR859" s="164" t="s">
        <v>225</v>
      </c>
      <c r="AT859" s="164" t="s">
        <v>124</v>
      </c>
      <c r="AU859" s="164" t="s">
        <v>73</v>
      </c>
      <c r="AY859" s="13" t="s">
        <v>121</v>
      </c>
      <c r="BE859" s="165">
        <f t="shared" si="198"/>
        <v>0</v>
      </c>
      <c r="BF859" s="165">
        <f t="shared" si="199"/>
        <v>0</v>
      </c>
      <c r="BG859" s="165">
        <f t="shared" si="200"/>
        <v>0</v>
      </c>
      <c r="BH859" s="165">
        <f t="shared" si="201"/>
        <v>0</v>
      </c>
      <c r="BI859" s="165">
        <f t="shared" si="202"/>
        <v>0</v>
      </c>
      <c r="BJ859" s="13" t="s">
        <v>81</v>
      </c>
      <c r="BK859" s="165">
        <f t="shared" si="203"/>
        <v>0</v>
      </c>
      <c r="BL859" s="13" t="s">
        <v>226</v>
      </c>
      <c r="BM859" s="164" t="s">
        <v>3166</v>
      </c>
    </row>
    <row r="860" spans="2:65" s="1" customFormat="1" ht="24" customHeight="1">
      <c r="B860" s="30"/>
      <c r="C860" s="166" t="s">
        <v>3167</v>
      </c>
      <c r="D860" s="166" t="s">
        <v>124</v>
      </c>
      <c r="E860" s="167" t="s">
        <v>3168</v>
      </c>
      <c r="F860" s="168" t="s">
        <v>3169</v>
      </c>
      <c r="G860" s="169" t="s">
        <v>231</v>
      </c>
      <c r="H860" s="170">
        <v>1</v>
      </c>
      <c r="I860" s="171"/>
      <c r="J860" s="172">
        <f t="shared" si="194"/>
        <v>0</v>
      </c>
      <c r="K860" s="168" t="s">
        <v>119</v>
      </c>
      <c r="L860" s="173"/>
      <c r="M860" s="174" t="s">
        <v>19</v>
      </c>
      <c r="N860" s="175" t="s">
        <v>44</v>
      </c>
      <c r="O860" s="59"/>
      <c r="P860" s="162">
        <f t="shared" si="195"/>
        <v>0</v>
      </c>
      <c r="Q860" s="162">
        <v>0</v>
      </c>
      <c r="R860" s="162">
        <f t="shared" si="196"/>
        <v>0</v>
      </c>
      <c r="S860" s="162">
        <v>0</v>
      </c>
      <c r="T860" s="163">
        <f t="shared" si="197"/>
        <v>0</v>
      </c>
      <c r="AR860" s="164" t="s">
        <v>225</v>
      </c>
      <c r="AT860" s="164" t="s">
        <v>124</v>
      </c>
      <c r="AU860" s="164" t="s">
        <v>73</v>
      </c>
      <c r="AY860" s="13" t="s">
        <v>121</v>
      </c>
      <c r="BE860" s="165">
        <f t="shared" si="198"/>
        <v>0</v>
      </c>
      <c r="BF860" s="165">
        <f t="shared" si="199"/>
        <v>0</v>
      </c>
      <c r="BG860" s="165">
        <f t="shared" si="200"/>
        <v>0</v>
      </c>
      <c r="BH860" s="165">
        <f t="shared" si="201"/>
        <v>0</v>
      </c>
      <c r="BI860" s="165">
        <f t="shared" si="202"/>
        <v>0</v>
      </c>
      <c r="BJ860" s="13" t="s">
        <v>81</v>
      </c>
      <c r="BK860" s="165">
        <f t="shared" si="203"/>
        <v>0</v>
      </c>
      <c r="BL860" s="13" t="s">
        <v>226</v>
      </c>
      <c r="BM860" s="164" t="s">
        <v>3170</v>
      </c>
    </row>
    <row r="861" spans="2:65" s="1" customFormat="1" ht="24" customHeight="1">
      <c r="B861" s="30"/>
      <c r="C861" s="166" t="s">
        <v>3171</v>
      </c>
      <c r="D861" s="166" t="s">
        <v>124</v>
      </c>
      <c r="E861" s="167" t="s">
        <v>3172</v>
      </c>
      <c r="F861" s="168" t="s">
        <v>3173</v>
      </c>
      <c r="G861" s="169" t="s">
        <v>118</v>
      </c>
      <c r="H861" s="170">
        <v>5</v>
      </c>
      <c r="I861" s="171"/>
      <c r="J861" s="172">
        <f t="shared" si="194"/>
        <v>0</v>
      </c>
      <c r="K861" s="168" t="s">
        <v>119</v>
      </c>
      <c r="L861" s="173"/>
      <c r="M861" s="174" t="s">
        <v>19</v>
      </c>
      <c r="N861" s="175" t="s">
        <v>44</v>
      </c>
      <c r="O861" s="59"/>
      <c r="P861" s="162">
        <f t="shared" si="195"/>
        <v>0</v>
      </c>
      <c r="Q861" s="162">
        <v>0</v>
      </c>
      <c r="R861" s="162">
        <f t="shared" si="196"/>
        <v>0</v>
      </c>
      <c r="S861" s="162">
        <v>0</v>
      </c>
      <c r="T861" s="163">
        <f t="shared" si="197"/>
        <v>0</v>
      </c>
      <c r="AR861" s="164" t="s">
        <v>220</v>
      </c>
      <c r="AT861" s="164" t="s">
        <v>124</v>
      </c>
      <c r="AU861" s="164" t="s">
        <v>73</v>
      </c>
      <c r="AY861" s="13" t="s">
        <v>121</v>
      </c>
      <c r="BE861" s="165">
        <f t="shared" si="198"/>
        <v>0</v>
      </c>
      <c r="BF861" s="165">
        <f t="shared" si="199"/>
        <v>0</v>
      </c>
      <c r="BG861" s="165">
        <f t="shared" si="200"/>
        <v>0</v>
      </c>
      <c r="BH861" s="165">
        <f t="shared" si="201"/>
        <v>0</v>
      </c>
      <c r="BI861" s="165">
        <f t="shared" si="202"/>
        <v>0</v>
      </c>
      <c r="BJ861" s="13" t="s">
        <v>81</v>
      </c>
      <c r="BK861" s="165">
        <f t="shared" si="203"/>
        <v>0</v>
      </c>
      <c r="BL861" s="13" t="s">
        <v>220</v>
      </c>
      <c r="BM861" s="164" t="s">
        <v>3174</v>
      </c>
    </row>
    <row r="862" spans="2:65" s="1" customFormat="1" ht="24" customHeight="1">
      <c r="B862" s="30"/>
      <c r="C862" s="166" t="s">
        <v>3175</v>
      </c>
      <c r="D862" s="166" t="s">
        <v>124</v>
      </c>
      <c r="E862" s="167" t="s">
        <v>3176</v>
      </c>
      <c r="F862" s="168" t="s">
        <v>3177</v>
      </c>
      <c r="G862" s="169" t="s">
        <v>118</v>
      </c>
      <c r="H862" s="170">
        <v>5</v>
      </c>
      <c r="I862" s="171"/>
      <c r="J862" s="172">
        <f t="shared" si="194"/>
        <v>0</v>
      </c>
      <c r="K862" s="168" t="s">
        <v>119</v>
      </c>
      <c r="L862" s="173"/>
      <c r="M862" s="174" t="s">
        <v>19</v>
      </c>
      <c r="N862" s="175" t="s">
        <v>44</v>
      </c>
      <c r="O862" s="59"/>
      <c r="P862" s="162">
        <f t="shared" si="195"/>
        <v>0</v>
      </c>
      <c r="Q862" s="162">
        <v>0</v>
      </c>
      <c r="R862" s="162">
        <f t="shared" si="196"/>
        <v>0</v>
      </c>
      <c r="S862" s="162">
        <v>0</v>
      </c>
      <c r="T862" s="163">
        <f t="shared" si="197"/>
        <v>0</v>
      </c>
      <c r="AR862" s="164" t="s">
        <v>220</v>
      </c>
      <c r="AT862" s="164" t="s">
        <v>124</v>
      </c>
      <c r="AU862" s="164" t="s">
        <v>73</v>
      </c>
      <c r="AY862" s="13" t="s">
        <v>121</v>
      </c>
      <c r="BE862" s="165">
        <f t="shared" si="198"/>
        <v>0</v>
      </c>
      <c r="BF862" s="165">
        <f t="shared" si="199"/>
        <v>0</v>
      </c>
      <c r="BG862" s="165">
        <f t="shared" si="200"/>
        <v>0</v>
      </c>
      <c r="BH862" s="165">
        <f t="shared" si="201"/>
        <v>0</v>
      </c>
      <c r="BI862" s="165">
        <f t="shared" si="202"/>
        <v>0</v>
      </c>
      <c r="BJ862" s="13" t="s">
        <v>81</v>
      </c>
      <c r="BK862" s="165">
        <f t="shared" si="203"/>
        <v>0</v>
      </c>
      <c r="BL862" s="13" t="s">
        <v>220</v>
      </c>
      <c r="BM862" s="164" t="s">
        <v>3178</v>
      </c>
    </row>
    <row r="863" spans="2:65" s="1" customFormat="1" ht="168" customHeight="1">
      <c r="B863" s="30"/>
      <c r="C863" s="153" t="s">
        <v>3179</v>
      </c>
      <c r="D863" s="153" t="s">
        <v>115</v>
      </c>
      <c r="E863" s="154" t="s">
        <v>3180</v>
      </c>
      <c r="F863" s="155" t="s">
        <v>3181</v>
      </c>
      <c r="G863" s="156" t="s">
        <v>1300</v>
      </c>
      <c r="H863" s="157">
        <v>12.2</v>
      </c>
      <c r="I863" s="158"/>
      <c r="J863" s="159">
        <f t="shared" si="194"/>
        <v>0</v>
      </c>
      <c r="K863" s="155" t="s">
        <v>119</v>
      </c>
      <c r="L863" s="34"/>
      <c r="M863" s="160" t="s">
        <v>19</v>
      </c>
      <c r="N863" s="161" t="s">
        <v>44</v>
      </c>
      <c r="O863" s="59"/>
      <c r="P863" s="162">
        <f t="shared" si="195"/>
        <v>0</v>
      </c>
      <c r="Q863" s="162">
        <v>0</v>
      </c>
      <c r="R863" s="162">
        <f t="shared" si="196"/>
        <v>0</v>
      </c>
      <c r="S863" s="162">
        <v>0</v>
      </c>
      <c r="T863" s="163">
        <f t="shared" si="197"/>
        <v>0</v>
      </c>
      <c r="AR863" s="164" t="s">
        <v>226</v>
      </c>
      <c r="AT863" s="164" t="s">
        <v>115</v>
      </c>
      <c r="AU863" s="164" t="s">
        <v>73</v>
      </c>
      <c r="AY863" s="13" t="s">
        <v>121</v>
      </c>
      <c r="BE863" s="165">
        <f t="shared" si="198"/>
        <v>0</v>
      </c>
      <c r="BF863" s="165">
        <f t="shared" si="199"/>
        <v>0</v>
      </c>
      <c r="BG863" s="165">
        <f t="shared" si="200"/>
        <v>0</v>
      </c>
      <c r="BH863" s="165">
        <f t="shared" si="201"/>
        <v>0</v>
      </c>
      <c r="BI863" s="165">
        <f t="shared" si="202"/>
        <v>0</v>
      </c>
      <c r="BJ863" s="13" t="s">
        <v>81</v>
      </c>
      <c r="BK863" s="165">
        <f t="shared" si="203"/>
        <v>0</v>
      </c>
      <c r="BL863" s="13" t="s">
        <v>226</v>
      </c>
      <c r="BM863" s="164" t="s">
        <v>3182</v>
      </c>
    </row>
    <row r="864" spans="2:65" s="1" customFormat="1" ht="107.25">
      <c r="B864" s="30"/>
      <c r="C864" s="31"/>
      <c r="D864" s="176" t="s">
        <v>1954</v>
      </c>
      <c r="E864" s="31"/>
      <c r="F864" s="177" t="s">
        <v>1955</v>
      </c>
      <c r="G864" s="31"/>
      <c r="H864" s="31"/>
      <c r="I864" s="103"/>
      <c r="J864" s="31"/>
      <c r="K864" s="31"/>
      <c r="L864" s="34"/>
      <c r="M864" s="178"/>
      <c r="N864" s="59"/>
      <c r="O864" s="59"/>
      <c r="P864" s="59"/>
      <c r="Q864" s="59"/>
      <c r="R864" s="59"/>
      <c r="S864" s="59"/>
      <c r="T864" s="60"/>
      <c r="AT864" s="13" t="s">
        <v>1954</v>
      </c>
      <c r="AU864" s="13" t="s">
        <v>73</v>
      </c>
    </row>
    <row r="865" spans="2:65" s="1" customFormat="1" ht="84" customHeight="1">
      <c r="B865" s="30"/>
      <c r="C865" s="153" t="s">
        <v>3183</v>
      </c>
      <c r="D865" s="153" t="s">
        <v>115</v>
      </c>
      <c r="E865" s="154" t="s">
        <v>3184</v>
      </c>
      <c r="F865" s="155" t="s">
        <v>3185</v>
      </c>
      <c r="G865" s="156" t="s">
        <v>1300</v>
      </c>
      <c r="H865" s="157">
        <v>12.2</v>
      </c>
      <c r="I865" s="158"/>
      <c r="J865" s="159">
        <f>ROUND(I865*H865,2)</f>
        <v>0</v>
      </c>
      <c r="K865" s="155" t="s">
        <v>119</v>
      </c>
      <c r="L865" s="34"/>
      <c r="M865" s="160" t="s">
        <v>19</v>
      </c>
      <c r="N865" s="161" t="s">
        <v>44</v>
      </c>
      <c r="O865" s="59"/>
      <c r="P865" s="162">
        <f>O865*H865</f>
        <v>0</v>
      </c>
      <c r="Q865" s="162">
        <v>0</v>
      </c>
      <c r="R865" s="162">
        <f>Q865*H865</f>
        <v>0</v>
      </c>
      <c r="S865" s="162">
        <v>0</v>
      </c>
      <c r="T865" s="163">
        <f>S865*H865</f>
        <v>0</v>
      </c>
      <c r="AR865" s="164" t="s">
        <v>226</v>
      </c>
      <c r="AT865" s="164" t="s">
        <v>115</v>
      </c>
      <c r="AU865" s="164" t="s">
        <v>73</v>
      </c>
      <c r="AY865" s="13" t="s">
        <v>121</v>
      </c>
      <c r="BE865" s="165">
        <f>IF(N865="základní",J865,0)</f>
        <v>0</v>
      </c>
      <c r="BF865" s="165">
        <f>IF(N865="snížená",J865,0)</f>
        <v>0</v>
      </c>
      <c r="BG865" s="165">
        <f>IF(N865="zákl. přenesená",J865,0)</f>
        <v>0</v>
      </c>
      <c r="BH865" s="165">
        <f>IF(N865="sníž. přenesená",J865,0)</f>
        <v>0</v>
      </c>
      <c r="BI865" s="165">
        <f>IF(N865="nulová",J865,0)</f>
        <v>0</v>
      </c>
      <c r="BJ865" s="13" t="s">
        <v>81</v>
      </c>
      <c r="BK865" s="165">
        <f>ROUND(I865*H865,2)</f>
        <v>0</v>
      </c>
      <c r="BL865" s="13" t="s">
        <v>226</v>
      </c>
      <c r="BM865" s="164" t="s">
        <v>3186</v>
      </c>
    </row>
    <row r="866" spans="2:65" s="1" customFormat="1" ht="48.75">
      <c r="B866" s="30"/>
      <c r="C866" s="31"/>
      <c r="D866" s="176" t="s">
        <v>1954</v>
      </c>
      <c r="E866" s="31"/>
      <c r="F866" s="177" t="s">
        <v>2564</v>
      </c>
      <c r="G866" s="31"/>
      <c r="H866" s="31"/>
      <c r="I866" s="103"/>
      <c r="J866" s="31"/>
      <c r="K866" s="31"/>
      <c r="L866" s="34"/>
      <c r="M866" s="178"/>
      <c r="N866" s="59"/>
      <c r="O866" s="59"/>
      <c r="P866" s="59"/>
      <c r="Q866" s="59"/>
      <c r="R866" s="59"/>
      <c r="S866" s="59"/>
      <c r="T866" s="60"/>
      <c r="AT866" s="13" t="s">
        <v>1954</v>
      </c>
      <c r="AU866" s="13" t="s">
        <v>73</v>
      </c>
    </row>
    <row r="867" spans="2:65" s="1" customFormat="1" ht="36" customHeight="1">
      <c r="B867" s="30"/>
      <c r="C867" s="166" t="s">
        <v>3187</v>
      </c>
      <c r="D867" s="166" t="s">
        <v>124</v>
      </c>
      <c r="E867" s="167" t="s">
        <v>3188</v>
      </c>
      <c r="F867" s="168" t="s">
        <v>3189</v>
      </c>
      <c r="G867" s="169" t="s">
        <v>231</v>
      </c>
      <c r="H867" s="170">
        <v>58</v>
      </c>
      <c r="I867" s="171"/>
      <c r="J867" s="172">
        <f t="shared" ref="J867:J914" si="204">ROUND(I867*H867,2)</f>
        <v>0</v>
      </c>
      <c r="K867" s="168" t="s">
        <v>119</v>
      </c>
      <c r="L867" s="173"/>
      <c r="M867" s="174" t="s">
        <v>19</v>
      </c>
      <c r="N867" s="175" t="s">
        <v>44</v>
      </c>
      <c r="O867" s="59"/>
      <c r="P867" s="162">
        <f t="shared" ref="P867:P914" si="205">O867*H867</f>
        <v>0</v>
      </c>
      <c r="Q867" s="162">
        <v>0</v>
      </c>
      <c r="R867" s="162">
        <f t="shared" ref="R867:R914" si="206">Q867*H867</f>
        <v>0</v>
      </c>
      <c r="S867" s="162">
        <v>0</v>
      </c>
      <c r="T867" s="163">
        <f t="shared" ref="T867:T914" si="207">S867*H867</f>
        <v>0</v>
      </c>
      <c r="AR867" s="164" t="s">
        <v>225</v>
      </c>
      <c r="AT867" s="164" t="s">
        <v>124</v>
      </c>
      <c r="AU867" s="164" t="s">
        <v>73</v>
      </c>
      <c r="AY867" s="13" t="s">
        <v>121</v>
      </c>
      <c r="BE867" s="165">
        <f t="shared" ref="BE867:BE914" si="208">IF(N867="základní",J867,0)</f>
        <v>0</v>
      </c>
      <c r="BF867" s="165">
        <f t="shared" ref="BF867:BF914" si="209">IF(N867="snížená",J867,0)</f>
        <v>0</v>
      </c>
      <c r="BG867" s="165">
        <f t="shared" ref="BG867:BG914" si="210">IF(N867="zákl. přenesená",J867,0)</f>
        <v>0</v>
      </c>
      <c r="BH867" s="165">
        <f t="shared" ref="BH867:BH914" si="211">IF(N867="sníž. přenesená",J867,0)</f>
        <v>0</v>
      </c>
      <c r="BI867" s="165">
        <f t="shared" ref="BI867:BI914" si="212">IF(N867="nulová",J867,0)</f>
        <v>0</v>
      </c>
      <c r="BJ867" s="13" t="s">
        <v>81</v>
      </c>
      <c r="BK867" s="165">
        <f t="shared" ref="BK867:BK914" si="213">ROUND(I867*H867,2)</f>
        <v>0</v>
      </c>
      <c r="BL867" s="13" t="s">
        <v>226</v>
      </c>
      <c r="BM867" s="164" t="s">
        <v>3190</v>
      </c>
    </row>
    <row r="868" spans="2:65" s="1" customFormat="1" ht="24" customHeight="1">
      <c r="B868" s="30"/>
      <c r="C868" s="166" t="s">
        <v>3191</v>
      </c>
      <c r="D868" s="166" t="s">
        <v>124</v>
      </c>
      <c r="E868" s="167" t="s">
        <v>3192</v>
      </c>
      <c r="F868" s="168" t="s">
        <v>3193</v>
      </c>
      <c r="G868" s="169" t="s">
        <v>118</v>
      </c>
      <c r="H868" s="170">
        <v>250</v>
      </c>
      <c r="I868" s="171"/>
      <c r="J868" s="172">
        <f t="shared" si="204"/>
        <v>0</v>
      </c>
      <c r="K868" s="168" t="s">
        <v>119</v>
      </c>
      <c r="L868" s="173"/>
      <c r="M868" s="174" t="s">
        <v>19</v>
      </c>
      <c r="N868" s="175" t="s">
        <v>44</v>
      </c>
      <c r="O868" s="59"/>
      <c r="P868" s="162">
        <f t="shared" si="205"/>
        <v>0</v>
      </c>
      <c r="Q868" s="162">
        <v>0</v>
      </c>
      <c r="R868" s="162">
        <f t="shared" si="206"/>
        <v>0</v>
      </c>
      <c r="S868" s="162">
        <v>0</v>
      </c>
      <c r="T868" s="163">
        <f t="shared" si="207"/>
        <v>0</v>
      </c>
      <c r="AR868" s="164" t="s">
        <v>225</v>
      </c>
      <c r="AT868" s="164" t="s">
        <v>124</v>
      </c>
      <c r="AU868" s="164" t="s">
        <v>73</v>
      </c>
      <c r="AY868" s="13" t="s">
        <v>121</v>
      </c>
      <c r="BE868" s="165">
        <f t="shared" si="208"/>
        <v>0</v>
      </c>
      <c r="BF868" s="165">
        <f t="shared" si="209"/>
        <v>0</v>
      </c>
      <c r="BG868" s="165">
        <f t="shared" si="210"/>
        <v>0</v>
      </c>
      <c r="BH868" s="165">
        <f t="shared" si="211"/>
        <v>0</v>
      </c>
      <c r="BI868" s="165">
        <f t="shared" si="212"/>
        <v>0</v>
      </c>
      <c r="BJ868" s="13" t="s">
        <v>81</v>
      </c>
      <c r="BK868" s="165">
        <f t="shared" si="213"/>
        <v>0</v>
      </c>
      <c r="BL868" s="13" t="s">
        <v>226</v>
      </c>
      <c r="BM868" s="164" t="s">
        <v>3194</v>
      </c>
    </row>
    <row r="869" spans="2:65" s="1" customFormat="1" ht="24" customHeight="1">
      <c r="B869" s="30"/>
      <c r="C869" s="166" t="s">
        <v>3195</v>
      </c>
      <c r="D869" s="166" t="s">
        <v>124</v>
      </c>
      <c r="E869" s="167" t="s">
        <v>3196</v>
      </c>
      <c r="F869" s="168" t="s">
        <v>3197</v>
      </c>
      <c r="G869" s="169" t="s">
        <v>231</v>
      </c>
      <c r="H869" s="170">
        <v>6.96</v>
      </c>
      <c r="I869" s="171"/>
      <c r="J869" s="172">
        <f t="shared" si="204"/>
        <v>0</v>
      </c>
      <c r="K869" s="168" t="s">
        <v>119</v>
      </c>
      <c r="L869" s="173"/>
      <c r="M869" s="174" t="s">
        <v>19</v>
      </c>
      <c r="N869" s="175" t="s">
        <v>44</v>
      </c>
      <c r="O869" s="59"/>
      <c r="P869" s="162">
        <f t="shared" si="205"/>
        <v>0</v>
      </c>
      <c r="Q869" s="162">
        <v>0</v>
      </c>
      <c r="R869" s="162">
        <f t="shared" si="206"/>
        <v>0</v>
      </c>
      <c r="S869" s="162">
        <v>0</v>
      </c>
      <c r="T869" s="163">
        <f t="shared" si="207"/>
        <v>0</v>
      </c>
      <c r="AR869" s="164" t="s">
        <v>225</v>
      </c>
      <c r="AT869" s="164" t="s">
        <v>124</v>
      </c>
      <c r="AU869" s="164" t="s">
        <v>73</v>
      </c>
      <c r="AY869" s="13" t="s">
        <v>121</v>
      </c>
      <c r="BE869" s="165">
        <f t="shared" si="208"/>
        <v>0</v>
      </c>
      <c r="BF869" s="165">
        <f t="shared" si="209"/>
        <v>0</v>
      </c>
      <c r="BG869" s="165">
        <f t="shared" si="210"/>
        <v>0</v>
      </c>
      <c r="BH869" s="165">
        <f t="shared" si="211"/>
        <v>0</v>
      </c>
      <c r="BI869" s="165">
        <f t="shared" si="212"/>
        <v>0</v>
      </c>
      <c r="BJ869" s="13" t="s">
        <v>81</v>
      </c>
      <c r="BK869" s="165">
        <f t="shared" si="213"/>
        <v>0</v>
      </c>
      <c r="BL869" s="13" t="s">
        <v>226</v>
      </c>
      <c r="BM869" s="164" t="s">
        <v>3198</v>
      </c>
    </row>
    <row r="870" spans="2:65" s="1" customFormat="1" ht="24" customHeight="1">
      <c r="B870" s="30"/>
      <c r="C870" s="166" t="s">
        <v>3199</v>
      </c>
      <c r="D870" s="166" t="s">
        <v>124</v>
      </c>
      <c r="E870" s="167" t="s">
        <v>3200</v>
      </c>
      <c r="F870" s="168" t="s">
        <v>3201</v>
      </c>
      <c r="G870" s="169" t="s">
        <v>231</v>
      </c>
      <c r="H870" s="170">
        <v>58</v>
      </c>
      <c r="I870" s="171"/>
      <c r="J870" s="172">
        <f t="shared" si="204"/>
        <v>0</v>
      </c>
      <c r="K870" s="168" t="s">
        <v>119</v>
      </c>
      <c r="L870" s="173"/>
      <c r="M870" s="174" t="s">
        <v>19</v>
      </c>
      <c r="N870" s="175" t="s">
        <v>44</v>
      </c>
      <c r="O870" s="59"/>
      <c r="P870" s="162">
        <f t="shared" si="205"/>
        <v>0</v>
      </c>
      <c r="Q870" s="162">
        <v>0</v>
      </c>
      <c r="R870" s="162">
        <f t="shared" si="206"/>
        <v>0</v>
      </c>
      <c r="S870" s="162">
        <v>0</v>
      </c>
      <c r="T870" s="163">
        <f t="shared" si="207"/>
        <v>0</v>
      </c>
      <c r="AR870" s="164" t="s">
        <v>225</v>
      </c>
      <c r="AT870" s="164" t="s">
        <v>124</v>
      </c>
      <c r="AU870" s="164" t="s">
        <v>73</v>
      </c>
      <c r="AY870" s="13" t="s">
        <v>121</v>
      </c>
      <c r="BE870" s="165">
        <f t="shared" si="208"/>
        <v>0</v>
      </c>
      <c r="BF870" s="165">
        <f t="shared" si="209"/>
        <v>0</v>
      </c>
      <c r="BG870" s="165">
        <f t="shared" si="210"/>
        <v>0</v>
      </c>
      <c r="BH870" s="165">
        <f t="shared" si="211"/>
        <v>0</v>
      </c>
      <c r="BI870" s="165">
        <f t="shared" si="212"/>
        <v>0</v>
      </c>
      <c r="BJ870" s="13" t="s">
        <v>81</v>
      </c>
      <c r="BK870" s="165">
        <f t="shared" si="213"/>
        <v>0</v>
      </c>
      <c r="BL870" s="13" t="s">
        <v>226</v>
      </c>
      <c r="BM870" s="164" t="s">
        <v>3202</v>
      </c>
    </row>
    <row r="871" spans="2:65" s="1" customFormat="1" ht="24" customHeight="1">
      <c r="B871" s="30"/>
      <c r="C871" s="153" t="s">
        <v>3203</v>
      </c>
      <c r="D871" s="153" t="s">
        <v>115</v>
      </c>
      <c r="E871" s="154" t="s">
        <v>3204</v>
      </c>
      <c r="F871" s="155" t="s">
        <v>3205</v>
      </c>
      <c r="G871" s="156" t="s">
        <v>231</v>
      </c>
      <c r="H871" s="157">
        <v>1</v>
      </c>
      <c r="I871" s="158"/>
      <c r="J871" s="159">
        <f t="shared" si="204"/>
        <v>0</v>
      </c>
      <c r="K871" s="155" t="s">
        <v>119</v>
      </c>
      <c r="L871" s="34"/>
      <c r="M871" s="160" t="s">
        <v>19</v>
      </c>
      <c r="N871" s="161" t="s">
        <v>44</v>
      </c>
      <c r="O871" s="59"/>
      <c r="P871" s="162">
        <f t="shared" si="205"/>
        <v>0</v>
      </c>
      <c r="Q871" s="162">
        <v>0</v>
      </c>
      <c r="R871" s="162">
        <f t="shared" si="206"/>
        <v>0</v>
      </c>
      <c r="S871" s="162">
        <v>0</v>
      </c>
      <c r="T871" s="163">
        <f t="shared" si="207"/>
        <v>0</v>
      </c>
      <c r="AR871" s="164" t="s">
        <v>120</v>
      </c>
      <c r="AT871" s="164" t="s">
        <v>115</v>
      </c>
      <c r="AU871" s="164" t="s">
        <v>73</v>
      </c>
      <c r="AY871" s="13" t="s">
        <v>121</v>
      </c>
      <c r="BE871" s="165">
        <f t="shared" si="208"/>
        <v>0</v>
      </c>
      <c r="BF871" s="165">
        <f t="shared" si="209"/>
        <v>0</v>
      </c>
      <c r="BG871" s="165">
        <f t="shared" si="210"/>
        <v>0</v>
      </c>
      <c r="BH871" s="165">
        <f t="shared" si="211"/>
        <v>0</v>
      </c>
      <c r="BI871" s="165">
        <f t="shared" si="212"/>
        <v>0</v>
      </c>
      <c r="BJ871" s="13" t="s">
        <v>81</v>
      </c>
      <c r="BK871" s="165">
        <f t="shared" si="213"/>
        <v>0</v>
      </c>
      <c r="BL871" s="13" t="s">
        <v>120</v>
      </c>
      <c r="BM871" s="164" t="s">
        <v>3206</v>
      </c>
    </row>
    <row r="872" spans="2:65" s="1" customFormat="1" ht="24" customHeight="1">
      <c r="B872" s="30"/>
      <c r="C872" s="153" t="s">
        <v>3207</v>
      </c>
      <c r="D872" s="153" t="s">
        <v>115</v>
      </c>
      <c r="E872" s="154" t="s">
        <v>3208</v>
      </c>
      <c r="F872" s="155" t="s">
        <v>3209</v>
      </c>
      <c r="G872" s="156" t="s">
        <v>231</v>
      </c>
      <c r="H872" s="157">
        <v>2</v>
      </c>
      <c r="I872" s="158"/>
      <c r="J872" s="159">
        <f t="shared" si="204"/>
        <v>0</v>
      </c>
      <c r="K872" s="155" t="s">
        <v>119</v>
      </c>
      <c r="L872" s="34"/>
      <c r="M872" s="160" t="s">
        <v>19</v>
      </c>
      <c r="N872" s="161" t="s">
        <v>44</v>
      </c>
      <c r="O872" s="59"/>
      <c r="P872" s="162">
        <f t="shared" si="205"/>
        <v>0</v>
      </c>
      <c r="Q872" s="162">
        <v>0</v>
      </c>
      <c r="R872" s="162">
        <f t="shared" si="206"/>
        <v>0</v>
      </c>
      <c r="S872" s="162">
        <v>0</v>
      </c>
      <c r="T872" s="163">
        <f t="shared" si="207"/>
        <v>0</v>
      </c>
      <c r="AR872" s="164" t="s">
        <v>120</v>
      </c>
      <c r="AT872" s="164" t="s">
        <v>115</v>
      </c>
      <c r="AU872" s="164" t="s">
        <v>73</v>
      </c>
      <c r="AY872" s="13" t="s">
        <v>121</v>
      </c>
      <c r="BE872" s="165">
        <f t="shared" si="208"/>
        <v>0</v>
      </c>
      <c r="BF872" s="165">
        <f t="shared" si="209"/>
        <v>0</v>
      </c>
      <c r="BG872" s="165">
        <f t="shared" si="210"/>
        <v>0</v>
      </c>
      <c r="BH872" s="165">
        <f t="shared" si="211"/>
        <v>0</v>
      </c>
      <c r="BI872" s="165">
        <f t="shared" si="212"/>
        <v>0</v>
      </c>
      <c r="BJ872" s="13" t="s">
        <v>81</v>
      </c>
      <c r="BK872" s="165">
        <f t="shared" si="213"/>
        <v>0</v>
      </c>
      <c r="BL872" s="13" t="s">
        <v>120</v>
      </c>
      <c r="BM872" s="164" t="s">
        <v>3210</v>
      </c>
    </row>
    <row r="873" spans="2:65" s="1" customFormat="1" ht="24" customHeight="1">
      <c r="B873" s="30"/>
      <c r="C873" s="153" t="s">
        <v>3211</v>
      </c>
      <c r="D873" s="153" t="s">
        <v>115</v>
      </c>
      <c r="E873" s="154" t="s">
        <v>3212</v>
      </c>
      <c r="F873" s="155" t="s">
        <v>3213</v>
      </c>
      <c r="G873" s="156" t="s">
        <v>231</v>
      </c>
      <c r="H873" s="157">
        <v>2</v>
      </c>
      <c r="I873" s="158"/>
      <c r="J873" s="159">
        <f t="shared" si="204"/>
        <v>0</v>
      </c>
      <c r="K873" s="155" t="s">
        <v>119</v>
      </c>
      <c r="L873" s="34"/>
      <c r="M873" s="160" t="s">
        <v>19</v>
      </c>
      <c r="N873" s="161" t="s">
        <v>44</v>
      </c>
      <c r="O873" s="59"/>
      <c r="P873" s="162">
        <f t="shared" si="205"/>
        <v>0</v>
      </c>
      <c r="Q873" s="162">
        <v>0</v>
      </c>
      <c r="R873" s="162">
        <f t="shared" si="206"/>
        <v>0</v>
      </c>
      <c r="S873" s="162">
        <v>0</v>
      </c>
      <c r="T873" s="163">
        <f t="shared" si="207"/>
        <v>0</v>
      </c>
      <c r="AR873" s="164" t="s">
        <v>120</v>
      </c>
      <c r="AT873" s="164" t="s">
        <v>115</v>
      </c>
      <c r="AU873" s="164" t="s">
        <v>73</v>
      </c>
      <c r="AY873" s="13" t="s">
        <v>121</v>
      </c>
      <c r="BE873" s="165">
        <f t="shared" si="208"/>
        <v>0</v>
      </c>
      <c r="BF873" s="165">
        <f t="shared" si="209"/>
        <v>0</v>
      </c>
      <c r="BG873" s="165">
        <f t="shared" si="210"/>
        <v>0</v>
      </c>
      <c r="BH873" s="165">
        <f t="shared" si="211"/>
        <v>0</v>
      </c>
      <c r="BI873" s="165">
        <f t="shared" si="212"/>
        <v>0</v>
      </c>
      <c r="BJ873" s="13" t="s">
        <v>81</v>
      </c>
      <c r="BK873" s="165">
        <f t="shared" si="213"/>
        <v>0</v>
      </c>
      <c r="BL873" s="13" t="s">
        <v>120</v>
      </c>
      <c r="BM873" s="164" t="s">
        <v>3214</v>
      </c>
    </row>
    <row r="874" spans="2:65" s="1" customFormat="1" ht="24" customHeight="1">
      <c r="B874" s="30"/>
      <c r="C874" s="153" t="s">
        <v>3215</v>
      </c>
      <c r="D874" s="153" t="s">
        <v>115</v>
      </c>
      <c r="E874" s="154" t="s">
        <v>3216</v>
      </c>
      <c r="F874" s="155" t="s">
        <v>3217</v>
      </c>
      <c r="G874" s="156" t="s">
        <v>231</v>
      </c>
      <c r="H874" s="157">
        <v>1</v>
      </c>
      <c r="I874" s="158"/>
      <c r="J874" s="159">
        <f t="shared" si="204"/>
        <v>0</v>
      </c>
      <c r="K874" s="155" t="s">
        <v>119</v>
      </c>
      <c r="L874" s="34"/>
      <c r="M874" s="160" t="s">
        <v>19</v>
      </c>
      <c r="N874" s="161" t="s">
        <v>44</v>
      </c>
      <c r="O874" s="59"/>
      <c r="P874" s="162">
        <f t="shared" si="205"/>
        <v>0</v>
      </c>
      <c r="Q874" s="162">
        <v>0</v>
      </c>
      <c r="R874" s="162">
        <f t="shared" si="206"/>
        <v>0</v>
      </c>
      <c r="S874" s="162">
        <v>0</v>
      </c>
      <c r="T874" s="163">
        <f t="shared" si="207"/>
        <v>0</v>
      </c>
      <c r="AR874" s="164" t="s">
        <v>120</v>
      </c>
      <c r="AT874" s="164" t="s">
        <v>115</v>
      </c>
      <c r="AU874" s="164" t="s">
        <v>73</v>
      </c>
      <c r="AY874" s="13" t="s">
        <v>121</v>
      </c>
      <c r="BE874" s="165">
        <f t="shared" si="208"/>
        <v>0</v>
      </c>
      <c r="BF874" s="165">
        <f t="shared" si="209"/>
        <v>0</v>
      </c>
      <c r="BG874" s="165">
        <f t="shared" si="210"/>
        <v>0</v>
      </c>
      <c r="BH874" s="165">
        <f t="shared" si="211"/>
        <v>0</v>
      </c>
      <c r="BI874" s="165">
        <f t="shared" si="212"/>
        <v>0</v>
      </c>
      <c r="BJ874" s="13" t="s">
        <v>81</v>
      </c>
      <c r="BK874" s="165">
        <f t="shared" si="213"/>
        <v>0</v>
      </c>
      <c r="BL874" s="13" t="s">
        <v>120</v>
      </c>
      <c r="BM874" s="164" t="s">
        <v>3218</v>
      </c>
    </row>
    <row r="875" spans="2:65" s="1" customFormat="1" ht="24" customHeight="1">
      <c r="B875" s="30"/>
      <c r="C875" s="153" t="s">
        <v>3219</v>
      </c>
      <c r="D875" s="153" t="s">
        <v>115</v>
      </c>
      <c r="E875" s="154" t="s">
        <v>3220</v>
      </c>
      <c r="F875" s="155" t="s">
        <v>3221</v>
      </c>
      <c r="G875" s="156" t="s">
        <v>231</v>
      </c>
      <c r="H875" s="157">
        <v>1</v>
      </c>
      <c r="I875" s="158"/>
      <c r="J875" s="159">
        <f t="shared" si="204"/>
        <v>0</v>
      </c>
      <c r="K875" s="155" t="s">
        <v>119</v>
      </c>
      <c r="L875" s="34"/>
      <c r="M875" s="160" t="s">
        <v>19</v>
      </c>
      <c r="N875" s="161" t="s">
        <v>44</v>
      </c>
      <c r="O875" s="59"/>
      <c r="P875" s="162">
        <f t="shared" si="205"/>
        <v>0</v>
      </c>
      <c r="Q875" s="162">
        <v>0</v>
      </c>
      <c r="R875" s="162">
        <f t="shared" si="206"/>
        <v>0</v>
      </c>
      <c r="S875" s="162">
        <v>0</v>
      </c>
      <c r="T875" s="163">
        <f t="shared" si="207"/>
        <v>0</v>
      </c>
      <c r="AR875" s="164" t="s">
        <v>120</v>
      </c>
      <c r="AT875" s="164" t="s">
        <v>115</v>
      </c>
      <c r="AU875" s="164" t="s">
        <v>73</v>
      </c>
      <c r="AY875" s="13" t="s">
        <v>121</v>
      </c>
      <c r="BE875" s="165">
        <f t="shared" si="208"/>
        <v>0</v>
      </c>
      <c r="BF875" s="165">
        <f t="shared" si="209"/>
        <v>0</v>
      </c>
      <c r="BG875" s="165">
        <f t="shared" si="210"/>
        <v>0</v>
      </c>
      <c r="BH875" s="165">
        <f t="shared" si="211"/>
        <v>0</v>
      </c>
      <c r="BI875" s="165">
        <f t="shared" si="212"/>
        <v>0</v>
      </c>
      <c r="BJ875" s="13" t="s">
        <v>81</v>
      </c>
      <c r="BK875" s="165">
        <f t="shared" si="213"/>
        <v>0</v>
      </c>
      <c r="BL875" s="13" t="s">
        <v>120</v>
      </c>
      <c r="BM875" s="164" t="s">
        <v>3222</v>
      </c>
    </row>
    <row r="876" spans="2:65" s="1" customFormat="1" ht="24" customHeight="1">
      <c r="B876" s="30"/>
      <c r="C876" s="153" t="s">
        <v>3223</v>
      </c>
      <c r="D876" s="153" t="s">
        <v>115</v>
      </c>
      <c r="E876" s="154" t="s">
        <v>3224</v>
      </c>
      <c r="F876" s="155" t="s">
        <v>3225</v>
      </c>
      <c r="G876" s="156" t="s">
        <v>231</v>
      </c>
      <c r="H876" s="157">
        <v>1</v>
      </c>
      <c r="I876" s="158"/>
      <c r="J876" s="159">
        <f t="shared" si="204"/>
        <v>0</v>
      </c>
      <c r="K876" s="155" t="s">
        <v>119</v>
      </c>
      <c r="L876" s="34"/>
      <c r="M876" s="160" t="s">
        <v>19</v>
      </c>
      <c r="N876" s="161" t="s">
        <v>44</v>
      </c>
      <c r="O876" s="59"/>
      <c r="P876" s="162">
        <f t="shared" si="205"/>
        <v>0</v>
      </c>
      <c r="Q876" s="162">
        <v>0</v>
      </c>
      <c r="R876" s="162">
        <f t="shared" si="206"/>
        <v>0</v>
      </c>
      <c r="S876" s="162">
        <v>0</v>
      </c>
      <c r="T876" s="163">
        <f t="shared" si="207"/>
        <v>0</v>
      </c>
      <c r="AR876" s="164" t="s">
        <v>120</v>
      </c>
      <c r="AT876" s="164" t="s">
        <v>115</v>
      </c>
      <c r="AU876" s="164" t="s">
        <v>73</v>
      </c>
      <c r="AY876" s="13" t="s">
        <v>121</v>
      </c>
      <c r="BE876" s="165">
        <f t="shared" si="208"/>
        <v>0</v>
      </c>
      <c r="BF876" s="165">
        <f t="shared" si="209"/>
        <v>0</v>
      </c>
      <c r="BG876" s="165">
        <f t="shared" si="210"/>
        <v>0</v>
      </c>
      <c r="BH876" s="165">
        <f t="shared" si="211"/>
        <v>0</v>
      </c>
      <c r="BI876" s="165">
        <f t="shared" si="212"/>
        <v>0</v>
      </c>
      <c r="BJ876" s="13" t="s">
        <v>81</v>
      </c>
      <c r="BK876" s="165">
        <f t="shared" si="213"/>
        <v>0</v>
      </c>
      <c r="BL876" s="13" t="s">
        <v>120</v>
      </c>
      <c r="BM876" s="164" t="s">
        <v>3226</v>
      </c>
    </row>
    <row r="877" spans="2:65" s="1" customFormat="1" ht="24" customHeight="1">
      <c r="B877" s="30"/>
      <c r="C877" s="166" t="s">
        <v>3227</v>
      </c>
      <c r="D877" s="166" t="s">
        <v>124</v>
      </c>
      <c r="E877" s="167" t="s">
        <v>3228</v>
      </c>
      <c r="F877" s="168" t="s">
        <v>3229</v>
      </c>
      <c r="G877" s="169" t="s">
        <v>231</v>
      </c>
      <c r="H877" s="170">
        <v>1</v>
      </c>
      <c r="I877" s="171"/>
      <c r="J877" s="172">
        <f t="shared" si="204"/>
        <v>0</v>
      </c>
      <c r="K877" s="168" t="s">
        <v>119</v>
      </c>
      <c r="L877" s="173"/>
      <c r="M877" s="174" t="s">
        <v>19</v>
      </c>
      <c r="N877" s="175" t="s">
        <v>44</v>
      </c>
      <c r="O877" s="59"/>
      <c r="P877" s="162">
        <f t="shared" si="205"/>
        <v>0</v>
      </c>
      <c r="Q877" s="162">
        <v>0</v>
      </c>
      <c r="R877" s="162">
        <f t="shared" si="206"/>
        <v>0</v>
      </c>
      <c r="S877" s="162">
        <v>0</v>
      </c>
      <c r="T877" s="163">
        <f t="shared" si="207"/>
        <v>0</v>
      </c>
      <c r="AR877" s="164" t="s">
        <v>220</v>
      </c>
      <c r="AT877" s="164" t="s">
        <v>124</v>
      </c>
      <c r="AU877" s="164" t="s">
        <v>73</v>
      </c>
      <c r="AY877" s="13" t="s">
        <v>121</v>
      </c>
      <c r="BE877" s="165">
        <f t="shared" si="208"/>
        <v>0</v>
      </c>
      <c r="BF877" s="165">
        <f t="shared" si="209"/>
        <v>0</v>
      </c>
      <c r="BG877" s="165">
        <f t="shared" si="210"/>
        <v>0</v>
      </c>
      <c r="BH877" s="165">
        <f t="shared" si="211"/>
        <v>0</v>
      </c>
      <c r="BI877" s="165">
        <f t="shared" si="212"/>
        <v>0</v>
      </c>
      <c r="BJ877" s="13" t="s">
        <v>81</v>
      </c>
      <c r="BK877" s="165">
        <f t="shared" si="213"/>
        <v>0</v>
      </c>
      <c r="BL877" s="13" t="s">
        <v>220</v>
      </c>
      <c r="BM877" s="164" t="s">
        <v>3230</v>
      </c>
    </row>
    <row r="878" spans="2:65" s="1" customFormat="1" ht="24" customHeight="1">
      <c r="B878" s="30"/>
      <c r="C878" s="166" t="s">
        <v>3231</v>
      </c>
      <c r="D878" s="166" t="s">
        <v>124</v>
      </c>
      <c r="E878" s="167" t="s">
        <v>3232</v>
      </c>
      <c r="F878" s="168" t="s">
        <v>3233</v>
      </c>
      <c r="G878" s="169" t="s">
        <v>231</v>
      </c>
      <c r="H878" s="170">
        <v>2</v>
      </c>
      <c r="I878" s="171"/>
      <c r="J878" s="172">
        <f t="shared" si="204"/>
        <v>0</v>
      </c>
      <c r="K878" s="168" t="s">
        <v>119</v>
      </c>
      <c r="L878" s="173"/>
      <c r="M878" s="174" t="s">
        <v>19</v>
      </c>
      <c r="N878" s="175" t="s">
        <v>44</v>
      </c>
      <c r="O878" s="59"/>
      <c r="P878" s="162">
        <f t="shared" si="205"/>
        <v>0</v>
      </c>
      <c r="Q878" s="162">
        <v>0</v>
      </c>
      <c r="R878" s="162">
        <f t="shared" si="206"/>
        <v>0</v>
      </c>
      <c r="S878" s="162">
        <v>0</v>
      </c>
      <c r="T878" s="163">
        <f t="shared" si="207"/>
        <v>0</v>
      </c>
      <c r="AR878" s="164" t="s">
        <v>220</v>
      </c>
      <c r="AT878" s="164" t="s">
        <v>124</v>
      </c>
      <c r="AU878" s="164" t="s">
        <v>73</v>
      </c>
      <c r="AY878" s="13" t="s">
        <v>121</v>
      </c>
      <c r="BE878" s="165">
        <f t="shared" si="208"/>
        <v>0</v>
      </c>
      <c r="BF878" s="165">
        <f t="shared" si="209"/>
        <v>0</v>
      </c>
      <c r="BG878" s="165">
        <f t="shared" si="210"/>
        <v>0</v>
      </c>
      <c r="BH878" s="165">
        <f t="shared" si="211"/>
        <v>0</v>
      </c>
      <c r="BI878" s="165">
        <f t="shared" si="212"/>
        <v>0</v>
      </c>
      <c r="BJ878" s="13" t="s">
        <v>81</v>
      </c>
      <c r="BK878" s="165">
        <f t="shared" si="213"/>
        <v>0</v>
      </c>
      <c r="BL878" s="13" t="s">
        <v>220</v>
      </c>
      <c r="BM878" s="164" t="s">
        <v>3234</v>
      </c>
    </row>
    <row r="879" spans="2:65" s="1" customFormat="1" ht="24" customHeight="1">
      <c r="B879" s="30"/>
      <c r="C879" s="166" t="s">
        <v>3235</v>
      </c>
      <c r="D879" s="166" t="s">
        <v>124</v>
      </c>
      <c r="E879" s="167" t="s">
        <v>3236</v>
      </c>
      <c r="F879" s="168" t="s">
        <v>3237</v>
      </c>
      <c r="G879" s="169" t="s">
        <v>231</v>
      </c>
      <c r="H879" s="170">
        <v>1</v>
      </c>
      <c r="I879" s="171"/>
      <c r="J879" s="172">
        <f t="shared" si="204"/>
        <v>0</v>
      </c>
      <c r="K879" s="168" t="s">
        <v>119</v>
      </c>
      <c r="L879" s="173"/>
      <c r="M879" s="174" t="s">
        <v>19</v>
      </c>
      <c r="N879" s="175" t="s">
        <v>44</v>
      </c>
      <c r="O879" s="59"/>
      <c r="P879" s="162">
        <f t="shared" si="205"/>
        <v>0</v>
      </c>
      <c r="Q879" s="162">
        <v>0</v>
      </c>
      <c r="R879" s="162">
        <f t="shared" si="206"/>
        <v>0</v>
      </c>
      <c r="S879" s="162">
        <v>0</v>
      </c>
      <c r="T879" s="163">
        <f t="shared" si="207"/>
        <v>0</v>
      </c>
      <c r="AR879" s="164" t="s">
        <v>220</v>
      </c>
      <c r="AT879" s="164" t="s">
        <v>124</v>
      </c>
      <c r="AU879" s="164" t="s">
        <v>73</v>
      </c>
      <c r="AY879" s="13" t="s">
        <v>121</v>
      </c>
      <c r="BE879" s="165">
        <f t="shared" si="208"/>
        <v>0</v>
      </c>
      <c r="BF879" s="165">
        <f t="shared" si="209"/>
        <v>0</v>
      </c>
      <c r="BG879" s="165">
        <f t="shared" si="210"/>
        <v>0</v>
      </c>
      <c r="BH879" s="165">
        <f t="shared" si="211"/>
        <v>0</v>
      </c>
      <c r="BI879" s="165">
        <f t="shared" si="212"/>
        <v>0</v>
      </c>
      <c r="BJ879" s="13" t="s">
        <v>81</v>
      </c>
      <c r="BK879" s="165">
        <f t="shared" si="213"/>
        <v>0</v>
      </c>
      <c r="BL879" s="13" t="s">
        <v>220</v>
      </c>
      <c r="BM879" s="164" t="s">
        <v>3238</v>
      </c>
    </row>
    <row r="880" spans="2:65" s="1" customFormat="1" ht="24" customHeight="1">
      <c r="B880" s="30"/>
      <c r="C880" s="166" t="s">
        <v>3239</v>
      </c>
      <c r="D880" s="166" t="s">
        <v>124</v>
      </c>
      <c r="E880" s="167" t="s">
        <v>3240</v>
      </c>
      <c r="F880" s="168" t="s">
        <v>3241</v>
      </c>
      <c r="G880" s="169" t="s">
        <v>231</v>
      </c>
      <c r="H880" s="170">
        <v>1</v>
      </c>
      <c r="I880" s="171"/>
      <c r="J880" s="172">
        <f t="shared" si="204"/>
        <v>0</v>
      </c>
      <c r="K880" s="168" t="s">
        <v>119</v>
      </c>
      <c r="L880" s="173"/>
      <c r="M880" s="174" t="s">
        <v>19</v>
      </c>
      <c r="N880" s="175" t="s">
        <v>44</v>
      </c>
      <c r="O880" s="59"/>
      <c r="P880" s="162">
        <f t="shared" si="205"/>
        <v>0</v>
      </c>
      <c r="Q880" s="162">
        <v>0</v>
      </c>
      <c r="R880" s="162">
        <f t="shared" si="206"/>
        <v>0</v>
      </c>
      <c r="S880" s="162">
        <v>0</v>
      </c>
      <c r="T880" s="163">
        <f t="shared" si="207"/>
        <v>0</v>
      </c>
      <c r="AR880" s="164" t="s">
        <v>220</v>
      </c>
      <c r="AT880" s="164" t="s">
        <v>124</v>
      </c>
      <c r="AU880" s="164" t="s">
        <v>73</v>
      </c>
      <c r="AY880" s="13" t="s">
        <v>121</v>
      </c>
      <c r="BE880" s="165">
        <f t="shared" si="208"/>
        <v>0</v>
      </c>
      <c r="BF880" s="165">
        <f t="shared" si="209"/>
        <v>0</v>
      </c>
      <c r="BG880" s="165">
        <f t="shared" si="210"/>
        <v>0</v>
      </c>
      <c r="BH880" s="165">
        <f t="shared" si="211"/>
        <v>0</v>
      </c>
      <c r="BI880" s="165">
        <f t="shared" si="212"/>
        <v>0</v>
      </c>
      <c r="BJ880" s="13" t="s">
        <v>81</v>
      </c>
      <c r="BK880" s="165">
        <f t="shared" si="213"/>
        <v>0</v>
      </c>
      <c r="BL880" s="13" t="s">
        <v>220</v>
      </c>
      <c r="BM880" s="164" t="s">
        <v>3242</v>
      </c>
    </row>
    <row r="881" spans="2:65" s="1" customFormat="1" ht="24" customHeight="1">
      <c r="B881" s="30"/>
      <c r="C881" s="166" t="s">
        <v>3243</v>
      </c>
      <c r="D881" s="166" t="s">
        <v>124</v>
      </c>
      <c r="E881" s="167" t="s">
        <v>3244</v>
      </c>
      <c r="F881" s="168" t="s">
        <v>3245</v>
      </c>
      <c r="G881" s="169" t="s">
        <v>231</v>
      </c>
      <c r="H881" s="170">
        <v>1</v>
      </c>
      <c r="I881" s="171"/>
      <c r="J881" s="172">
        <f t="shared" si="204"/>
        <v>0</v>
      </c>
      <c r="K881" s="168" t="s">
        <v>119</v>
      </c>
      <c r="L881" s="173"/>
      <c r="M881" s="174" t="s">
        <v>19</v>
      </c>
      <c r="N881" s="175" t="s">
        <v>44</v>
      </c>
      <c r="O881" s="59"/>
      <c r="P881" s="162">
        <f t="shared" si="205"/>
        <v>0</v>
      </c>
      <c r="Q881" s="162">
        <v>0</v>
      </c>
      <c r="R881" s="162">
        <f t="shared" si="206"/>
        <v>0</v>
      </c>
      <c r="S881" s="162">
        <v>0</v>
      </c>
      <c r="T881" s="163">
        <f t="shared" si="207"/>
        <v>0</v>
      </c>
      <c r="AR881" s="164" t="s">
        <v>220</v>
      </c>
      <c r="AT881" s="164" t="s">
        <v>124</v>
      </c>
      <c r="AU881" s="164" t="s">
        <v>73</v>
      </c>
      <c r="AY881" s="13" t="s">
        <v>121</v>
      </c>
      <c r="BE881" s="165">
        <f t="shared" si="208"/>
        <v>0</v>
      </c>
      <c r="BF881" s="165">
        <f t="shared" si="209"/>
        <v>0</v>
      </c>
      <c r="BG881" s="165">
        <f t="shared" si="210"/>
        <v>0</v>
      </c>
      <c r="BH881" s="165">
        <f t="shared" si="211"/>
        <v>0</v>
      </c>
      <c r="BI881" s="165">
        <f t="shared" si="212"/>
        <v>0</v>
      </c>
      <c r="BJ881" s="13" t="s">
        <v>81</v>
      </c>
      <c r="BK881" s="165">
        <f t="shared" si="213"/>
        <v>0</v>
      </c>
      <c r="BL881" s="13" t="s">
        <v>220</v>
      </c>
      <c r="BM881" s="164" t="s">
        <v>3246</v>
      </c>
    </row>
    <row r="882" spans="2:65" s="1" customFormat="1" ht="24" customHeight="1">
      <c r="B882" s="30"/>
      <c r="C882" s="166" t="s">
        <v>3247</v>
      </c>
      <c r="D882" s="166" t="s">
        <v>124</v>
      </c>
      <c r="E882" s="167" t="s">
        <v>3248</v>
      </c>
      <c r="F882" s="168" t="s">
        <v>3249</v>
      </c>
      <c r="G882" s="169" t="s">
        <v>231</v>
      </c>
      <c r="H882" s="170">
        <v>1</v>
      </c>
      <c r="I882" s="171"/>
      <c r="J882" s="172">
        <f t="shared" si="204"/>
        <v>0</v>
      </c>
      <c r="K882" s="168" t="s">
        <v>119</v>
      </c>
      <c r="L882" s="173"/>
      <c r="M882" s="174" t="s">
        <v>19</v>
      </c>
      <c r="N882" s="175" t="s">
        <v>44</v>
      </c>
      <c r="O882" s="59"/>
      <c r="P882" s="162">
        <f t="shared" si="205"/>
        <v>0</v>
      </c>
      <c r="Q882" s="162">
        <v>0</v>
      </c>
      <c r="R882" s="162">
        <f t="shared" si="206"/>
        <v>0</v>
      </c>
      <c r="S882" s="162">
        <v>0</v>
      </c>
      <c r="T882" s="163">
        <f t="shared" si="207"/>
        <v>0</v>
      </c>
      <c r="AR882" s="164" t="s">
        <v>220</v>
      </c>
      <c r="AT882" s="164" t="s">
        <v>124</v>
      </c>
      <c r="AU882" s="164" t="s">
        <v>73</v>
      </c>
      <c r="AY882" s="13" t="s">
        <v>121</v>
      </c>
      <c r="BE882" s="165">
        <f t="shared" si="208"/>
        <v>0</v>
      </c>
      <c r="BF882" s="165">
        <f t="shared" si="209"/>
        <v>0</v>
      </c>
      <c r="BG882" s="165">
        <f t="shared" si="210"/>
        <v>0</v>
      </c>
      <c r="BH882" s="165">
        <f t="shared" si="211"/>
        <v>0</v>
      </c>
      <c r="BI882" s="165">
        <f t="shared" si="212"/>
        <v>0</v>
      </c>
      <c r="BJ882" s="13" t="s">
        <v>81</v>
      </c>
      <c r="BK882" s="165">
        <f t="shared" si="213"/>
        <v>0</v>
      </c>
      <c r="BL882" s="13" t="s">
        <v>220</v>
      </c>
      <c r="BM882" s="164" t="s">
        <v>3250</v>
      </c>
    </row>
    <row r="883" spans="2:65" s="1" customFormat="1" ht="24" customHeight="1">
      <c r="B883" s="30"/>
      <c r="C883" s="153" t="s">
        <v>3251</v>
      </c>
      <c r="D883" s="153" t="s">
        <v>115</v>
      </c>
      <c r="E883" s="154" t="s">
        <v>3252</v>
      </c>
      <c r="F883" s="155" t="s">
        <v>3253</v>
      </c>
      <c r="G883" s="156" t="s">
        <v>231</v>
      </c>
      <c r="H883" s="157">
        <v>1</v>
      </c>
      <c r="I883" s="158"/>
      <c r="J883" s="159">
        <f t="shared" si="204"/>
        <v>0</v>
      </c>
      <c r="K883" s="155" t="s">
        <v>119</v>
      </c>
      <c r="L883" s="34"/>
      <c r="M883" s="160" t="s">
        <v>19</v>
      </c>
      <c r="N883" s="161" t="s">
        <v>44</v>
      </c>
      <c r="O883" s="59"/>
      <c r="P883" s="162">
        <f t="shared" si="205"/>
        <v>0</v>
      </c>
      <c r="Q883" s="162">
        <v>0</v>
      </c>
      <c r="R883" s="162">
        <f t="shared" si="206"/>
        <v>0</v>
      </c>
      <c r="S883" s="162">
        <v>0</v>
      </c>
      <c r="T883" s="163">
        <f t="shared" si="207"/>
        <v>0</v>
      </c>
      <c r="AR883" s="164" t="s">
        <v>120</v>
      </c>
      <c r="AT883" s="164" t="s">
        <v>115</v>
      </c>
      <c r="AU883" s="164" t="s">
        <v>73</v>
      </c>
      <c r="AY883" s="13" t="s">
        <v>121</v>
      </c>
      <c r="BE883" s="165">
        <f t="shared" si="208"/>
        <v>0</v>
      </c>
      <c r="BF883" s="165">
        <f t="shared" si="209"/>
        <v>0</v>
      </c>
      <c r="BG883" s="165">
        <f t="shared" si="210"/>
        <v>0</v>
      </c>
      <c r="BH883" s="165">
        <f t="shared" si="211"/>
        <v>0</v>
      </c>
      <c r="BI883" s="165">
        <f t="shared" si="212"/>
        <v>0</v>
      </c>
      <c r="BJ883" s="13" t="s">
        <v>81</v>
      </c>
      <c r="BK883" s="165">
        <f t="shared" si="213"/>
        <v>0</v>
      </c>
      <c r="BL883" s="13" t="s">
        <v>120</v>
      </c>
      <c r="BM883" s="164" t="s">
        <v>3254</v>
      </c>
    </row>
    <row r="884" spans="2:65" s="1" customFormat="1" ht="24" customHeight="1">
      <c r="B884" s="30"/>
      <c r="C884" s="153" t="s">
        <v>3255</v>
      </c>
      <c r="D884" s="153" t="s">
        <v>115</v>
      </c>
      <c r="E884" s="154" t="s">
        <v>3256</v>
      </c>
      <c r="F884" s="155" t="s">
        <v>3257</v>
      </c>
      <c r="G884" s="156" t="s">
        <v>231</v>
      </c>
      <c r="H884" s="157">
        <v>1</v>
      </c>
      <c r="I884" s="158"/>
      <c r="J884" s="159">
        <f t="shared" si="204"/>
        <v>0</v>
      </c>
      <c r="K884" s="155" t="s">
        <v>119</v>
      </c>
      <c r="L884" s="34"/>
      <c r="M884" s="160" t="s">
        <v>19</v>
      </c>
      <c r="N884" s="161" t="s">
        <v>44</v>
      </c>
      <c r="O884" s="59"/>
      <c r="P884" s="162">
        <f t="shared" si="205"/>
        <v>0</v>
      </c>
      <c r="Q884" s="162">
        <v>0</v>
      </c>
      <c r="R884" s="162">
        <f t="shared" si="206"/>
        <v>0</v>
      </c>
      <c r="S884" s="162">
        <v>0</v>
      </c>
      <c r="T884" s="163">
        <f t="shared" si="207"/>
        <v>0</v>
      </c>
      <c r="AR884" s="164" t="s">
        <v>120</v>
      </c>
      <c r="AT884" s="164" t="s">
        <v>115</v>
      </c>
      <c r="AU884" s="164" t="s">
        <v>73</v>
      </c>
      <c r="AY884" s="13" t="s">
        <v>121</v>
      </c>
      <c r="BE884" s="165">
        <f t="shared" si="208"/>
        <v>0</v>
      </c>
      <c r="BF884" s="165">
        <f t="shared" si="209"/>
        <v>0</v>
      </c>
      <c r="BG884" s="165">
        <f t="shared" si="210"/>
        <v>0</v>
      </c>
      <c r="BH884" s="165">
        <f t="shared" si="211"/>
        <v>0</v>
      </c>
      <c r="BI884" s="165">
        <f t="shared" si="212"/>
        <v>0</v>
      </c>
      <c r="BJ884" s="13" t="s">
        <v>81</v>
      </c>
      <c r="BK884" s="165">
        <f t="shared" si="213"/>
        <v>0</v>
      </c>
      <c r="BL884" s="13" t="s">
        <v>120</v>
      </c>
      <c r="BM884" s="164" t="s">
        <v>3258</v>
      </c>
    </row>
    <row r="885" spans="2:65" s="1" customFormat="1" ht="24" customHeight="1">
      <c r="B885" s="30"/>
      <c r="C885" s="166" t="s">
        <v>3259</v>
      </c>
      <c r="D885" s="166" t="s">
        <v>124</v>
      </c>
      <c r="E885" s="167" t="s">
        <v>3260</v>
      </c>
      <c r="F885" s="168" t="s">
        <v>3261</v>
      </c>
      <c r="G885" s="169" t="s">
        <v>231</v>
      </c>
      <c r="H885" s="170">
        <v>1</v>
      </c>
      <c r="I885" s="171"/>
      <c r="J885" s="172">
        <f t="shared" si="204"/>
        <v>0</v>
      </c>
      <c r="K885" s="168" t="s">
        <v>119</v>
      </c>
      <c r="L885" s="173"/>
      <c r="M885" s="174" t="s">
        <v>19</v>
      </c>
      <c r="N885" s="175" t="s">
        <v>44</v>
      </c>
      <c r="O885" s="59"/>
      <c r="P885" s="162">
        <f t="shared" si="205"/>
        <v>0</v>
      </c>
      <c r="Q885" s="162">
        <v>0</v>
      </c>
      <c r="R885" s="162">
        <f t="shared" si="206"/>
        <v>0</v>
      </c>
      <c r="S885" s="162">
        <v>0</v>
      </c>
      <c r="T885" s="163">
        <f t="shared" si="207"/>
        <v>0</v>
      </c>
      <c r="AR885" s="164" t="s">
        <v>220</v>
      </c>
      <c r="AT885" s="164" t="s">
        <v>124</v>
      </c>
      <c r="AU885" s="164" t="s">
        <v>73</v>
      </c>
      <c r="AY885" s="13" t="s">
        <v>121</v>
      </c>
      <c r="BE885" s="165">
        <f t="shared" si="208"/>
        <v>0</v>
      </c>
      <c r="BF885" s="165">
        <f t="shared" si="209"/>
        <v>0</v>
      </c>
      <c r="BG885" s="165">
        <f t="shared" si="210"/>
        <v>0</v>
      </c>
      <c r="BH885" s="165">
        <f t="shared" si="211"/>
        <v>0</v>
      </c>
      <c r="BI885" s="165">
        <f t="shared" si="212"/>
        <v>0</v>
      </c>
      <c r="BJ885" s="13" t="s">
        <v>81</v>
      </c>
      <c r="BK885" s="165">
        <f t="shared" si="213"/>
        <v>0</v>
      </c>
      <c r="BL885" s="13" t="s">
        <v>220</v>
      </c>
      <c r="BM885" s="164" t="s">
        <v>3262</v>
      </c>
    </row>
    <row r="886" spans="2:65" s="1" customFormat="1" ht="36" customHeight="1">
      <c r="B886" s="30"/>
      <c r="C886" s="166" t="s">
        <v>3263</v>
      </c>
      <c r="D886" s="166" t="s">
        <v>124</v>
      </c>
      <c r="E886" s="167" t="s">
        <v>3264</v>
      </c>
      <c r="F886" s="168" t="s">
        <v>3265</v>
      </c>
      <c r="G886" s="169" t="s">
        <v>231</v>
      </c>
      <c r="H886" s="170">
        <v>4</v>
      </c>
      <c r="I886" s="171"/>
      <c r="J886" s="172">
        <f t="shared" si="204"/>
        <v>0</v>
      </c>
      <c r="K886" s="168" t="s">
        <v>119</v>
      </c>
      <c r="L886" s="173"/>
      <c r="M886" s="174" t="s">
        <v>19</v>
      </c>
      <c r="N886" s="175" t="s">
        <v>44</v>
      </c>
      <c r="O886" s="59"/>
      <c r="P886" s="162">
        <f t="shared" si="205"/>
        <v>0</v>
      </c>
      <c r="Q886" s="162">
        <v>0</v>
      </c>
      <c r="R886" s="162">
        <f t="shared" si="206"/>
        <v>0</v>
      </c>
      <c r="S886" s="162">
        <v>0</v>
      </c>
      <c r="T886" s="163">
        <f t="shared" si="207"/>
        <v>0</v>
      </c>
      <c r="AR886" s="164" t="s">
        <v>220</v>
      </c>
      <c r="AT886" s="164" t="s">
        <v>124</v>
      </c>
      <c r="AU886" s="164" t="s">
        <v>73</v>
      </c>
      <c r="AY886" s="13" t="s">
        <v>121</v>
      </c>
      <c r="BE886" s="165">
        <f t="shared" si="208"/>
        <v>0</v>
      </c>
      <c r="BF886" s="165">
        <f t="shared" si="209"/>
        <v>0</v>
      </c>
      <c r="BG886" s="165">
        <f t="shared" si="210"/>
        <v>0</v>
      </c>
      <c r="BH886" s="165">
        <f t="shared" si="211"/>
        <v>0</v>
      </c>
      <c r="BI886" s="165">
        <f t="shared" si="212"/>
        <v>0</v>
      </c>
      <c r="BJ886" s="13" t="s">
        <v>81</v>
      </c>
      <c r="BK886" s="165">
        <f t="shared" si="213"/>
        <v>0</v>
      </c>
      <c r="BL886" s="13" t="s">
        <v>220</v>
      </c>
      <c r="BM886" s="164" t="s">
        <v>3266</v>
      </c>
    </row>
    <row r="887" spans="2:65" s="1" customFormat="1" ht="24" customHeight="1">
      <c r="B887" s="30"/>
      <c r="C887" s="153" t="s">
        <v>3267</v>
      </c>
      <c r="D887" s="153" t="s">
        <v>115</v>
      </c>
      <c r="E887" s="154" t="s">
        <v>3268</v>
      </c>
      <c r="F887" s="155" t="s">
        <v>482</v>
      </c>
      <c r="G887" s="156" t="s">
        <v>231</v>
      </c>
      <c r="H887" s="157">
        <v>4</v>
      </c>
      <c r="I887" s="158"/>
      <c r="J887" s="159">
        <f t="shared" si="204"/>
        <v>0</v>
      </c>
      <c r="K887" s="155" t="s">
        <v>119</v>
      </c>
      <c r="L887" s="34"/>
      <c r="M887" s="160" t="s">
        <v>19</v>
      </c>
      <c r="N887" s="161" t="s">
        <v>44</v>
      </c>
      <c r="O887" s="59"/>
      <c r="P887" s="162">
        <f t="shared" si="205"/>
        <v>0</v>
      </c>
      <c r="Q887" s="162">
        <v>0</v>
      </c>
      <c r="R887" s="162">
        <f t="shared" si="206"/>
        <v>0</v>
      </c>
      <c r="S887" s="162">
        <v>0</v>
      </c>
      <c r="T887" s="163">
        <f t="shared" si="207"/>
        <v>0</v>
      </c>
      <c r="AR887" s="164" t="s">
        <v>120</v>
      </c>
      <c r="AT887" s="164" t="s">
        <v>115</v>
      </c>
      <c r="AU887" s="164" t="s">
        <v>73</v>
      </c>
      <c r="AY887" s="13" t="s">
        <v>121</v>
      </c>
      <c r="BE887" s="165">
        <f t="shared" si="208"/>
        <v>0</v>
      </c>
      <c r="BF887" s="165">
        <f t="shared" si="209"/>
        <v>0</v>
      </c>
      <c r="BG887" s="165">
        <f t="shared" si="210"/>
        <v>0</v>
      </c>
      <c r="BH887" s="165">
        <f t="shared" si="211"/>
        <v>0</v>
      </c>
      <c r="BI887" s="165">
        <f t="shared" si="212"/>
        <v>0</v>
      </c>
      <c r="BJ887" s="13" t="s">
        <v>81</v>
      </c>
      <c r="BK887" s="165">
        <f t="shared" si="213"/>
        <v>0</v>
      </c>
      <c r="BL887" s="13" t="s">
        <v>120</v>
      </c>
      <c r="BM887" s="164" t="s">
        <v>3269</v>
      </c>
    </row>
    <row r="888" spans="2:65" s="1" customFormat="1" ht="24" customHeight="1">
      <c r="B888" s="30"/>
      <c r="C888" s="166" t="s">
        <v>3270</v>
      </c>
      <c r="D888" s="166" t="s">
        <v>124</v>
      </c>
      <c r="E888" s="167" t="s">
        <v>3271</v>
      </c>
      <c r="F888" s="168" t="s">
        <v>3272</v>
      </c>
      <c r="G888" s="169" t="s">
        <v>231</v>
      </c>
      <c r="H888" s="170">
        <v>1</v>
      </c>
      <c r="I888" s="171"/>
      <c r="J888" s="172">
        <f t="shared" si="204"/>
        <v>0</v>
      </c>
      <c r="K888" s="168" t="s">
        <v>119</v>
      </c>
      <c r="L888" s="173"/>
      <c r="M888" s="174" t="s">
        <v>19</v>
      </c>
      <c r="N888" s="175" t="s">
        <v>44</v>
      </c>
      <c r="O888" s="59"/>
      <c r="P888" s="162">
        <f t="shared" si="205"/>
        <v>0</v>
      </c>
      <c r="Q888" s="162">
        <v>0</v>
      </c>
      <c r="R888" s="162">
        <f t="shared" si="206"/>
        <v>0</v>
      </c>
      <c r="S888" s="162">
        <v>0</v>
      </c>
      <c r="T888" s="163">
        <f t="shared" si="207"/>
        <v>0</v>
      </c>
      <c r="AR888" s="164" t="s">
        <v>220</v>
      </c>
      <c r="AT888" s="164" t="s">
        <v>124</v>
      </c>
      <c r="AU888" s="164" t="s">
        <v>73</v>
      </c>
      <c r="AY888" s="13" t="s">
        <v>121</v>
      </c>
      <c r="BE888" s="165">
        <f t="shared" si="208"/>
        <v>0</v>
      </c>
      <c r="BF888" s="165">
        <f t="shared" si="209"/>
        <v>0</v>
      </c>
      <c r="BG888" s="165">
        <f t="shared" si="210"/>
        <v>0</v>
      </c>
      <c r="BH888" s="165">
        <f t="shared" si="211"/>
        <v>0</v>
      </c>
      <c r="BI888" s="165">
        <f t="shared" si="212"/>
        <v>0</v>
      </c>
      <c r="BJ888" s="13" t="s">
        <v>81</v>
      </c>
      <c r="BK888" s="165">
        <f t="shared" si="213"/>
        <v>0</v>
      </c>
      <c r="BL888" s="13" t="s">
        <v>220</v>
      </c>
      <c r="BM888" s="164" t="s">
        <v>3273</v>
      </c>
    </row>
    <row r="889" spans="2:65" s="1" customFormat="1" ht="24" customHeight="1">
      <c r="B889" s="30"/>
      <c r="C889" s="153" t="s">
        <v>3274</v>
      </c>
      <c r="D889" s="153" t="s">
        <v>115</v>
      </c>
      <c r="E889" s="154" t="s">
        <v>3275</v>
      </c>
      <c r="F889" s="155" t="s">
        <v>3276</v>
      </c>
      <c r="G889" s="156" t="s">
        <v>231</v>
      </c>
      <c r="H889" s="157">
        <v>1</v>
      </c>
      <c r="I889" s="158"/>
      <c r="J889" s="159">
        <f t="shared" si="204"/>
        <v>0</v>
      </c>
      <c r="K889" s="155" t="s">
        <v>119</v>
      </c>
      <c r="L889" s="34"/>
      <c r="M889" s="160" t="s">
        <v>19</v>
      </c>
      <c r="N889" s="161" t="s">
        <v>44</v>
      </c>
      <c r="O889" s="59"/>
      <c r="P889" s="162">
        <f t="shared" si="205"/>
        <v>0</v>
      </c>
      <c r="Q889" s="162">
        <v>0</v>
      </c>
      <c r="R889" s="162">
        <f t="shared" si="206"/>
        <v>0</v>
      </c>
      <c r="S889" s="162">
        <v>0</v>
      </c>
      <c r="T889" s="163">
        <f t="shared" si="207"/>
        <v>0</v>
      </c>
      <c r="AR889" s="164" t="s">
        <v>120</v>
      </c>
      <c r="AT889" s="164" t="s">
        <v>115</v>
      </c>
      <c r="AU889" s="164" t="s">
        <v>73</v>
      </c>
      <c r="AY889" s="13" t="s">
        <v>121</v>
      </c>
      <c r="BE889" s="165">
        <f t="shared" si="208"/>
        <v>0</v>
      </c>
      <c r="BF889" s="165">
        <f t="shared" si="209"/>
        <v>0</v>
      </c>
      <c r="BG889" s="165">
        <f t="shared" si="210"/>
        <v>0</v>
      </c>
      <c r="BH889" s="165">
        <f t="shared" si="211"/>
        <v>0</v>
      </c>
      <c r="BI889" s="165">
        <f t="shared" si="212"/>
        <v>0</v>
      </c>
      <c r="BJ889" s="13" t="s">
        <v>81</v>
      </c>
      <c r="BK889" s="165">
        <f t="shared" si="213"/>
        <v>0</v>
      </c>
      <c r="BL889" s="13" t="s">
        <v>120</v>
      </c>
      <c r="BM889" s="164" t="s">
        <v>3277</v>
      </c>
    </row>
    <row r="890" spans="2:65" s="1" customFormat="1" ht="48" customHeight="1">
      <c r="B890" s="30"/>
      <c r="C890" s="166" t="s">
        <v>3278</v>
      </c>
      <c r="D890" s="166" t="s">
        <v>124</v>
      </c>
      <c r="E890" s="167" t="s">
        <v>3279</v>
      </c>
      <c r="F890" s="168" t="s">
        <v>3280</v>
      </c>
      <c r="G890" s="169" t="s">
        <v>231</v>
      </c>
      <c r="H890" s="170">
        <v>2</v>
      </c>
      <c r="I890" s="171"/>
      <c r="J890" s="172">
        <f t="shared" si="204"/>
        <v>0</v>
      </c>
      <c r="K890" s="168" t="s">
        <v>119</v>
      </c>
      <c r="L890" s="173"/>
      <c r="M890" s="174" t="s">
        <v>19</v>
      </c>
      <c r="N890" s="175" t="s">
        <v>44</v>
      </c>
      <c r="O890" s="59"/>
      <c r="P890" s="162">
        <f t="shared" si="205"/>
        <v>0</v>
      </c>
      <c r="Q890" s="162">
        <v>0</v>
      </c>
      <c r="R890" s="162">
        <f t="shared" si="206"/>
        <v>0</v>
      </c>
      <c r="S890" s="162">
        <v>0</v>
      </c>
      <c r="T890" s="163">
        <f t="shared" si="207"/>
        <v>0</v>
      </c>
      <c r="AR890" s="164" t="s">
        <v>220</v>
      </c>
      <c r="AT890" s="164" t="s">
        <v>124</v>
      </c>
      <c r="AU890" s="164" t="s">
        <v>73</v>
      </c>
      <c r="AY890" s="13" t="s">
        <v>121</v>
      </c>
      <c r="BE890" s="165">
        <f t="shared" si="208"/>
        <v>0</v>
      </c>
      <c r="BF890" s="165">
        <f t="shared" si="209"/>
        <v>0</v>
      </c>
      <c r="BG890" s="165">
        <f t="shared" si="210"/>
        <v>0</v>
      </c>
      <c r="BH890" s="165">
        <f t="shared" si="211"/>
        <v>0</v>
      </c>
      <c r="BI890" s="165">
        <f t="shared" si="212"/>
        <v>0</v>
      </c>
      <c r="BJ890" s="13" t="s">
        <v>81</v>
      </c>
      <c r="BK890" s="165">
        <f t="shared" si="213"/>
        <v>0</v>
      </c>
      <c r="BL890" s="13" t="s">
        <v>220</v>
      </c>
      <c r="BM890" s="164" t="s">
        <v>3281</v>
      </c>
    </row>
    <row r="891" spans="2:65" s="1" customFormat="1" ht="60" customHeight="1">
      <c r="B891" s="30"/>
      <c r="C891" s="166" t="s">
        <v>3282</v>
      </c>
      <c r="D891" s="166" t="s">
        <v>124</v>
      </c>
      <c r="E891" s="167" t="s">
        <v>3283</v>
      </c>
      <c r="F891" s="168" t="s">
        <v>3284</v>
      </c>
      <c r="G891" s="169" t="s">
        <v>231</v>
      </c>
      <c r="H891" s="170">
        <v>1</v>
      </c>
      <c r="I891" s="171"/>
      <c r="J891" s="172">
        <f t="shared" si="204"/>
        <v>0</v>
      </c>
      <c r="K891" s="168" t="s">
        <v>119</v>
      </c>
      <c r="L891" s="173"/>
      <c r="M891" s="174" t="s">
        <v>19</v>
      </c>
      <c r="N891" s="175" t="s">
        <v>44</v>
      </c>
      <c r="O891" s="59"/>
      <c r="P891" s="162">
        <f t="shared" si="205"/>
        <v>0</v>
      </c>
      <c r="Q891" s="162">
        <v>0</v>
      </c>
      <c r="R891" s="162">
        <f t="shared" si="206"/>
        <v>0</v>
      </c>
      <c r="S891" s="162">
        <v>0</v>
      </c>
      <c r="T891" s="163">
        <f t="shared" si="207"/>
        <v>0</v>
      </c>
      <c r="AR891" s="164" t="s">
        <v>220</v>
      </c>
      <c r="AT891" s="164" t="s">
        <v>124</v>
      </c>
      <c r="AU891" s="164" t="s">
        <v>73</v>
      </c>
      <c r="AY891" s="13" t="s">
        <v>121</v>
      </c>
      <c r="BE891" s="165">
        <f t="shared" si="208"/>
        <v>0</v>
      </c>
      <c r="BF891" s="165">
        <f t="shared" si="209"/>
        <v>0</v>
      </c>
      <c r="BG891" s="165">
        <f t="shared" si="210"/>
        <v>0</v>
      </c>
      <c r="BH891" s="165">
        <f t="shared" si="211"/>
        <v>0</v>
      </c>
      <c r="BI891" s="165">
        <f t="shared" si="212"/>
        <v>0</v>
      </c>
      <c r="BJ891" s="13" t="s">
        <v>81</v>
      </c>
      <c r="BK891" s="165">
        <f t="shared" si="213"/>
        <v>0</v>
      </c>
      <c r="BL891" s="13" t="s">
        <v>220</v>
      </c>
      <c r="BM891" s="164" t="s">
        <v>3285</v>
      </c>
    </row>
    <row r="892" spans="2:65" s="1" customFormat="1" ht="24" customHeight="1">
      <c r="B892" s="30"/>
      <c r="C892" s="153" t="s">
        <v>3286</v>
      </c>
      <c r="D892" s="153" t="s">
        <v>115</v>
      </c>
      <c r="E892" s="154" t="s">
        <v>3287</v>
      </c>
      <c r="F892" s="155" t="s">
        <v>3288</v>
      </c>
      <c r="G892" s="156" t="s">
        <v>231</v>
      </c>
      <c r="H892" s="157">
        <v>1</v>
      </c>
      <c r="I892" s="158"/>
      <c r="J892" s="159">
        <f t="shared" si="204"/>
        <v>0</v>
      </c>
      <c r="K892" s="155" t="s">
        <v>119</v>
      </c>
      <c r="L892" s="34"/>
      <c r="M892" s="160" t="s">
        <v>19</v>
      </c>
      <c r="N892" s="161" t="s">
        <v>44</v>
      </c>
      <c r="O892" s="59"/>
      <c r="P892" s="162">
        <f t="shared" si="205"/>
        <v>0</v>
      </c>
      <c r="Q892" s="162">
        <v>0</v>
      </c>
      <c r="R892" s="162">
        <f t="shared" si="206"/>
        <v>0</v>
      </c>
      <c r="S892" s="162">
        <v>0</v>
      </c>
      <c r="T892" s="163">
        <f t="shared" si="207"/>
        <v>0</v>
      </c>
      <c r="AR892" s="164" t="s">
        <v>120</v>
      </c>
      <c r="AT892" s="164" t="s">
        <v>115</v>
      </c>
      <c r="AU892" s="164" t="s">
        <v>73</v>
      </c>
      <c r="AY892" s="13" t="s">
        <v>121</v>
      </c>
      <c r="BE892" s="165">
        <f t="shared" si="208"/>
        <v>0</v>
      </c>
      <c r="BF892" s="165">
        <f t="shared" si="209"/>
        <v>0</v>
      </c>
      <c r="BG892" s="165">
        <f t="shared" si="210"/>
        <v>0</v>
      </c>
      <c r="BH892" s="165">
        <f t="shared" si="211"/>
        <v>0</v>
      </c>
      <c r="BI892" s="165">
        <f t="shared" si="212"/>
        <v>0</v>
      </c>
      <c r="BJ892" s="13" t="s">
        <v>81</v>
      </c>
      <c r="BK892" s="165">
        <f t="shared" si="213"/>
        <v>0</v>
      </c>
      <c r="BL892" s="13" t="s">
        <v>120</v>
      </c>
      <c r="BM892" s="164" t="s">
        <v>3289</v>
      </c>
    </row>
    <row r="893" spans="2:65" s="1" customFormat="1" ht="36" customHeight="1">
      <c r="B893" s="30"/>
      <c r="C893" s="166" t="s">
        <v>3290</v>
      </c>
      <c r="D893" s="166" t="s">
        <v>124</v>
      </c>
      <c r="E893" s="167" t="s">
        <v>3291</v>
      </c>
      <c r="F893" s="168" t="s">
        <v>3292</v>
      </c>
      <c r="G893" s="169" t="s">
        <v>231</v>
      </c>
      <c r="H893" s="170">
        <v>1</v>
      </c>
      <c r="I893" s="171"/>
      <c r="J893" s="172">
        <f t="shared" si="204"/>
        <v>0</v>
      </c>
      <c r="K893" s="168" t="s">
        <v>119</v>
      </c>
      <c r="L893" s="173"/>
      <c r="M893" s="174" t="s">
        <v>19</v>
      </c>
      <c r="N893" s="175" t="s">
        <v>44</v>
      </c>
      <c r="O893" s="59"/>
      <c r="P893" s="162">
        <f t="shared" si="205"/>
        <v>0</v>
      </c>
      <c r="Q893" s="162">
        <v>0</v>
      </c>
      <c r="R893" s="162">
        <f t="shared" si="206"/>
        <v>0</v>
      </c>
      <c r="S893" s="162">
        <v>0</v>
      </c>
      <c r="T893" s="163">
        <f t="shared" si="207"/>
        <v>0</v>
      </c>
      <c r="AR893" s="164" t="s">
        <v>220</v>
      </c>
      <c r="AT893" s="164" t="s">
        <v>124</v>
      </c>
      <c r="AU893" s="164" t="s">
        <v>73</v>
      </c>
      <c r="AY893" s="13" t="s">
        <v>121</v>
      </c>
      <c r="BE893" s="165">
        <f t="shared" si="208"/>
        <v>0</v>
      </c>
      <c r="BF893" s="165">
        <f t="shared" si="209"/>
        <v>0</v>
      </c>
      <c r="BG893" s="165">
        <f t="shared" si="210"/>
        <v>0</v>
      </c>
      <c r="BH893" s="165">
        <f t="shared" si="211"/>
        <v>0</v>
      </c>
      <c r="BI893" s="165">
        <f t="shared" si="212"/>
        <v>0</v>
      </c>
      <c r="BJ893" s="13" t="s">
        <v>81</v>
      </c>
      <c r="BK893" s="165">
        <f t="shared" si="213"/>
        <v>0</v>
      </c>
      <c r="BL893" s="13" t="s">
        <v>220</v>
      </c>
      <c r="BM893" s="164" t="s">
        <v>3293</v>
      </c>
    </row>
    <row r="894" spans="2:65" s="1" customFormat="1" ht="24" customHeight="1">
      <c r="B894" s="30"/>
      <c r="C894" s="153" t="s">
        <v>3294</v>
      </c>
      <c r="D894" s="153" t="s">
        <v>115</v>
      </c>
      <c r="E894" s="154" t="s">
        <v>3295</v>
      </c>
      <c r="F894" s="155" t="s">
        <v>3296</v>
      </c>
      <c r="G894" s="156" t="s">
        <v>231</v>
      </c>
      <c r="H894" s="157">
        <v>1</v>
      </c>
      <c r="I894" s="158"/>
      <c r="J894" s="159">
        <f t="shared" si="204"/>
        <v>0</v>
      </c>
      <c r="K894" s="155" t="s">
        <v>119</v>
      </c>
      <c r="L894" s="34"/>
      <c r="M894" s="160" t="s">
        <v>19</v>
      </c>
      <c r="N894" s="161" t="s">
        <v>44</v>
      </c>
      <c r="O894" s="59"/>
      <c r="P894" s="162">
        <f t="shared" si="205"/>
        <v>0</v>
      </c>
      <c r="Q894" s="162">
        <v>0</v>
      </c>
      <c r="R894" s="162">
        <f t="shared" si="206"/>
        <v>0</v>
      </c>
      <c r="S894" s="162">
        <v>0</v>
      </c>
      <c r="T894" s="163">
        <f t="shared" si="207"/>
        <v>0</v>
      </c>
      <c r="AR894" s="164" t="s">
        <v>120</v>
      </c>
      <c r="AT894" s="164" t="s">
        <v>115</v>
      </c>
      <c r="AU894" s="164" t="s">
        <v>73</v>
      </c>
      <c r="AY894" s="13" t="s">
        <v>121</v>
      </c>
      <c r="BE894" s="165">
        <f t="shared" si="208"/>
        <v>0</v>
      </c>
      <c r="BF894" s="165">
        <f t="shared" si="209"/>
        <v>0</v>
      </c>
      <c r="BG894" s="165">
        <f t="shared" si="210"/>
        <v>0</v>
      </c>
      <c r="BH894" s="165">
        <f t="shared" si="211"/>
        <v>0</v>
      </c>
      <c r="BI894" s="165">
        <f t="shared" si="212"/>
        <v>0</v>
      </c>
      <c r="BJ894" s="13" t="s">
        <v>81</v>
      </c>
      <c r="BK894" s="165">
        <f t="shared" si="213"/>
        <v>0</v>
      </c>
      <c r="BL894" s="13" t="s">
        <v>120</v>
      </c>
      <c r="BM894" s="164" t="s">
        <v>3297</v>
      </c>
    </row>
    <row r="895" spans="2:65" s="1" customFormat="1" ht="36" customHeight="1">
      <c r="B895" s="30"/>
      <c r="C895" s="166" t="s">
        <v>3298</v>
      </c>
      <c r="D895" s="166" t="s">
        <v>124</v>
      </c>
      <c r="E895" s="167" t="s">
        <v>3299</v>
      </c>
      <c r="F895" s="168" t="s">
        <v>3300</v>
      </c>
      <c r="G895" s="169" t="s">
        <v>231</v>
      </c>
      <c r="H895" s="170">
        <v>1</v>
      </c>
      <c r="I895" s="171"/>
      <c r="J895" s="172">
        <f t="shared" si="204"/>
        <v>0</v>
      </c>
      <c r="K895" s="168" t="s">
        <v>119</v>
      </c>
      <c r="L895" s="173"/>
      <c r="M895" s="174" t="s">
        <v>19</v>
      </c>
      <c r="N895" s="175" t="s">
        <v>44</v>
      </c>
      <c r="O895" s="59"/>
      <c r="P895" s="162">
        <f t="shared" si="205"/>
        <v>0</v>
      </c>
      <c r="Q895" s="162">
        <v>0</v>
      </c>
      <c r="R895" s="162">
        <f t="shared" si="206"/>
        <v>0</v>
      </c>
      <c r="S895" s="162">
        <v>0</v>
      </c>
      <c r="T895" s="163">
        <f t="shared" si="207"/>
        <v>0</v>
      </c>
      <c r="AR895" s="164" t="s">
        <v>220</v>
      </c>
      <c r="AT895" s="164" t="s">
        <v>124</v>
      </c>
      <c r="AU895" s="164" t="s">
        <v>73</v>
      </c>
      <c r="AY895" s="13" t="s">
        <v>121</v>
      </c>
      <c r="BE895" s="165">
        <f t="shared" si="208"/>
        <v>0</v>
      </c>
      <c r="BF895" s="165">
        <f t="shared" si="209"/>
        <v>0</v>
      </c>
      <c r="BG895" s="165">
        <f t="shared" si="210"/>
        <v>0</v>
      </c>
      <c r="BH895" s="165">
        <f t="shared" si="211"/>
        <v>0</v>
      </c>
      <c r="BI895" s="165">
        <f t="shared" si="212"/>
        <v>0</v>
      </c>
      <c r="BJ895" s="13" t="s">
        <v>81</v>
      </c>
      <c r="BK895" s="165">
        <f t="shared" si="213"/>
        <v>0</v>
      </c>
      <c r="BL895" s="13" t="s">
        <v>220</v>
      </c>
      <c r="BM895" s="164" t="s">
        <v>3301</v>
      </c>
    </row>
    <row r="896" spans="2:65" s="1" customFormat="1" ht="36" customHeight="1">
      <c r="B896" s="30"/>
      <c r="C896" s="153" t="s">
        <v>3302</v>
      </c>
      <c r="D896" s="153" t="s">
        <v>115</v>
      </c>
      <c r="E896" s="154" t="s">
        <v>3303</v>
      </c>
      <c r="F896" s="155" t="s">
        <v>3304</v>
      </c>
      <c r="G896" s="156" t="s">
        <v>231</v>
      </c>
      <c r="H896" s="157">
        <v>1</v>
      </c>
      <c r="I896" s="158"/>
      <c r="J896" s="159">
        <f t="shared" si="204"/>
        <v>0</v>
      </c>
      <c r="K896" s="155" t="s">
        <v>119</v>
      </c>
      <c r="L896" s="34"/>
      <c r="M896" s="160" t="s">
        <v>19</v>
      </c>
      <c r="N896" s="161" t="s">
        <v>44</v>
      </c>
      <c r="O896" s="59"/>
      <c r="P896" s="162">
        <f t="shared" si="205"/>
        <v>0</v>
      </c>
      <c r="Q896" s="162">
        <v>0</v>
      </c>
      <c r="R896" s="162">
        <f t="shared" si="206"/>
        <v>0</v>
      </c>
      <c r="S896" s="162">
        <v>0</v>
      </c>
      <c r="T896" s="163">
        <f t="shared" si="207"/>
        <v>0</v>
      </c>
      <c r="AR896" s="164" t="s">
        <v>120</v>
      </c>
      <c r="AT896" s="164" t="s">
        <v>115</v>
      </c>
      <c r="AU896" s="164" t="s">
        <v>73</v>
      </c>
      <c r="AY896" s="13" t="s">
        <v>121</v>
      </c>
      <c r="BE896" s="165">
        <f t="shared" si="208"/>
        <v>0</v>
      </c>
      <c r="BF896" s="165">
        <f t="shared" si="209"/>
        <v>0</v>
      </c>
      <c r="BG896" s="165">
        <f t="shared" si="210"/>
        <v>0</v>
      </c>
      <c r="BH896" s="165">
        <f t="shared" si="211"/>
        <v>0</v>
      </c>
      <c r="BI896" s="165">
        <f t="shared" si="212"/>
        <v>0</v>
      </c>
      <c r="BJ896" s="13" t="s">
        <v>81</v>
      </c>
      <c r="BK896" s="165">
        <f t="shared" si="213"/>
        <v>0</v>
      </c>
      <c r="BL896" s="13" t="s">
        <v>120</v>
      </c>
      <c r="BM896" s="164" t="s">
        <v>3305</v>
      </c>
    </row>
    <row r="897" spans="2:65" s="1" customFormat="1" ht="24" customHeight="1">
      <c r="B897" s="30"/>
      <c r="C897" s="166" t="s">
        <v>3306</v>
      </c>
      <c r="D897" s="166" t="s">
        <v>124</v>
      </c>
      <c r="E897" s="167" t="s">
        <v>3307</v>
      </c>
      <c r="F897" s="168" t="s">
        <v>3308</v>
      </c>
      <c r="G897" s="169" t="s">
        <v>231</v>
      </c>
      <c r="H897" s="170">
        <v>2</v>
      </c>
      <c r="I897" s="171"/>
      <c r="J897" s="172">
        <f t="shared" si="204"/>
        <v>0</v>
      </c>
      <c r="K897" s="168" t="s">
        <v>119</v>
      </c>
      <c r="L897" s="173"/>
      <c r="M897" s="174" t="s">
        <v>19</v>
      </c>
      <c r="N897" s="175" t="s">
        <v>44</v>
      </c>
      <c r="O897" s="59"/>
      <c r="P897" s="162">
        <f t="shared" si="205"/>
        <v>0</v>
      </c>
      <c r="Q897" s="162">
        <v>0</v>
      </c>
      <c r="R897" s="162">
        <f t="shared" si="206"/>
        <v>0</v>
      </c>
      <c r="S897" s="162">
        <v>0</v>
      </c>
      <c r="T897" s="163">
        <f t="shared" si="207"/>
        <v>0</v>
      </c>
      <c r="AR897" s="164" t="s">
        <v>220</v>
      </c>
      <c r="AT897" s="164" t="s">
        <v>124</v>
      </c>
      <c r="AU897" s="164" t="s">
        <v>73</v>
      </c>
      <c r="AY897" s="13" t="s">
        <v>121</v>
      </c>
      <c r="BE897" s="165">
        <f t="shared" si="208"/>
        <v>0</v>
      </c>
      <c r="BF897" s="165">
        <f t="shared" si="209"/>
        <v>0</v>
      </c>
      <c r="BG897" s="165">
        <f t="shared" si="210"/>
        <v>0</v>
      </c>
      <c r="BH897" s="165">
        <f t="shared" si="211"/>
        <v>0</v>
      </c>
      <c r="BI897" s="165">
        <f t="shared" si="212"/>
        <v>0</v>
      </c>
      <c r="BJ897" s="13" t="s">
        <v>81</v>
      </c>
      <c r="BK897" s="165">
        <f t="shared" si="213"/>
        <v>0</v>
      </c>
      <c r="BL897" s="13" t="s">
        <v>220</v>
      </c>
      <c r="BM897" s="164" t="s">
        <v>3309</v>
      </c>
    </row>
    <row r="898" spans="2:65" s="1" customFormat="1" ht="24" customHeight="1">
      <c r="B898" s="30"/>
      <c r="C898" s="153" t="s">
        <v>3310</v>
      </c>
      <c r="D898" s="153" t="s">
        <v>115</v>
      </c>
      <c r="E898" s="154" t="s">
        <v>3311</v>
      </c>
      <c r="F898" s="155" t="s">
        <v>3312</v>
      </c>
      <c r="G898" s="156" t="s">
        <v>231</v>
      </c>
      <c r="H898" s="157">
        <v>2</v>
      </c>
      <c r="I898" s="158"/>
      <c r="J898" s="159">
        <f t="shared" si="204"/>
        <v>0</v>
      </c>
      <c r="K898" s="155" t="s">
        <v>119</v>
      </c>
      <c r="L898" s="34"/>
      <c r="M898" s="160" t="s">
        <v>19</v>
      </c>
      <c r="N898" s="161" t="s">
        <v>44</v>
      </c>
      <c r="O898" s="59"/>
      <c r="P898" s="162">
        <f t="shared" si="205"/>
        <v>0</v>
      </c>
      <c r="Q898" s="162">
        <v>0</v>
      </c>
      <c r="R898" s="162">
        <f t="shared" si="206"/>
        <v>0</v>
      </c>
      <c r="S898" s="162">
        <v>0</v>
      </c>
      <c r="T898" s="163">
        <f t="shared" si="207"/>
        <v>0</v>
      </c>
      <c r="AR898" s="164" t="s">
        <v>120</v>
      </c>
      <c r="AT898" s="164" t="s">
        <v>115</v>
      </c>
      <c r="AU898" s="164" t="s">
        <v>73</v>
      </c>
      <c r="AY898" s="13" t="s">
        <v>121</v>
      </c>
      <c r="BE898" s="165">
        <f t="shared" si="208"/>
        <v>0</v>
      </c>
      <c r="BF898" s="165">
        <f t="shared" si="209"/>
        <v>0</v>
      </c>
      <c r="BG898" s="165">
        <f t="shared" si="210"/>
        <v>0</v>
      </c>
      <c r="BH898" s="165">
        <f t="shared" si="211"/>
        <v>0</v>
      </c>
      <c r="BI898" s="165">
        <f t="shared" si="212"/>
        <v>0</v>
      </c>
      <c r="BJ898" s="13" t="s">
        <v>81</v>
      </c>
      <c r="BK898" s="165">
        <f t="shared" si="213"/>
        <v>0</v>
      </c>
      <c r="BL898" s="13" t="s">
        <v>120</v>
      </c>
      <c r="BM898" s="164" t="s">
        <v>3313</v>
      </c>
    </row>
    <row r="899" spans="2:65" s="1" customFormat="1" ht="24" customHeight="1">
      <c r="B899" s="30"/>
      <c r="C899" s="153" t="s">
        <v>3314</v>
      </c>
      <c r="D899" s="153" t="s">
        <v>115</v>
      </c>
      <c r="E899" s="154" t="s">
        <v>3315</v>
      </c>
      <c r="F899" s="155" t="s">
        <v>3316</v>
      </c>
      <c r="G899" s="156" t="s">
        <v>231</v>
      </c>
      <c r="H899" s="157">
        <v>1</v>
      </c>
      <c r="I899" s="158"/>
      <c r="J899" s="159">
        <f t="shared" si="204"/>
        <v>0</v>
      </c>
      <c r="K899" s="155" t="s">
        <v>119</v>
      </c>
      <c r="L899" s="34"/>
      <c r="M899" s="160" t="s">
        <v>19</v>
      </c>
      <c r="N899" s="161" t="s">
        <v>44</v>
      </c>
      <c r="O899" s="59"/>
      <c r="P899" s="162">
        <f t="shared" si="205"/>
        <v>0</v>
      </c>
      <c r="Q899" s="162">
        <v>0</v>
      </c>
      <c r="R899" s="162">
        <f t="shared" si="206"/>
        <v>0</v>
      </c>
      <c r="S899" s="162">
        <v>0</v>
      </c>
      <c r="T899" s="163">
        <f t="shared" si="207"/>
        <v>0</v>
      </c>
      <c r="AR899" s="164" t="s">
        <v>120</v>
      </c>
      <c r="AT899" s="164" t="s">
        <v>115</v>
      </c>
      <c r="AU899" s="164" t="s">
        <v>73</v>
      </c>
      <c r="AY899" s="13" t="s">
        <v>121</v>
      </c>
      <c r="BE899" s="165">
        <f t="shared" si="208"/>
        <v>0</v>
      </c>
      <c r="BF899" s="165">
        <f t="shared" si="209"/>
        <v>0</v>
      </c>
      <c r="BG899" s="165">
        <f t="shared" si="210"/>
        <v>0</v>
      </c>
      <c r="BH899" s="165">
        <f t="shared" si="211"/>
        <v>0</v>
      </c>
      <c r="BI899" s="165">
        <f t="shared" si="212"/>
        <v>0</v>
      </c>
      <c r="BJ899" s="13" t="s">
        <v>81</v>
      </c>
      <c r="BK899" s="165">
        <f t="shared" si="213"/>
        <v>0</v>
      </c>
      <c r="BL899" s="13" t="s">
        <v>120</v>
      </c>
      <c r="BM899" s="164" t="s">
        <v>3317</v>
      </c>
    </row>
    <row r="900" spans="2:65" s="1" customFormat="1" ht="96" customHeight="1">
      <c r="B900" s="30"/>
      <c r="C900" s="153" t="s">
        <v>3318</v>
      </c>
      <c r="D900" s="153" t="s">
        <v>115</v>
      </c>
      <c r="E900" s="154" t="s">
        <v>3319</v>
      </c>
      <c r="F900" s="155" t="s">
        <v>3320</v>
      </c>
      <c r="G900" s="156" t="s">
        <v>231</v>
      </c>
      <c r="H900" s="157">
        <v>1</v>
      </c>
      <c r="I900" s="158"/>
      <c r="J900" s="159">
        <f t="shared" si="204"/>
        <v>0</v>
      </c>
      <c r="K900" s="155" t="s">
        <v>119</v>
      </c>
      <c r="L900" s="34"/>
      <c r="M900" s="160" t="s">
        <v>19</v>
      </c>
      <c r="N900" s="161" t="s">
        <v>44</v>
      </c>
      <c r="O900" s="59"/>
      <c r="P900" s="162">
        <f t="shared" si="205"/>
        <v>0</v>
      </c>
      <c r="Q900" s="162">
        <v>0</v>
      </c>
      <c r="R900" s="162">
        <f t="shared" si="206"/>
        <v>0</v>
      </c>
      <c r="S900" s="162">
        <v>0</v>
      </c>
      <c r="T900" s="163">
        <f t="shared" si="207"/>
        <v>0</v>
      </c>
      <c r="AR900" s="164" t="s">
        <v>120</v>
      </c>
      <c r="AT900" s="164" t="s">
        <v>115</v>
      </c>
      <c r="AU900" s="164" t="s">
        <v>73</v>
      </c>
      <c r="AY900" s="13" t="s">
        <v>121</v>
      </c>
      <c r="BE900" s="165">
        <f t="shared" si="208"/>
        <v>0</v>
      </c>
      <c r="BF900" s="165">
        <f t="shared" si="209"/>
        <v>0</v>
      </c>
      <c r="BG900" s="165">
        <f t="shared" si="210"/>
        <v>0</v>
      </c>
      <c r="BH900" s="165">
        <f t="shared" si="211"/>
        <v>0</v>
      </c>
      <c r="BI900" s="165">
        <f t="shared" si="212"/>
        <v>0</v>
      </c>
      <c r="BJ900" s="13" t="s">
        <v>81</v>
      </c>
      <c r="BK900" s="165">
        <f t="shared" si="213"/>
        <v>0</v>
      </c>
      <c r="BL900" s="13" t="s">
        <v>120</v>
      </c>
      <c r="BM900" s="164" t="s">
        <v>3321</v>
      </c>
    </row>
    <row r="901" spans="2:65" s="1" customFormat="1" ht="60" customHeight="1">
      <c r="B901" s="30"/>
      <c r="C901" s="153" t="s">
        <v>3322</v>
      </c>
      <c r="D901" s="153" t="s">
        <v>115</v>
      </c>
      <c r="E901" s="154" t="s">
        <v>3323</v>
      </c>
      <c r="F901" s="155" t="s">
        <v>3324</v>
      </c>
      <c r="G901" s="156" t="s">
        <v>231</v>
      </c>
      <c r="H901" s="157">
        <v>1</v>
      </c>
      <c r="I901" s="158"/>
      <c r="J901" s="159">
        <f t="shared" si="204"/>
        <v>0</v>
      </c>
      <c r="K901" s="155" t="s">
        <v>119</v>
      </c>
      <c r="L901" s="34"/>
      <c r="M901" s="160" t="s">
        <v>19</v>
      </c>
      <c r="N901" s="161" t="s">
        <v>44</v>
      </c>
      <c r="O901" s="59"/>
      <c r="P901" s="162">
        <f t="shared" si="205"/>
        <v>0</v>
      </c>
      <c r="Q901" s="162">
        <v>0</v>
      </c>
      <c r="R901" s="162">
        <f t="shared" si="206"/>
        <v>0</v>
      </c>
      <c r="S901" s="162">
        <v>0</v>
      </c>
      <c r="T901" s="163">
        <f t="shared" si="207"/>
        <v>0</v>
      </c>
      <c r="AR901" s="164" t="s">
        <v>120</v>
      </c>
      <c r="AT901" s="164" t="s">
        <v>115</v>
      </c>
      <c r="AU901" s="164" t="s">
        <v>73</v>
      </c>
      <c r="AY901" s="13" t="s">
        <v>121</v>
      </c>
      <c r="BE901" s="165">
        <f t="shared" si="208"/>
        <v>0</v>
      </c>
      <c r="BF901" s="165">
        <f t="shared" si="209"/>
        <v>0</v>
      </c>
      <c r="BG901" s="165">
        <f t="shared" si="210"/>
        <v>0</v>
      </c>
      <c r="BH901" s="165">
        <f t="shared" si="211"/>
        <v>0</v>
      </c>
      <c r="BI901" s="165">
        <f t="shared" si="212"/>
        <v>0</v>
      </c>
      <c r="BJ901" s="13" t="s">
        <v>81</v>
      </c>
      <c r="BK901" s="165">
        <f t="shared" si="213"/>
        <v>0</v>
      </c>
      <c r="BL901" s="13" t="s">
        <v>120</v>
      </c>
      <c r="BM901" s="164" t="s">
        <v>3325</v>
      </c>
    </row>
    <row r="902" spans="2:65" s="1" customFormat="1" ht="24" customHeight="1">
      <c r="B902" s="30"/>
      <c r="C902" s="153" t="s">
        <v>3326</v>
      </c>
      <c r="D902" s="153" t="s">
        <v>115</v>
      </c>
      <c r="E902" s="154" t="s">
        <v>3327</v>
      </c>
      <c r="F902" s="155" t="s">
        <v>3328</v>
      </c>
      <c r="G902" s="156" t="s">
        <v>231</v>
      </c>
      <c r="H902" s="157">
        <v>1</v>
      </c>
      <c r="I902" s="158"/>
      <c r="J902" s="159">
        <f t="shared" si="204"/>
        <v>0</v>
      </c>
      <c r="K902" s="155" t="s">
        <v>119</v>
      </c>
      <c r="L902" s="34"/>
      <c r="M902" s="160" t="s">
        <v>19</v>
      </c>
      <c r="N902" s="161" t="s">
        <v>44</v>
      </c>
      <c r="O902" s="59"/>
      <c r="P902" s="162">
        <f t="shared" si="205"/>
        <v>0</v>
      </c>
      <c r="Q902" s="162">
        <v>0</v>
      </c>
      <c r="R902" s="162">
        <f t="shared" si="206"/>
        <v>0</v>
      </c>
      <c r="S902" s="162">
        <v>0</v>
      </c>
      <c r="T902" s="163">
        <f t="shared" si="207"/>
        <v>0</v>
      </c>
      <c r="AR902" s="164" t="s">
        <v>120</v>
      </c>
      <c r="AT902" s="164" t="s">
        <v>115</v>
      </c>
      <c r="AU902" s="164" t="s">
        <v>73</v>
      </c>
      <c r="AY902" s="13" t="s">
        <v>121</v>
      </c>
      <c r="BE902" s="165">
        <f t="shared" si="208"/>
        <v>0</v>
      </c>
      <c r="BF902" s="165">
        <f t="shared" si="209"/>
        <v>0</v>
      </c>
      <c r="BG902" s="165">
        <f t="shared" si="210"/>
        <v>0</v>
      </c>
      <c r="BH902" s="165">
        <f t="shared" si="211"/>
        <v>0</v>
      </c>
      <c r="BI902" s="165">
        <f t="shared" si="212"/>
        <v>0</v>
      </c>
      <c r="BJ902" s="13" t="s">
        <v>81</v>
      </c>
      <c r="BK902" s="165">
        <f t="shared" si="213"/>
        <v>0</v>
      </c>
      <c r="BL902" s="13" t="s">
        <v>120</v>
      </c>
      <c r="BM902" s="164" t="s">
        <v>3329</v>
      </c>
    </row>
    <row r="903" spans="2:65" s="1" customFormat="1" ht="24" customHeight="1">
      <c r="B903" s="30"/>
      <c r="C903" s="153" t="s">
        <v>3330</v>
      </c>
      <c r="D903" s="153" t="s">
        <v>115</v>
      </c>
      <c r="E903" s="154" t="s">
        <v>3331</v>
      </c>
      <c r="F903" s="155" t="s">
        <v>3332</v>
      </c>
      <c r="G903" s="156" t="s">
        <v>118</v>
      </c>
      <c r="H903" s="157">
        <v>45</v>
      </c>
      <c r="I903" s="158"/>
      <c r="J903" s="159">
        <f t="shared" si="204"/>
        <v>0</v>
      </c>
      <c r="K903" s="155" t="s">
        <v>119</v>
      </c>
      <c r="L903" s="34"/>
      <c r="M903" s="160" t="s">
        <v>19</v>
      </c>
      <c r="N903" s="161" t="s">
        <v>44</v>
      </c>
      <c r="O903" s="59"/>
      <c r="P903" s="162">
        <f t="shared" si="205"/>
        <v>0</v>
      </c>
      <c r="Q903" s="162">
        <v>0</v>
      </c>
      <c r="R903" s="162">
        <f t="shared" si="206"/>
        <v>0</v>
      </c>
      <c r="S903" s="162">
        <v>0</v>
      </c>
      <c r="T903" s="163">
        <f t="shared" si="207"/>
        <v>0</v>
      </c>
      <c r="AR903" s="164" t="s">
        <v>120</v>
      </c>
      <c r="AT903" s="164" t="s">
        <v>115</v>
      </c>
      <c r="AU903" s="164" t="s">
        <v>73</v>
      </c>
      <c r="AY903" s="13" t="s">
        <v>121</v>
      </c>
      <c r="BE903" s="165">
        <f t="shared" si="208"/>
        <v>0</v>
      </c>
      <c r="BF903" s="165">
        <f t="shared" si="209"/>
        <v>0</v>
      </c>
      <c r="BG903" s="165">
        <f t="shared" si="210"/>
        <v>0</v>
      </c>
      <c r="BH903" s="165">
        <f t="shared" si="211"/>
        <v>0</v>
      </c>
      <c r="BI903" s="165">
        <f t="shared" si="212"/>
        <v>0</v>
      </c>
      <c r="BJ903" s="13" t="s">
        <v>81</v>
      </c>
      <c r="BK903" s="165">
        <f t="shared" si="213"/>
        <v>0</v>
      </c>
      <c r="BL903" s="13" t="s">
        <v>120</v>
      </c>
      <c r="BM903" s="164" t="s">
        <v>3333</v>
      </c>
    </row>
    <row r="904" spans="2:65" s="1" customFormat="1" ht="24" customHeight="1">
      <c r="B904" s="30"/>
      <c r="C904" s="153" t="s">
        <v>3334</v>
      </c>
      <c r="D904" s="153" t="s">
        <v>115</v>
      </c>
      <c r="E904" s="154" t="s">
        <v>3335</v>
      </c>
      <c r="F904" s="155" t="s">
        <v>3336</v>
      </c>
      <c r="G904" s="156" t="s">
        <v>118</v>
      </c>
      <c r="H904" s="157">
        <v>400</v>
      </c>
      <c r="I904" s="158"/>
      <c r="J904" s="159">
        <f t="shared" si="204"/>
        <v>0</v>
      </c>
      <c r="K904" s="155" t="s">
        <v>119</v>
      </c>
      <c r="L904" s="34"/>
      <c r="M904" s="160" t="s">
        <v>19</v>
      </c>
      <c r="N904" s="161" t="s">
        <v>44</v>
      </c>
      <c r="O904" s="59"/>
      <c r="P904" s="162">
        <f t="shared" si="205"/>
        <v>0</v>
      </c>
      <c r="Q904" s="162">
        <v>0</v>
      </c>
      <c r="R904" s="162">
        <f t="shared" si="206"/>
        <v>0</v>
      </c>
      <c r="S904" s="162">
        <v>0</v>
      </c>
      <c r="T904" s="163">
        <f t="shared" si="207"/>
        <v>0</v>
      </c>
      <c r="AR904" s="164" t="s">
        <v>120</v>
      </c>
      <c r="AT904" s="164" t="s">
        <v>115</v>
      </c>
      <c r="AU904" s="164" t="s">
        <v>73</v>
      </c>
      <c r="AY904" s="13" t="s">
        <v>121</v>
      </c>
      <c r="BE904" s="165">
        <f t="shared" si="208"/>
        <v>0</v>
      </c>
      <c r="BF904" s="165">
        <f t="shared" si="209"/>
        <v>0</v>
      </c>
      <c r="BG904" s="165">
        <f t="shared" si="210"/>
        <v>0</v>
      </c>
      <c r="BH904" s="165">
        <f t="shared" si="211"/>
        <v>0</v>
      </c>
      <c r="BI904" s="165">
        <f t="shared" si="212"/>
        <v>0</v>
      </c>
      <c r="BJ904" s="13" t="s">
        <v>81</v>
      </c>
      <c r="BK904" s="165">
        <f t="shared" si="213"/>
        <v>0</v>
      </c>
      <c r="BL904" s="13" t="s">
        <v>120</v>
      </c>
      <c r="BM904" s="164" t="s">
        <v>3337</v>
      </c>
    </row>
    <row r="905" spans="2:65" s="1" customFormat="1" ht="24" customHeight="1">
      <c r="B905" s="30"/>
      <c r="C905" s="166" t="s">
        <v>3338</v>
      </c>
      <c r="D905" s="166" t="s">
        <v>124</v>
      </c>
      <c r="E905" s="167" t="s">
        <v>3339</v>
      </c>
      <c r="F905" s="168" t="s">
        <v>3340</v>
      </c>
      <c r="G905" s="169" t="s">
        <v>118</v>
      </c>
      <c r="H905" s="170">
        <v>15</v>
      </c>
      <c r="I905" s="171"/>
      <c r="J905" s="172">
        <f t="shared" si="204"/>
        <v>0</v>
      </c>
      <c r="K905" s="168" t="s">
        <v>119</v>
      </c>
      <c r="L905" s="173"/>
      <c r="M905" s="174" t="s">
        <v>19</v>
      </c>
      <c r="N905" s="175" t="s">
        <v>44</v>
      </c>
      <c r="O905" s="59"/>
      <c r="P905" s="162">
        <f t="shared" si="205"/>
        <v>0</v>
      </c>
      <c r="Q905" s="162">
        <v>0</v>
      </c>
      <c r="R905" s="162">
        <f t="shared" si="206"/>
        <v>0</v>
      </c>
      <c r="S905" s="162">
        <v>0</v>
      </c>
      <c r="T905" s="163">
        <f t="shared" si="207"/>
        <v>0</v>
      </c>
      <c r="AR905" s="164" t="s">
        <v>220</v>
      </c>
      <c r="AT905" s="164" t="s">
        <v>124</v>
      </c>
      <c r="AU905" s="164" t="s">
        <v>73</v>
      </c>
      <c r="AY905" s="13" t="s">
        <v>121</v>
      </c>
      <c r="BE905" s="165">
        <f t="shared" si="208"/>
        <v>0</v>
      </c>
      <c r="BF905" s="165">
        <f t="shared" si="209"/>
        <v>0</v>
      </c>
      <c r="BG905" s="165">
        <f t="shared" si="210"/>
        <v>0</v>
      </c>
      <c r="BH905" s="165">
        <f t="shared" si="211"/>
        <v>0</v>
      </c>
      <c r="BI905" s="165">
        <f t="shared" si="212"/>
        <v>0</v>
      </c>
      <c r="BJ905" s="13" t="s">
        <v>81</v>
      </c>
      <c r="BK905" s="165">
        <f t="shared" si="213"/>
        <v>0</v>
      </c>
      <c r="BL905" s="13" t="s">
        <v>220</v>
      </c>
      <c r="BM905" s="164" t="s">
        <v>3341</v>
      </c>
    </row>
    <row r="906" spans="2:65" s="1" customFormat="1" ht="24" customHeight="1">
      <c r="B906" s="30"/>
      <c r="C906" s="166" t="s">
        <v>3342</v>
      </c>
      <c r="D906" s="166" t="s">
        <v>124</v>
      </c>
      <c r="E906" s="167" t="s">
        <v>3343</v>
      </c>
      <c r="F906" s="168" t="s">
        <v>3344</v>
      </c>
      <c r="G906" s="169" t="s">
        <v>118</v>
      </c>
      <c r="H906" s="170">
        <v>15</v>
      </c>
      <c r="I906" s="171"/>
      <c r="J906" s="172">
        <f t="shared" si="204"/>
        <v>0</v>
      </c>
      <c r="K906" s="168" t="s">
        <v>119</v>
      </c>
      <c r="L906" s="173"/>
      <c r="M906" s="174" t="s">
        <v>19</v>
      </c>
      <c r="N906" s="175" t="s">
        <v>44</v>
      </c>
      <c r="O906" s="59"/>
      <c r="P906" s="162">
        <f t="shared" si="205"/>
        <v>0</v>
      </c>
      <c r="Q906" s="162">
        <v>0</v>
      </c>
      <c r="R906" s="162">
        <f t="shared" si="206"/>
        <v>0</v>
      </c>
      <c r="S906" s="162">
        <v>0</v>
      </c>
      <c r="T906" s="163">
        <f t="shared" si="207"/>
        <v>0</v>
      </c>
      <c r="AR906" s="164" t="s">
        <v>220</v>
      </c>
      <c r="AT906" s="164" t="s">
        <v>124</v>
      </c>
      <c r="AU906" s="164" t="s">
        <v>73</v>
      </c>
      <c r="AY906" s="13" t="s">
        <v>121</v>
      </c>
      <c r="BE906" s="165">
        <f t="shared" si="208"/>
        <v>0</v>
      </c>
      <c r="BF906" s="165">
        <f t="shared" si="209"/>
        <v>0</v>
      </c>
      <c r="BG906" s="165">
        <f t="shared" si="210"/>
        <v>0</v>
      </c>
      <c r="BH906" s="165">
        <f t="shared" si="211"/>
        <v>0</v>
      </c>
      <c r="BI906" s="165">
        <f t="shared" si="212"/>
        <v>0</v>
      </c>
      <c r="BJ906" s="13" t="s">
        <v>81</v>
      </c>
      <c r="BK906" s="165">
        <f t="shared" si="213"/>
        <v>0</v>
      </c>
      <c r="BL906" s="13" t="s">
        <v>220</v>
      </c>
      <c r="BM906" s="164" t="s">
        <v>3345</v>
      </c>
    </row>
    <row r="907" spans="2:65" s="1" customFormat="1" ht="24" customHeight="1">
      <c r="B907" s="30"/>
      <c r="C907" s="166" t="s">
        <v>3346</v>
      </c>
      <c r="D907" s="166" t="s">
        <v>124</v>
      </c>
      <c r="E907" s="167" t="s">
        <v>3347</v>
      </c>
      <c r="F907" s="168" t="s">
        <v>3348</v>
      </c>
      <c r="G907" s="169" t="s">
        <v>118</v>
      </c>
      <c r="H907" s="170">
        <v>15</v>
      </c>
      <c r="I907" s="171"/>
      <c r="J907" s="172">
        <f t="shared" si="204"/>
        <v>0</v>
      </c>
      <c r="K907" s="168" t="s">
        <v>119</v>
      </c>
      <c r="L907" s="173"/>
      <c r="M907" s="174" t="s">
        <v>19</v>
      </c>
      <c r="N907" s="175" t="s">
        <v>44</v>
      </c>
      <c r="O907" s="59"/>
      <c r="P907" s="162">
        <f t="shared" si="205"/>
        <v>0</v>
      </c>
      <c r="Q907" s="162">
        <v>0</v>
      </c>
      <c r="R907" s="162">
        <f t="shared" si="206"/>
        <v>0</v>
      </c>
      <c r="S907" s="162">
        <v>0</v>
      </c>
      <c r="T907" s="163">
        <f t="shared" si="207"/>
        <v>0</v>
      </c>
      <c r="AR907" s="164" t="s">
        <v>220</v>
      </c>
      <c r="AT907" s="164" t="s">
        <v>124</v>
      </c>
      <c r="AU907" s="164" t="s">
        <v>73</v>
      </c>
      <c r="AY907" s="13" t="s">
        <v>121</v>
      </c>
      <c r="BE907" s="165">
        <f t="shared" si="208"/>
        <v>0</v>
      </c>
      <c r="BF907" s="165">
        <f t="shared" si="209"/>
        <v>0</v>
      </c>
      <c r="BG907" s="165">
        <f t="shared" si="210"/>
        <v>0</v>
      </c>
      <c r="BH907" s="165">
        <f t="shared" si="211"/>
        <v>0</v>
      </c>
      <c r="BI907" s="165">
        <f t="shared" si="212"/>
        <v>0</v>
      </c>
      <c r="BJ907" s="13" t="s">
        <v>81</v>
      </c>
      <c r="BK907" s="165">
        <f t="shared" si="213"/>
        <v>0</v>
      </c>
      <c r="BL907" s="13" t="s">
        <v>220</v>
      </c>
      <c r="BM907" s="164" t="s">
        <v>3349</v>
      </c>
    </row>
    <row r="908" spans="2:65" s="1" customFormat="1" ht="24" customHeight="1">
      <c r="B908" s="30"/>
      <c r="C908" s="166" t="s">
        <v>3350</v>
      </c>
      <c r="D908" s="166" t="s">
        <v>124</v>
      </c>
      <c r="E908" s="167" t="s">
        <v>3351</v>
      </c>
      <c r="F908" s="168" t="s">
        <v>3352</v>
      </c>
      <c r="G908" s="169" t="s">
        <v>118</v>
      </c>
      <c r="H908" s="170">
        <v>30</v>
      </c>
      <c r="I908" s="171"/>
      <c r="J908" s="172">
        <f t="shared" si="204"/>
        <v>0</v>
      </c>
      <c r="K908" s="168" t="s">
        <v>119</v>
      </c>
      <c r="L908" s="173"/>
      <c r="M908" s="174" t="s">
        <v>19</v>
      </c>
      <c r="N908" s="175" t="s">
        <v>44</v>
      </c>
      <c r="O908" s="59"/>
      <c r="P908" s="162">
        <f t="shared" si="205"/>
        <v>0</v>
      </c>
      <c r="Q908" s="162">
        <v>0</v>
      </c>
      <c r="R908" s="162">
        <f t="shared" si="206"/>
        <v>0</v>
      </c>
      <c r="S908" s="162">
        <v>0</v>
      </c>
      <c r="T908" s="163">
        <f t="shared" si="207"/>
        <v>0</v>
      </c>
      <c r="AR908" s="164" t="s">
        <v>220</v>
      </c>
      <c r="AT908" s="164" t="s">
        <v>124</v>
      </c>
      <c r="AU908" s="164" t="s">
        <v>73</v>
      </c>
      <c r="AY908" s="13" t="s">
        <v>121</v>
      </c>
      <c r="BE908" s="165">
        <f t="shared" si="208"/>
        <v>0</v>
      </c>
      <c r="BF908" s="165">
        <f t="shared" si="209"/>
        <v>0</v>
      </c>
      <c r="BG908" s="165">
        <f t="shared" si="210"/>
        <v>0</v>
      </c>
      <c r="BH908" s="165">
        <f t="shared" si="211"/>
        <v>0</v>
      </c>
      <c r="BI908" s="165">
        <f t="shared" si="212"/>
        <v>0</v>
      </c>
      <c r="BJ908" s="13" t="s">
        <v>81</v>
      </c>
      <c r="BK908" s="165">
        <f t="shared" si="213"/>
        <v>0</v>
      </c>
      <c r="BL908" s="13" t="s">
        <v>220</v>
      </c>
      <c r="BM908" s="164" t="s">
        <v>3353</v>
      </c>
    </row>
    <row r="909" spans="2:65" s="1" customFormat="1" ht="24" customHeight="1">
      <c r="B909" s="30"/>
      <c r="C909" s="153" t="s">
        <v>3354</v>
      </c>
      <c r="D909" s="153" t="s">
        <v>115</v>
      </c>
      <c r="E909" s="154" t="s">
        <v>3355</v>
      </c>
      <c r="F909" s="155" t="s">
        <v>3356</v>
      </c>
      <c r="G909" s="156" t="s">
        <v>219</v>
      </c>
      <c r="H909" s="157">
        <v>20</v>
      </c>
      <c r="I909" s="158"/>
      <c r="J909" s="159">
        <f t="shared" si="204"/>
        <v>0</v>
      </c>
      <c r="K909" s="155" t="s">
        <v>119</v>
      </c>
      <c r="L909" s="34"/>
      <c r="M909" s="160" t="s">
        <v>19</v>
      </c>
      <c r="N909" s="161" t="s">
        <v>44</v>
      </c>
      <c r="O909" s="59"/>
      <c r="P909" s="162">
        <f t="shared" si="205"/>
        <v>0</v>
      </c>
      <c r="Q909" s="162">
        <v>0</v>
      </c>
      <c r="R909" s="162">
        <f t="shared" si="206"/>
        <v>0</v>
      </c>
      <c r="S909" s="162">
        <v>0</v>
      </c>
      <c r="T909" s="163">
        <f t="shared" si="207"/>
        <v>0</v>
      </c>
      <c r="AR909" s="164" t="s">
        <v>120</v>
      </c>
      <c r="AT909" s="164" t="s">
        <v>115</v>
      </c>
      <c r="AU909" s="164" t="s">
        <v>73</v>
      </c>
      <c r="AY909" s="13" t="s">
        <v>121</v>
      </c>
      <c r="BE909" s="165">
        <f t="shared" si="208"/>
        <v>0</v>
      </c>
      <c r="BF909" s="165">
        <f t="shared" si="209"/>
        <v>0</v>
      </c>
      <c r="BG909" s="165">
        <f t="shared" si="210"/>
        <v>0</v>
      </c>
      <c r="BH909" s="165">
        <f t="shared" si="211"/>
        <v>0</v>
      </c>
      <c r="BI909" s="165">
        <f t="shared" si="212"/>
        <v>0</v>
      </c>
      <c r="BJ909" s="13" t="s">
        <v>81</v>
      </c>
      <c r="BK909" s="165">
        <f t="shared" si="213"/>
        <v>0</v>
      </c>
      <c r="BL909" s="13" t="s">
        <v>120</v>
      </c>
      <c r="BM909" s="164" t="s">
        <v>3357</v>
      </c>
    </row>
    <row r="910" spans="2:65" s="1" customFormat="1" ht="96" customHeight="1">
      <c r="B910" s="30"/>
      <c r="C910" s="153" t="s">
        <v>3358</v>
      </c>
      <c r="D910" s="153" t="s">
        <v>115</v>
      </c>
      <c r="E910" s="154" t="s">
        <v>3359</v>
      </c>
      <c r="F910" s="155" t="s">
        <v>3360</v>
      </c>
      <c r="G910" s="156" t="s">
        <v>231</v>
      </c>
      <c r="H910" s="157">
        <v>1</v>
      </c>
      <c r="I910" s="158"/>
      <c r="J910" s="159">
        <f t="shared" si="204"/>
        <v>0</v>
      </c>
      <c r="K910" s="155" t="s">
        <v>119</v>
      </c>
      <c r="L910" s="34"/>
      <c r="M910" s="160" t="s">
        <v>19</v>
      </c>
      <c r="N910" s="161" t="s">
        <v>44</v>
      </c>
      <c r="O910" s="59"/>
      <c r="P910" s="162">
        <f t="shared" si="205"/>
        <v>0</v>
      </c>
      <c r="Q910" s="162">
        <v>0</v>
      </c>
      <c r="R910" s="162">
        <f t="shared" si="206"/>
        <v>0</v>
      </c>
      <c r="S910" s="162">
        <v>0</v>
      </c>
      <c r="T910" s="163">
        <f t="shared" si="207"/>
        <v>0</v>
      </c>
      <c r="AR910" s="164" t="s">
        <v>120</v>
      </c>
      <c r="AT910" s="164" t="s">
        <v>115</v>
      </c>
      <c r="AU910" s="164" t="s">
        <v>73</v>
      </c>
      <c r="AY910" s="13" t="s">
        <v>121</v>
      </c>
      <c r="BE910" s="165">
        <f t="shared" si="208"/>
        <v>0</v>
      </c>
      <c r="BF910" s="165">
        <f t="shared" si="209"/>
        <v>0</v>
      </c>
      <c r="BG910" s="165">
        <f t="shared" si="210"/>
        <v>0</v>
      </c>
      <c r="BH910" s="165">
        <f t="shared" si="211"/>
        <v>0</v>
      </c>
      <c r="BI910" s="165">
        <f t="shared" si="212"/>
        <v>0</v>
      </c>
      <c r="BJ910" s="13" t="s">
        <v>81</v>
      </c>
      <c r="BK910" s="165">
        <f t="shared" si="213"/>
        <v>0</v>
      </c>
      <c r="BL910" s="13" t="s">
        <v>120</v>
      </c>
      <c r="BM910" s="164" t="s">
        <v>3361</v>
      </c>
    </row>
    <row r="911" spans="2:65" s="1" customFormat="1" ht="48" customHeight="1">
      <c r="B911" s="30"/>
      <c r="C911" s="153" t="s">
        <v>3362</v>
      </c>
      <c r="D911" s="153" t="s">
        <v>115</v>
      </c>
      <c r="E911" s="154" t="s">
        <v>3363</v>
      </c>
      <c r="F911" s="155" t="s">
        <v>3364</v>
      </c>
      <c r="G911" s="156" t="s">
        <v>265</v>
      </c>
      <c r="H911" s="157">
        <v>1.5</v>
      </c>
      <c r="I911" s="158"/>
      <c r="J911" s="159">
        <f t="shared" si="204"/>
        <v>0</v>
      </c>
      <c r="K911" s="155" t="s">
        <v>119</v>
      </c>
      <c r="L911" s="34"/>
      <c r="M911" s="160" t="s">
        <v>19</v>
      </c>
      <c r="N911" s="161" t="s">
        <v>44</v>
      </c>
      <c r="O911" s="59"/>
      <c r="P911" s="162">
        <f t="shared" si="205"/>
        <v>0</v>
      </c>
      <c r="Q911" s="162">
        <v>0</v>
      </c>
      <c r="R911" s="162">
        <f t="shared" si="206"/>
        <v>0</v>
      </c>
      <c r="S911" s="162">
        <v>0</v>
      </c>
      <c r="T911" s="163">
        <f t="shared" si="207"/>
        <v>0</v>
      </c>
      <c r="AR911" s="164" t="s">
        <v>120</v>
      </c>
      <c r="AT911" s="164" t="s">
        <v>115</v>
      </c>
      <c r="AU911" s="164" t="s">
        <v>73</v>
      </c>
      <c r="AY911" s="13" t="s">
        <v>121</v>
      </c>
      <c r="BE911" s="165">
        <f t="shared" si="208"/>
        <v>0</v>
      </c>
      <c r="BF911" s="165">
        <f t="shared" si="209"/>
        <v>0</v>
      </c>
      <c r="BG911" s="165">
        <f t="shared" si="210"/>
        <v>0</v>
      </c>
      <c r="BH911" s="165">
        <f t="shared" si="211"/>
        <v>0</v>
      </c>
      <c r="BI911" s="165">
        <f t="shared" si="212"/>
        <v>0</v>
      </c>
      <c r="BJ911" s="13" t="s">
        <v>81</v>
      </c>
      <c r="BK911" s="165">
        <f t="shared" si="213"/>
        <v>0</v>
      </c>
      <c r="BL911" s="13" t="s">
        <v>120</v>
      </c>
      <c r="BM911" s="164" t="s">
        <v>3365</v>
      </c>
    </row>
    <row r="912" spans="2:65" s="1" customFormat="1" ht="72" customHeight="1">
      <c r="B912" s="30"/>
      <c r="C912" s="153" t="s">
        <v>3366</v>
      </c>
      <c r="D912" s="153" t="s">
        <v>115</v>
      </c>
      <c r="E912" s="154" t="s">
        <v>3367</v>
      </c>
      <c r="F912" s="155" t="s">
        <v>3368</v>
      </c>
      <c r="G912" s="156" t="s">
        <v>265</v>
      </c>
      <c r="H912" s="157">
        <v>24</v>
      </c>
      <c r="I912" s="158"/>
      <c r="J912" s="159">
        <f t="shared" si="204"/>
        <v>0</v>
      </c>
      <c r="K912" s="155" t="s">
        <v>119</v>
      </c>
      <c r="L912" s="34"/>
      <c r="M912" s="160" t="s">
        <v>19</v>
      </c>
      <c r="N912" s="161" t="s">
        <v>44</v>
      </c>
      <c r="O912" s="59"/>
      <c r="P912" s="162">
        <f t="shared" si="205"/>
        <v>0</v>
      </c>
      <c r="Q912" s="162">
        <v>0</v>
      </c>
      <c r="R912" s="162">
        <f t="shared" si="206"/>
        <v>0</v>
      </c>
      <c r="S912" s="162">
        <v>0</v>
      </c>
      <c r="T912" s="163">
        <f t="shared" si="207"/>
        <v>0</v>
      </c>
      <c r="AR912" s="164" t="s">
        <v>226</v>
      </c>
      <c r="AT912" s="164" t="s">
        <v>115</v>
      </c>
      <c r="AU912" s="164" t="s">
        <v>73</v>
      </c>
      <c r="AY912" s="13" t="s">
        <v>121</v>
      </c>
      <c r="BE912" s="165">
        <f t="shared" si="208"/>
        <v>0</v>
      </c>
      <c r="BF912" s="165">
        <f t="shared" si="209"/>
        <v>0</v>
      </c>
      <c r="BG912" s="165">
        <f t="shared" si="210"/>
        <v>0</v>
      </c>
      <c r="BH912" s="165">
        <f t="shared" si="211"/>
        <v>0</v>
      </c>
      <c r="BI912" s="165">
        <f t="shared" si="212"/>
        <v>0</v>
      </c>
      <c r="BJ912" s="13" t="s">
        <v>81</v>
      </c>
      <c r="BK912" s="165">
        <f t="shared" si="213"/>
        <v>0</v>
      </c>
      <c r="BL912" s="13" t="s">
        <v>226</v>
      </c>
      <c r="BM912" s="164" t="s">
        <v>3369</v>
      </c>
    </row>
    <row r="913" spans="2:65" s="1" customFormat="1" ht="24" customHeight="1">
      <c r="B913" s="30"/>
      <c r="C913" s="153" t="s">
        <v>3370</v>
      </c>
      <c r="D913" s="153" t="s">
        <v>115</v>
      </c>
      <c r="E913" s="154" t="s">
        <v>3371</v>
      </c>
      <c r="F913" s="155" t="s">
        <v>3372</v>
      </c>
      <c r="G913" s="156" t="s">
        <v>265</v>
      </c>
      <c r="H913" s="157">
        <v>10</v>
      </c>
      <c r="I913" s="158"/>
      <c r="J913" s="159">
        <f t="shared" si="204"/>
        <v>0</v>
      </c>
      <c r="K913" s="155" t="s">
        <v>119</v>
      </c>
      <c r="L913" s="34"/>
      <c r="M913" s="160" t="s">
        <v>19</v>
      </c>
      <c r="N913" s="161" t="s">
        <v>44</v>
      </c>
      <c r="O913" s="59"/>
      <c r="P913" s="162">
        <f t="shared" si="205"/>
        <v>0</v>
      </c>
      <c r="Q913" s="162">
        <v>0</v>
      </c>
      <c r="R913" s="162">
        <f t="shared" si="206"/>
        <v>0</v>
      </c>
      <c r="S913" s="162">
        <v>0</v>
      </c>
      <c r="T913" s="163">
        <f t="shared" si="207"/>
        <v>0</v>
      </c>
      <c r="AR913" s="164" t="s">
        <v>120</v>
      </c>
      <c r="AT913" s="164" t="s">
        <v>115</v>
      </c>
      <c r="AU913" s="164" t="s">
        <v>73</v>
      </c>
      <c r="AY913" s="13" t="s">
        <v>121</v>
      </c>
      <c r="BE913" s="165">
        <f t="shared" si="208"/>
        <v>0</v>
      </c>
      <c r="BF913" s="165">
        <f t="shared" si="209"/>
        <v>0</v>
      </c>
      <c r="BG913" s="165">
        <f t="shared" si="210"/>
        <v>0</v>
      </c>
      <c r="BH913" s="165">
        <f t="shared" si="211"/>
        <v>0</v>
      </c>
      <c r="BI913" s="165">
        <f t="shared" si="212"/>
        <v>0</v>
      </c>
      <c r="BJ913" s="13" t="s">
        <v>81</v>
      </c>
      <c r="BK913" s="165">
        <f t="shared" si="213"/>
        <v>0</v>
      </c>
      <c r="BL913" s="13" t="s">
        <v>120</v>
      </c>
      <c r="BM913" s="164" t="s">
        <v>3373</v>
      </c>
    </row>
    <row r="914" spans="2:65" s="1" customFormat="1" ht="36" customHeight="1">
      <c r="B914" s="30"/>
      <c r="C914" s="153" t="s">
        <v>3374</v>
      </c>
      <c r="D914" s="153" t="s">
        <v>115</v>
      </c>
      <c r="E914" s="154" t="s">
        <v>3375</v>
      </c>
      <c r="F914" s="155" t="s">
        <v>3376</v>
      </c>
      <c r="G914" s="156" t="s">
        <v>265</v>
      </c>
      <c r="H914" s="157">
        <v>10</v>
      </c>
      <c r="I914" s="158"/>
      <c r="J914" s="159">
        <f t="shared" si="204"/>
        <v>0</v>
      </c>
      <c r="K914" s="155" t="s">
        <v>119</v>
      </c>
      <c r="L914" s="34"/>
      <c r="M914" s="160" t="s">
        <v>19</v>
      </c>
      <c r="N914" s="161" t="s">
        <v>44</v>
      </c>
      <c r="O914" s="59"/>
      <c r="P914" s="162">
        <f t="shared" si="205"/>
        <v>0</v>
      </c>
      <c r="Q914" s="162">
        <v>0</v>
      </c>
      <c r="R914" s="162">
        <f t="shared" si="206"/>
        <v>0</v>
      </c>
      <c r="S914" s="162">
        <v>0</v>
      </c>
      <c r="T914" s="163">
        <f t="shared" si="207"/>
        <v>0</v>
      </c>
      <c r="AR914" s="164" t="s">
        <v>120</v>
      </c>
      <c r="AT914" s="164" t="s">
        <v>115</v>
      </c>
      <c r="AU914" s="164" t="s">
        <v>73</v>
      </c>
      <c r="AY914" s="13" t="s">
        <v>121</v>
      </c>
      <c r="BE914" s="165">
        <f t="shared" si="208"/>
        <v>0</v>
      </c>
      <c r="BF914" s="165">
        <f t="shared" si="209"/>
        <v>0</v>
      </c>
      <c r="BG914" s="165">
        <f t="shared" si="210"/>
        <v>0</v>
      </c>
      <c r="BH914" s="165">
        <f t="shared" si="211"/>
        <v>0</v>
      </c>
      <c r="BI914" s="165">
        <f t="shared" si="212"/>
        <v>0</v>
      </c>
      <c r="BJ914" s="13" t="s">
        <v>81</v>
      </c>
      <c r="BK914" s="165">
        <f t="shared" si="213"/>
        <v>0</v>
      </c>
      <c r="BL914" s="13" t="s">
        <v>120</v>
      </c>
      <c r="BM914" s="164" t="s">
        <v>3377</v>
      </c>
    </row>
    <row r="915" spans="2:65" s="10" customFormat="1" ht="25.9" customHeight="1">
      <c r="B915" s="179"/>
      <c r="C915" s="180"/>
      <c r="D915" s="181" t="s">
        <v>72</v>
      </c>
      <c r="E915" s="182" t="s">
        <v>3378</v>
      </c>
      <c r="F915" s="182" t="s">
        <v>3379</v>
      </c>
      <c r="G915" s="180"/>
      <c r="H915" s="180"/>
      <c r="I915" s="183"/>
      <c r="J915" s="184">
        <f>BK915</f>
        <v>0</v>
      </c>
      <c r="K915" s="180"/>
      <c r="L915" s="185"/>
      <c r="M915" s="186"/>
      <c r="N915" s="187"/>
      <c r="O915" s="187"/>
      <c r="P915" s="188">
        <f>SUM(P916:P980)</f>
        <v>0</v>
      </c>
      <c r="Q915" s="187"/>
      <c r="R915" s="188">
        <f>SUM(R916:R980)</f>
        <v>0</v>
      </c>
      <c r="S915" s="187"/>
      <c r="T915" s="189">
        <f>SUM(T916:T980)</f>
        <v>0</v>
      </c>
      <c r="AR915" s="190" t="s">
        <v>226</v>
      </c>
      <c r="AT915" s="191" t="s">
        <v>72</v>
      </c>
      <c r="AU915" s="191" t="s">
        <v>73</v>
      </c>
      <c r="AY915" s="190" t="s">
        <v>121</v>
      </c>
      <c r="BK915" s="192">
        <f>SUM(BK916:BK980)</f>
        <v>0</v>
      </c>
    </row>
    <row r="916" spans="2:65" s="1" customFormat="1" ht="48" customHeight="1">
      <c r="B916" s="30"/>
      <c r="C916" s="153" t="s">
        <v>3380</v>
      </c>
      <c r="D916" s="153" t="s">
        <v>115</v>
      </c>
      <c r="E916" s="154" t="s">
        <v>3381</v>
      </c>
      <c r="F916" s="155" t="s">
        <v>3382</v>
      </c>
      <c r="G916" s="156" t="s">
        <v>118</v>
      </c>
      <c r="H916" s="157">
        <v>100</v>
      </c>
      <c r="I916" s="158"/>
      <c r="J916" s="159">
        <f t="shared" ref="J916:J947" si="214">ROUND(I916*H916,2)</f>
        <v>0</v>
      </c>
      <c r="K916" s="155" t="s">
        <v>119</v>
      </c>
      <c r="L916" s="34"/>
      <c r="M916" s="160" t="s">
        <v>19</v>
      </c>
      <c r="N916" s="161" t="s">
        <v>44</v>
      </c>
      <c r="O916" s="59"/>
      <c r="P916" s="162">
        <f t="shared" ref="P916:P947" si="215">O916*H916</f>
        <v>0</v>
      </c>
      <c r="Q916" s="162">
        <v>0</v>
      </c>
      <c r="R916" s="162">
        <f t="shared" ref="R916:R947" si="216">Q916*H916</f>
        <v>0</v>
      </c>
      <c r="S916" s="162">
        <v>0</v>
      </c>
      <c r="T916" s="163">
        <f t="shared" ref="T916:T947" si="217">S916*H916</f>
        <v>0</v>
      </c>
      <c r="AR916" s="164" t="s">
        <v>120</v>
      </c>
      <c r="AT916" s="164" t="s">
        <v>115</v>
      </c>
      <c r="AU916" s="164" t="s">
        <v>81</v>
      </c>
      <c r="AY916" s="13" t="s">
        <v>121</v>
      </c>
      <c r="BE916" s="165">
        <f t="shared" ref="BE916:BE947" si="218">IF(N916="základní",J916,0)</f>
        <v>0</v>
      </c>
      <c r="BF916" s="165">
        <f t="shared" ref="BF916:BF947" si="219">IF(N916="snížená",J916,0)</f>
        <v>0</v>
      </c>
      <c r="BG916" s="165">
        <f t="shared" ref="BG916:BG947" si="220">IF(N916="zákl. přenesená",J916,0)</f>
        <v>0</v>
      </c>
      <c r="BH916" s="165">
        <f t="shared" ref="BH916:BH947" si="221">IF(N916="sníž. přenesená",J916,0)</f>
        <v>0</v>
      </c>
      <c r="BI916" s="165">
        <f t="shared" ref="BI916:BI947" si="222">IF(N916="nulová",J916,0)</f>
        <v>0</v>
      </c>
      <c r="BJ916" s="13" t="s">
        <v>81</v>
      </c>
      <c r="BK916" s="165">
        <f t="shared" ref="BK916:BK947" si="223">ROUND(I916*H916,2)</f>
        <v>0</v>
      </c>
      <c r="BL916" s="13" t="s">
        <v>120</v>
      </c>
      <c r="BM916" s="164" t="s">
        <v>3383</v>
      </c>
    </row>
    <row r="917" spans="2:65" s="1" customFormat="1" ht="60" customHeight="1">
      <c r="B917" s="30"/>
      <c r="C917" s="153" t="s">
        <v>3384</v>
      </c>
      <c r="D917" s="153" t="s">
        <v>115</v>
      </c>
      <c r="E917" s="154" t="s">
        <v>3385</v>
      </c>
      <c r="F917" s="155" t="s">
        <v>3386</v>
      </c>
      <c r="G917" s="156" t="s">
        <v>118</v>
      </c>
      <c r="H917" s="157">
        <v>100</v>
      </c>
      <c r="I917" s="158"/>
      <c r="J917" s="159">
        <f t="shared" si="214"/>
        <v>0</v>
      </c>
      <c r="K917" s="155" t="s">
        <v>119</v>
      </c>
      <c r="L917" s="34"/>
      <c r="M917" s="160" t="s">
        <v>19</v>
      </c>
      <c r="N917" s="161" t="s">
        <v>44</v>
      </c>
      <c r="O917" s="59"/>
      <c r="P917" s="162">
        <f t="shared" si="215"/>
        <v>0</v>
      </c>
      <c r="Q917" s="162">
        <v>0</v>
      </c>
      <c r="R917" s="162">
        <f t="shared" si="216"/>
        <v>0</v>
      </c>
      <c r="S917" s="162">
        <v>0</v>
      </c>
      <c r="T917" s="163">
        <f t="shared" si="217"/>
        <v>0</v>
      </c>
      <c r="AR917" s="164" t="s">
        <v>120</v>
      </c>
      <c r="AT917" s="164" t="s">
        <v>115</v>
      </c>
      <c r="AU917" s="164" t="s">
        <v>81</v>
      </c>
      <c r="AY917" s="13" t="s">
        <v>121</v>
      </c>
      <c r="BE917" s="165">
        <f t="shared" si="218"/>
        <v>0</v>
      </c>
      <c r="BF917" s="165">
        <f t="shared" si="219"/>
        <v>0</v>
      </c>
      <c r="BG917" s="165">
        <f t="shared" si="220"/>
        <v>0</v>
      </c>
      <c r="BH917" s="165">
        <f t="shared" si="221"/>
        <v>0</v>
      </c>
      <c r="BI917" s="165">
        <f t="shared" si="222"/>
        <v>0</v>
      </c>
      <c r="BJ917" s="13" t="s">
        <v>81</v>
      </c>
      <c r="BK917" s="165">
        <f t="shared" si="223"/>
        <v>0</v>
      </c>
      <c r="BL917" s="13" t="s">
        <v>120</v>
      </c>
      <c r="BM917" s="164" t="s">
        <v>3387</v>
      </c>
    </row>
    <row r="918" spans="2:65" s="1" customFormat="1" ht="48" customHeight="1">
      <c r="B918" s="30"/>
      <c r="C918" s="153" t="s">
        <v>3388</v>
      </c>
      <c r="D918" s="153" t="s">
        <v>115</v>
      </c>
      <c r="E918" s="154" t="s">
        <v>3389</v>
      </c>
      <c r="F918" s="155" t="s">
        <v>3390</v>
      </c>
      <c r="G918" s="156" t="s">
        <v>118</v>
      </c>
      <c r="H918" s="157">
        <v>100</v>
      </c>
      <c r="I918" s="158"/>
      <c r="J918" s="159">
        <f t="shared" si="214"/>
        <v>0</v>
      </c>
      <c r="K918" s="155" t="s">
        <v>119</v>
      </c>
      <c r="L918" s="34"/>
      <c r="M918" s="160" t="s">
        <v>19</v>
      </c>
      <c r="N918" s="161" t="s">
        <v>44</v>
      </c>
      <c r="O918" s="59"/>
      <c r="P918" s="162">
        <f t="shared" si="215"/>
        <v>0</v>
      </c>
      <c r="Q918" s="162">
        <v>0</v>
      </c>
      <c r="R918" s="162">
        <f t="shared" si="216"/>
        <v>0</v>
      </c>
      <c r="S918" s="162">
        <v>0</v>
      </c>
      <c r="T918" s="163">
        <f t="shared" si="217"/>
        <v>0</v>
      </c>
      <c r="AR918" s="164" t="s">
        <v>120</v>
      </c>
      <c r="AT918" s="164" t="s">
        <v>115</v>
      </c>
      <c r="AU918" s="164" t="s">
        <v>81</v>
      </c>
      <c r="AY918" s="13" t="s">
        <v>121</v>
      </c>
      <c r="BE918" s="165">
        <f t="shared" si="218"/>
        <v>0</v>
      </c>
      <c r="BF918" s="165">
        <f t="shared" si="219"/>
        <v>0</v>
      </c>
      <c r="BG918" s="165">
        <f t="shared" si="220"/>
        <v>0</v>
      </c>
      <c r="BH918" s="165">
        <f t="shared" si="221"/>
        <v>0</v>
      </c>
      <c r="BI918" s="165">
        <f t="shared" si="222"/>
        <v>0</v>
      </c>
      <c r="BJ918" s="13" t="s">
        <v>81</v>
      </c>
      <c r="BK918" s="165">
        <f t="shared" si="223"/>
        <v>0</v>
      </c>
      <c r="BL918" s="13" t="s">
        <v>120</v>
      </c>
      <c r="BM918" s="164" t="s">
        <v>3391</v>
      </c>
    </row>
    <row r="919" spans="2:65" s="1" customFormat="1" ht="60" customHeight="1">
      <c r="B919" s="30"/>
      <c r="C919" s="153" t="s">
        <v>3392</v>
      </c>
      <c r="D919" s="153" t="s">
        <v>115</v>
      </c>
      <c r="E919" s="154" t="s">
        <v>3393</v>
      </c>
      <c r="F919" s="155" t="s">
        <v>3394</v>
      </c>
      <c r="G919" s="156" t="s">
        <v>118</v>
      </c>
      <c r="H919" s="157">
        <v>100</v>
      </c>
      <c r="I919" s="158"/>
      <c r="J919" s="159">
        <f t="shared" si="214"/>
        <v>0</v>
      </c>
      <c r="K919" s="155" t="s">
        <v>119</v>
      </c>
      <c r="L919" s="34"/>
      <c r="M919" s="160" t="s">
        <v>19</v>
      </c>
      <c r="N919" s="161" t="s">
        <v>44</v>
      </c>
      <c r="O919" s="59"/>
      <c r="P919" s="162">
        <f t="shared" si="215"/>
        <v>0</v>
      </c>
      <c r="Q919" s="162">
        <v>0</v>
      </c>
      <c r="R919" s="162">
        <f t="shared" si="216"/>
        <v>0</v>
      </c>
      <c r="S919" s="162">
        <v>0</v>
      </c>
      <c r="T919" s="163">
        <f t="shared" si="217"/>
        <v>0</v>
      </c>
      <c r="AR919" s="164" t="s">
        <v>120</v>
      </c>
      <c r="AT919" s="164" t="s">
        <v>115</v>
      </c>
      <c r="AU919" s="164" t="s">
        <v>81</v>
      </c>
      <c r="AY919" s="13" t="s">
        <v>121</v>
      </c>
      <c r="BE919" s="165">
        <f t="shared" si="218"/>
        <v>0</v>
      </c>
      <c r="BF919" s="165">
        <f t="shared" si="219"/>
        <v>0</v>
      </c>
      <c r="BG919" s="165">
        <f t="shared" si="220"/>
        <v>0</v>
      </c>
      <c r="BH919" s="165">
        <f t="shared" si="221"/>
        <v>0</v>
      </c>
      <c r="BI919" s="165">
        <f t="shared" si="222"/>
        <v>0</v>
      </c>
      <c r="BJ919" s="13" t="s">
        <v>81</v>
      </c>
      <c r="BK919" s="165">
        <f t="shared" si="223"/>
        <v>0</v>
      </c>
      <c r="BL919" s="13" t="s">
        <v>120</v>
      </c>
      <c r="BM919" s="164" t="s">
        <v>3395</v>
      </c>
    </row>
    <row r="920" spans="2:65" s="1" customFormat="1" ht="60" customHeight="1">
      <c r="B920" s="30"/>
      <c r="C920" s="153" t="s">
        <v>3396</v>
      </c>
      <c r="D920" s="153" t="s">
        <v>115</v>
      </c>
      <c r="E920" s="154" t="s">
        <v>3397</v>
      </c>
      <c r="F920" s="155" t="s">
        <v>3398</v>
      </c>
      <c r="G920" s="156" t="s">
        <v>118</v>
      </c>
      <c r="H920" s="157">
        <v>100</v>
      </c>
      <c r="I920" s="158"/>
      <c r="J920" s="159">
        <f t="shared" si="214"/>
        <v>0</v>
      </c>
      <c r="K920" s="155" t="s">
        <v>119</v>
      </c>
      <c r="L920" s="34"/>
      <c r="M920" s="160" t="s">
        <v>19</v>
      </c>
      <c r="N920" s="161" t="s">
        <v>44</v>
      </c>
      <c r="O920" s="59"/>
      <c r="P920" s="162">
        <f t="shared" si="215"/>
        <v>0</v>
      </c>
      <c r="Q920" s="162">
        <v>0</v>
      </c>
      <c r="R920" s="162">
        <f t="shared" si="216"/>
        <v>0</v>
      </c>
      <c r="S920" s="162">
        <v>0</v>
      </c>
      <c r="T920" s="163">
        <f t="shared" si="217"/>
        <v>0</v>
      </c>
      <c r="AR920" s="164" t="s">
        <v>120</v>
      </c>
      <c r="AT920" s="164" t="s">
        <v>115</v>
      </c>
      <c r="AU920" s="164" t="s">
        <v>81</v>
      </c>
      <c r="AY920" s="13" t="s">
        <v>121</v>
      </c>
      <c r="BE920" s="165">
        <f t="shared" si="218"/>
        <v>0</v>
      </c>
      <c r="BF920" s="165">
        <f t="shared" si="219"/>
        <v>0</v>
      </c>
      <c r="BG920" s="165">
        <f t="shared" si="220"/>
        <v>0</v>
      </c>
      <c r="BH920" s="165">
        <f t="shared" si="221"/>
        <v>0</v>
      </c>
      <c r="BI920" s="165">
        <f t="shared" si="222"/>
        <v>0</v>
      </c>
      <c r="BJ920" s="13" t="s">
        <v>81</v>
      </c>
      <c r="BK920" s="165">
        <f t="shared" si="223"/>
        <v>0</v>
      </c>
      <c r="BL920" s="13" t="s">
        <v>120</v>
      </c>
      <c r="BM920" s="164" t="s">
        <v>3399</v>
      </c>
    </row>
    <row r="921" spans="2:65" s="1" customFormat="1" ht="60" customHeight="1">
      <c r="B921" s="30"/>
      <c r="C921" s="153" t="s">
        <v>3400</v>
      </c>
      <c r="D921" s="153" t="s">
        <v>115</v>
      </c>
      <c r="E921" s="154" t="s">
        <v>3401</v>
      </c>
      <c r="F921" s="155" t="s">
        <v>3402</v>
      </c>
      <c r="G921" s="156" t="s">
        <v>118</v>
      </c>
      <c r="H921" s="157">
        <v>100</v>
      </c>
      <c r="I921" s="158"/>
      <c r="J921" s="159">
        <f t="shared" si="214"/>
        <v>0</v>
      </c>
      <c r="K921" s="155" t="s">
        <v>119</v>
      </c>
      <c r="L921" s="34"/>
      <c r="M921" s="160" t="s">
        <v>19</v>
      </c>
      <c r="N921" s="161" t="s">
        <v>44</v>
      </c>
      <c r="O921" s="59"/>
      <c r="P921" s="162">
        <f t="shared" si="215"/>
        <v>0</v>
      </c>
      <c r="Q921" s="162">
        <v>0</v>
      </c>
      <c r="R921" s="162">
        <f t="shared" si="216"/>
        <v>0</v>
      </c>
      <c r="S921" s="162">
        <v>0</v>
      </c>
      <c r="T921" s="163">
        <f t="shared" si="217"/>
        <v>0</v>
      </c>
      <c r="AR921" s="164" t="s">
        <v>120</v>
      </c>
      <c r="AT921" s="164" t="s">
        <v>115</v>
      </c>
      <c r="AU921" s="164" t="s">
        <v>81</v>
      </c>
      <c r="AY921" s="13" t="s">
        <v>121</v>
      </c>
      <c r="BE921" s="165">
        <f t="shared" si="218"/>
        <v>0</v>
      </c>
      <c r="BF921" s="165">
        <f t="shared" si="219"/>
        <v>0</v>
      </c>
      <c r="BG921" s="165">
        <f t="shared" si="220"/>
        <v>0</v>
      </c>
      <c r="BH921" s="165">
        <f t="shared" si="221"/>
        <v>0</v>
      </c>
      <c r="BI921" s="165">
        <f t="shared" si="222"/>
        <v>0</v>
      </c>
      <c r="BJ921" s="13" t="s">
        <v>81</v>
      </c>
      <c r="BK921" s="165">
        <f t="shared" si="223"/>
        <v>0</v>
      </c>
      <c r="BL921" s="13" t="s">
        <v>120</v>
      </c>
      <c r="BM921" s="164" t="s">
        <v>3403</v>
      </c>
    </row>
    <row r="922" spans="2:65" s="1" customFormat="1" ht="48" customHeight="1">
      <c r="B922" s="30"/>
      <c r="C922" s="153" t="s">
        <v>3404</v>
      </c>
      <c r="D922" s="153" t="s">
        <v>115</v>
      </c>
      <c r="E922" s="154" t="s">
        <v>3405</v>
      </c>
      <c r="F922" s="155" t="s">
        <v>3406</v>
      </c>
      <c r="G922" s="156" t="s">
        <v>118</v>
      </c>
      <c r="H922" s="157">
        <v>100</v>
      </c>
      <c r="I922" s="158"/>
      <c r="J922" s="159">
        <f t="shared" si="214"/>
        <v>0</v>
      </c>
      <c r="K922" s="155" t="s">
        <v>119</v>
      </c>
      <c r="L922" s="34"/>
      <c r="M922" s="160" t="s">
        <v>19</v>
      </c>
      <c r="N922" s="161" t="s">
        <v>44</v>
      </c>
      <c r="O922" s="59"/>
      <c r="P922" s="162">
        <f t="shared" si="215"/>
        <v>0</v>
      </c>
      <c r="Q922" s="162">
        <v>0</v>
      </c>
      <c r="R922" s="162">
        <f t="shared" si="216"/>
        <v>0</v>
      </c>
      <c r="S922" s="162">
        <v>0</v>
      </c>
      <c r="T922" s="163">
        <f t="shared" si="217"/>
        <v>0</v>
      </c>
      <c r="AR922" s="164" t="s">
        <v>120</v>
      </c>
      <c r="AT922" s="164" t="s">
        <v>115</v>
      </c>
      <c r="AU922" s="164" t="s">
        <v>81</v>
      </c>
      <c r="AY922" s="13" t="s">
        <v>121</v>
      </c>
      <c r="BE922" s="165">
        <f t="shared" si="218"/>
        <v>0</v>
      </c>
      <c r="BF922" s="165">
        <f t="shared" si="219"/>
        <v>0</v>
      </c>
      <c r="BG922" s="165">
        <f t="shared" si="220"/>
        <v>0</v>
      </c>
      <c r="BH922" s="165">
        <f t="shared" si="221"/>
        <v>0</v>
      </c>
      <c r="BI922" s="165">
        <f t="shared" si="222"/>
        <v>0</v>
      </c>
      <c r="BJ922" s="13" t="s">
        <v>81</v>
      </c>
      <c r="BK922" s="165">
        <f t="shared" si="223"/>
        <v>0</v>
      </c>
      <c r="BL922" s="13" t="s">
        <v>120</v>
      </c>
      <c r="BM922" s="164" t="s">
        <v>3407</v>
      </c>
    </row>
    <row r="923" spans="2:65" s="1" customFormat="1" ht="48" customHeight="1">
      <c r="B923" s="30"/>
      <c r="C923" s="153" t="s">
        <v>3408</v>
      </c>
      <c r="D923" s="153" t="s">
        <v>115</v>
      </c>
      <c r="E923" s="154" t="s">
        <v>3409</v>
      </c>
      <c r="F923" s="155" t="s">
        <v>3410</v>
      </c>
      <c r="G923" s="156" t="s">
        <v>118</v>
      </c>
      <c r="H923" s="157">
        <v>100</v>
      </c>
      <c r="I923" s="158"/>
      <c r="J923" s="159">
        <f t="shared" si="214"/>
        <v>0</v>
      </c>
      <c r="K923" s="155" t="s">
        <v>119</v>
      </c>
      <c r="L923" s="34"/>
      <c r="M923" s="160" t="s">
        <v>19</v>
      </c>
      <c r="N923" s="161" t="s">
        <v>44</v>
      </c>
      <c r="O923" s="59"/>
      <c r="P923" s="162">
        <f t="shared" si="215"/>
        <v>0</v>
      </c>
      <c r="Q923" s="162">
        <v>0</v>
      </c>
      <c r="R923" s="162">
        <f t="shared" si="216"/>
        <v>0</v>
      </c>
      <c r="S923" s="162">
        <v>0</v>
      </c>
      <c r="T923" s="163">
        <f t="shared" si="217"/>
        <v>0</v>
      </c>
      <c r="AR923" s="164" t="s">
        <v>120</v>
      </c>
      <c r="AT923" s="164" t="s">
        <v>115</v>
      </c>
      <c r="AU923" s="164" t="s">
        <v>81</v>
      </c>
      <c r="AY923" s="13" t="s">
        <v>121</v>
      </c>
      <c r="BE923" s="165">
        <f t="shared" si="218"/>
        <v>0</v>
      </c>
      <c r="BF923" s="165">
        <f t="shared" si="219"/>
        <v>0</v>
      </c>
      <c r="BG923" s="165">
        <f t="shared" si="220"/>
        <v>0</v>
      </c>
      <c r="BH923" s="165">
        <f t="shared" si="221"/>
        <v>0</v>
      </c>
      <c r="BI923" s="165">
        <f t="shared" si="222"/>
        <v>0</v>
      </c>
      <c r="BJ923" s="13" t="s">
        <v>81</v>
      </c>
      <c r="BK923" s="165">
        <f t="shared" si="223"/>
        <v>0</v>
      </c>
      <c r="BL923" s="13" t="s">
        <v>120</v>
      </c>
      <c r="BM923" s="164" t="s">
        <v>3411</v>
      </c>
    </row>
    <row r="924" spans="2:65" s="1" customFormat="1" ht="48" customHeight="1">
      <c r="B924" s="30"/>
      <c r="C924" s="153" t="s">
        <v>3412</v>
      </c>
      <c r="D924" s="153" t="s">
        <v>115</v>
      </c>
      <c r="E924" s="154" t="s">
        <v>3413</v>
      </c>
      <c r="F924" s="155" t="s">
        <v>3414</v>
      </c>
      <c r="G924" s="156" t="s">
        <v>118</v>
      </c>
      <c r="H924" s="157">
        <v>100</v>
      </c>
      <c r="I924" s="158"/>
      <c r="J924" s="159">
        <f t="shared" si="214"/>
        <v>0</v>
      </c>
      <c r="K924" s="155" t="s">
        <v>119</v>
      </c>
      <c r="L924" s="34"/>
      <c r="M924" s="160" t="s">
        <v>19</v>
      </c>
      <c r="N924" s="161" t="s">
        <v>44</v>
      </c>
      <c r="O924" s="59"/>
      <c r="P924" s="162">
        <f t="shared" si="215"/>
        <v>0</v>
      </c>
      <c r="Q924" s="162">
        <v>0</v>
      </c>
      <c r="R924" s="162">
        <f t="shared" si="216"/>
        <v>0</v>
      </c>
      <c r="S924" s="162">
        <v>0</v>
      </c>
      <c r="T924" s="163">
        <f t="shared" si="217"/>
        <v>0</v>
      </c>
      <c r="AR924" s="164" t="s">
        <v>120</v>
      </c>
      <c r="AT924" s="164" t="s">
        <v>115</v>
      </c>
      <c r="AU924" s="164" t="s">
        <v>81</v>
      </c>
      <c r="AY924" s="13" t="s">
        <v>121</v>
      </c>
      <c r="BE924" s="165">
        <f t="shared" si="218"/>
        <v>0</v>
      </c>
      <c r="BF924" s="165">
        <f t="shared" si="219"/>
        <v>0</v>
      </c>
      <c r="BG924" s="165">
        <f t="shared" si="220"/>
        <v>0</v>
      </c>
      <c r="BH924" s="165">
        <f t="shared" si="221"/>
        <v>0</v>
      </c>
      <c r="BI924" s="165">
        <f t="shared" si="222"/>
        <v>0</v>
      </c>
      <c r="BJ924" s="13" t="s">
        <v>81</v>
      </c>
      <c r="BK924" s="165">
        <f t="shared" si="223"/>
        <v>0</v>
      </c>
      <c r="BL924" s="13" t="s">
        <v>120</v>
      </c>
      <c r="BM924" s="164" t="s">
        <v>3415</v>
      </c>
    </row>
    <row r="925" spans="2:65" s="1" customFormat="1" ht="36" customHeight="1">
      <c r="B925" s="30"/>
      <c r="C925" s="153" t="s">
        <v>3416</v>
      </c>
      <c r="D925" s="153" t="s">
        <v>115</v>
      </c>
      <c r="E925" s="154" t="s">
        <v>3417</v>
      </c>
      <c r="F925" s="155" t="s">
        <v>3418</v>
      </c>
      <c r="G925" s="156" t="s">
        <v>231</v>
      </c>
      <c r="H925" s="157">
        <v>100</v>
      </c>
      <c r="I925" s="158"/>
      <c r="J925" s="159">
        <f t="shared" si="214"/>
        <v>0</v>
      </c>
      <c r="K925" s="155" t="s">
        <v>119</v>
      </c>
      <c r="L925" s="34"/>
      <c r="M925" s="160" t="s">
        <v>19</v>
      </c>
      <c r="N925" s="161" t="s">
        <v>44</v>
      </c>
      <c r="O925" s="59"/>
      <c r="P925" s="162">
        <f t="shared" si="215"/>
        <v>0</v>
      </c>
      <c r="Q925" s="162">
        <v>0</v>
      </c>
      <c r="R925" s="162">
        <f t="shared" si="216"/>
        <v>0</v>
      </c>
      <c r="S925" s="162">
        <v>0</v>
      </c>
      <c r="T925" s="163">
        <f t="shared" si="217"/>
        <v>0</v>
      </c>
      <c r="AR925" s="164" t="s">
        <v>120</v>
      </c>
      <c r="AT925" s="164" t="s">
        <v>115</v>
      </c>
      <c r="AU925" s="164" t="s">
        <v>81</v>
      </c>
      <c r="AY925" s="13" t="s">
        <v>121</v>
      </c>
      <c r="BE925" s="165">
        <f t="shared" si="218"/>
        <v>0</v>
      </c>
      <c r="BF925" s="165">
        <f t="shared" si="219"/>
        <v>0</v>
      </c>
      <c r="BG925" s="165">
        <f t="shared" si="220"/>
        <v>0</v>
      </c>
      <c r="BH925" s="165">
        <f t="shared" si="221"/>
        <v>0</v>
      </c>
      <c r="BI925" s="165">
        <f t="shared" si="222"/>
        <v>0</v>
      </c>
      <c r="BJ925" s="13" t="s">
        <v>81</v>
      </c>
      <c r="BK925" s="165">
        <f t="shared" si="223"/>
        <v>0</v>
      </c>
      <c r="BL925" s="13" t="s">
        <v>120</v>
      </c>
      <c r="BM925" s="164" t="s">
        <v>3419</v>
      </c>
    </row>
    <row r="926" spans="2:65" s="1" customFormat="1" ht="48" customHeight="1">
      <c r="B926" s="30"/>
      <c r="C926" s="153" t="s">
        <v>3420</v>
      </c>
      <c r="D926" s="153" t="s">
        <v>115</v>
      </c>
      <c r="E926" s="154" t="s">
        <v>3421</v>
      </c>
      <c r="F926" s="155" t="s">
        <v>3422</v>
      </c>
      <c r="G926" s="156" t="s">
        <v>231</v>
      </c>
      <c r="H926" s="157">
        <v>100</v>
      </c>
      <c r="I926" s="158"/>
      <c r="J926" s="159">
        <f t="shared" si="214"/>
        <v>0</v>
      </c>
      <c r="K926" s="155" t="s">
        <v>119</v>
      </c>
      <c r="L926" s="34"/>
      <c r="M926" s="160" t="s">
        <v>19</v>
      </c>
      <c r="N926" s="161" t="s">
        <v>44</v>
      </c>
      <c r="O926" s="59"/>
      <c r="P926" s="162">
        <f t="shared" si="215"/>
        <v>0</v>
      </c>
      <c r="Q926" s="162">
        <v>0</v>
      </c>
      <c r="R926" s="162">
        <f t="shared" si="216"/>
        <v>0</v>
      </c>
      <c r="S926" s="162">
        <v>0</v>
      </c>
      <c r="T926" s="163">
        <f t="shared" si="217"/>
        <v>0</v>
      </c>
      <c r="AR926" s="164" t="s">
        <v>120</v>
      </c>
      <c r="AT926" s="164" t="s">
        <v>115</v>
      </c>
      <c r="AU926" s="164" t="s">
        <v>81</v>
      </c>
      <c r="AY926" s="13" t="s">
        <v>121</v>
      </c>
      <c r="BE926" s="165">
        <f t="shared" si="218"/>
        <v>0</v>
      </c>
      <c r="BF926" s="165">
        <f t="shared" si="219"/>
        <v>0</v>
      </c>
      <c r="BG926" s="165">
        <f t="shared" si="220"/>
        <v>0</v>
      </c>
      <c r="BH926" s="165">
        <f t="shared" si="221"/>
        <v>0</v>
      </c>
      <c r="BI926" s="165">
        <f t="shared" si="222"/>
        <v>0</v>
      </c>
      <c r="BJ926" s="13" t="s">
        <v>81</v>
      </c>
      <c r="BK926" s="165">
        <f t="shared" si="223"/>
        <v>0</v>
      </c>
      <c r="BL926" s="13" t="s">
        <v>120</v>
      </c>
      <c r="BM926" s="164" t="s">
        <v>3423</v>
      </c>
    </row>
    <row r="927" spans="2:65" s="1" customFormat="1" ht="48" customHeight="1">
      <c r="B927" s="30"/>
      <c r="C927" s="153" t="s">
        <v>3424</v>
      </c>
      <c r="D927" s="153" t="s">
        <v>115</v>
      </c>
      <c r="E927" s="154" t="s">
        <v>3425</v>
      </c>
      <c r="F927" s="155" t="s">
        <v>3426</v>
      </c>
      <c r="G927" s="156" t="s">
        <v>231</v>
      </c>
      <c r="H927" s="157">
        <v>100</v>
      </c>
      <c r="I927" s="158"/>
      <c r="J927" s="159">
        <f t="shared" si="214"/>
        <v>0</v>
      </c>
      <c r="K927" s="155" t="s">
        <v>119</v>
      </c>
      <c r="L927" s="34"/>
      <c r="M927" s="160" t="s">
        <v>19</v>
      </c>
      <c r="N927" s="161" t="s">
        <v>44</v>
      </c>
      <c r="O927" s="59"/>
      <c r="P927" s="162">
        <f t="shared" si="215"/>
        <v>0</v>
      </c>
      <c r="Q927" s="162">
        <v>0</v>
      </c>
      <c r="R927" s="162">
        <f t="shared" si="216"/>
        <v>0</v>
      </c>
      <c r="S927" s="162">
        <v>0</v>
      </c>
      <c r="T927" s="163">
        <f t="shared" si="217"/>
        <v>0</v>
      </c>
      <c r="AR927" s="164" t="s">
        <v>120</v>
      </c>
      <c r="AT927" s="164" t="s">
        <v>115</v>
      </c>
      <c r="AU927" s="164" t="s">
        <v>81</v>
      </c>
      <c r="AY927" s="13" t="s">
        <v>121</v>
      </c>
      <c r="BE927" s="165">
        <f t="shared" si="218"/>
        <v>0</v>
      </c>
      <c r="BF927" s="165">
        <f t="shared" si="219"/>
        <v>0</v>
      </c>
      <c r="BG927" s="165">
        <f t="shared" si="220"/>
        <v>0</v>
      </c>
      <c r="BH927" s="165">
        <f t="shared" si="221"/>
        <v>0</v>
      </c>
      <c r="BI927" s="165">
        <f t="shared" si="222"/>
        <v>0</v>
      </c>
      <c r="BJ927" s="13" t="s">
        <v>81</v>
      </c>
      <c r="BK927" s="165">
        <f t="shared" si="223"/>
        <v>0</v>
      </c>
      <c r="BL927" s="13" t="s">
        <v>120</v>
      </c>
      <c r="BM927" s="164" t="s">
        <v>3427</v>
      </c>
    </row>
    <row r="928" spans="2:65" s="1" customFormat="1" ht="48" customHeight="1">
      <c r="B928" s="30"/>
      <c r="C928" s="153" t="s">
        <v>3428</v>
      </c>
      <c r="D928" s="153" t="s">
        <v>115</v>
      </c>
      <c r="E928" s="154" t="s">
        <v>3429</v>
      </c>
      <c r="F928" s="155" t="s">
        <v>3430</v>
      </c>
      <c r="G928" s="156" t="s">
        <v>231</v>
      </c>
      <c r="H928" s="157">
        <v>100</v>
      </c>
      <c r="I928" s="158"/>
      <c r="J928" s="159">
        <f t="shared" si="214"/>
        <v>0</v>
      </c>
      <c r="K928" s="155" t="s">
        <v>119</v>
      </c>
      <c r="L928" s="34"/>
      <c r="M928" s="160" t="s">
        <v>19</v>
      </c>
      <c r="N928" s="161" t="s">
        <v>44</v>
      </c>
      <c r="O928" s="59"/>
      <c r="P928" s="162">
        <f t="shared" si="215"/>
        <v>0</v>
      </c>
      <c r="Q928" s="162">
        <v>0</v>
      </c>
      <c r="R928" s="162">
        <f t="shared" si="216"/>
        <v>0</v>
      </c>
      <c r="S928" s="162">
        <v>0</v>
      </c>
      <c r="T928" s="163">
        <f t="shared" si="217"/>
        <v>0</v>
      </c>
      <c r="AR928" s="164" t="s">
        <v>120</v>
      </c>
      <c r="AT928" s="164" t="s">
        <v>115</v>
      </c>
      <c r="AU928" s="164" t="s">
        <v>81</v>
      </c>
      <c r="AY928" s="13" t="s">
        <v>121</v>
      </c>
      <c r="BE928" s="165">
        <f t="shared" si="218"/>
        <v>0</v>
      </c>
      <c r="BF928" s="165">
        <f t="shared" si="219"/>
        <v>0</v>
      </c>
      <c r="BG928" s="165">
        <f t="shared" si="220"/>
        <v>0</v>
      </c>
      <c r="BH928" s="165">
        <f t="shared" si="221"/>
        <v>0</v>
      </c>
      <c r="BI928" s="165">
        <f t="shared" si="222"/>
        <v>0</v>
      </c>
      <c r="BJ928" s="13" t="s">
        <v>81</v>
      </c>
      <c r="BK928" s="165">
        <f t="shared" si="223"/>
        <v>0</v>
      </c>
      <c r="BL928" s="13" t="s">
        <v>120</v>
      </c>
      <c r="BM928" s="164" t="s">
        <v>3431</v>
      </c>
    </row>
    <row r="929" spans="2:65" s="1" customFormat="1" ht="48" customHeight="1">
      <c r="B929" s="30"/>
      <c r="C929" s="153" t="s">
        <v>3432</v>
      </c>
      <c r="D929" s="153" t="s">
        <v>115</v>
      </c>
      <c r="E929" s="154" t="s">
        <v>3433</v>
      </c>
      <c r="F929" s="155" t="s">
        <v>3434</v>
      </c>
      <c r="G929" s="156" t="s">
        <v>231</v>
      </c>
      <c r="H929" s="157">
        <v>100</v>
      </c>
      <c r="I929" s="158"/>
      <c r="J929" s="159">
        <f t="shared" si="214"/>
        <v>0</v>
      </c>
      <c r="K929" s="155" t="s">
        <v>119</v>
      </c>
      <c r="L929" s="34"/>
      <c r="M929" s="160" t="s">
        <v>19</v>
      </c>
      <c r="N929" s="161" t="s">
        <v>44</v>
      </c>
      <c r="O929" s="59"/>
      <c r="P929" s="162">
        <f t="shared" si="215"/>
        <v>0</v>
      </c>
      <c r="Q929" s="162">
        <v>0</v>
      </c>
      <c r="R929" s="162">
        <f t="shared" si="216"/>
        <v>0</v>
      </c>
      <c r="S929" s="162">
        <v>0</v>
      </c>
      <c r="T929" s="163">
        <f t="shared" si="217"/>
        <v>0</v>
      </c>
      <c r="AR929" s="164" t="s">
        <v>120</v>
      </c>
      <c r="AT929" s="164" t="s">
        <v>115</v>
      </c>
      <c r="AU929" s="164" t="s">
        <v>81</v>
      </c>
      <c r="AY929" s="13" t="s">
        <v>121</v>
      </c>
      <c r="BE929" s="165">
        <f t="shared" si="218"/>
        <v>0</v>
      </c>
      <c r="BF929" s="165">
        <f t="shared" si="219"/>
        <v>0</v>
      </c>
      <c r="BG929" s="165">
        <f t="shared" si="220"/>
        <v>0</v>
      </c>
      <c r="BH929" s="165">
        <f t="shared" si="221"/>
        <v>0</v>
      </c>
      <c r="BI929" s="165">
        <f t="shared" si="222"/>
        <v>0</v>
      </c>
      <c r="BJ929" s="13" t="s">
        <v>81</v>
      </c>
      <c r="BK929" s="165">
        <f t="shared" si="223"/>
        <v>0</v>
      </c>
      <c r="BL929" s="13" t="s">
        <v>120</v>
      </c>
      <c r="BM929" s="164" t="s">
        <v>3435</v>
      </c>
    </row>
    <row r="930" spans="2:65" s="1" customFormat="1" ht="48" customHeight="1">
      <c r="B930" s="30"/>
      <c r="C930" s="153" t="s">
        <v>3436</v>
      </c>
      <c r="D930" s="153" t="s">
        <v>115</v>
      </c>
      <c r="E930" s="154" t="s">
        <v>3437</v>
      </c>
      <c r="F930" s="155" t="s">
        <v>3438</v>
      </c>
      <c r="G930" s="156" t="s">
        <v>231</v>
      </c>
      <c r="H930" s="157">
        <v>100</v>
      </c>
      <c r="I930" s="158"/>
      <c r="J930" s="159">
        <f t="shared" si="214"/>
        <v>0</v>
      </c>
      <c r="K930" s="155" t="s">
        <v>119</v>
      </c>
      <c r="L930" s="34"/>
      <c r="M930" s="160" t="s">
        <v>19</v>
      </c>
      <c r="N930" s="161" t="s">
        <v>44</v>
      </c>
      <c r="O930" s="59"/>
      <c r="P930" s="162">
        <f t="shared" si="215"/>
        <v>0</v>
      </c>
      <c r="Q930" s="162">
        <v>0</v>
      </c>
      <c r="R930" s="162">
        <f t="shared" si="216"/>
        <v>0</v>
      </c>
      <c r="S930" s="162">
        <v>0</v>
      </c>
      <c r="T930" s="163">
        <f t="shared" si="217"/>
        <v>0</v>
      </c>
      <c r="AR930" s="164" t="s">
        <v>120</v>
      </c>
      <c r="AT930" s="164" t="s">
        <v>115</v>
      </c>
      <c r="AU930" s="164" t="s">
        <v>81</v>
      </c>
      <c r="AY930" s="13" t="s">
        <v>121</v>
      </c>
      <c r="BE930" s="165">
        <f t="shared" si="218"/>
        <v>0</v>
      </c>
      <c r="BF930" s="165">
        <f t="shared" si="219"/>
        <v>0</v>
      </c>
      <c r="BG930" s="165">
        <f t="shared" si="220"/>
        <v>0</v>
      </c>
      <c r="BH930" s="165">
        <f t="shared" si="221"/>
        <v>0</v>
      </c>
      <c r="BI930" s="165">
        <f t="shared" si="222"/>
        <v>0</v>
      </c>
      <c r="BJ930" s="13" t="s">
        <v>81</v>
      </c>
      <c r="BK930" s="165">
        <f t="shared" si="223"/>
        <v>0</v>
      </c>
      <c r="BL930" s="13" t="s">
        <v>120</v>
      </c>
      <c r="BM930" s="164" t="s">
        <v>3439</v>
      </c>
    </row>
    <row r="931" spans="2:65" s="1" customFormat="1" ht="48" customHeight="1">
      <c r="B931" s="30"/>
      <c r="C931" s="153" t="s">
        <v>3440</v>
      </c>
      <c r="D931" s="153" t="s">
        <v>115</v>
      </c>
      <c r="E931" s="154" t="s">
        <v>3441</v>
      </c>
      <c r="F931" s="155" t="s">
        <v>3442</v>
      </c>
      <c r="G931" s="156" t="s">
        <v>231</v>
      </c>
      <c r="H931" s="157">
        <v>100</v>
      </c>
      <c r="I931" s="158"/>
      <c r="J931" s="159">
        <f t="shared" si="214"/>
        <v>0</v>
      </c>
      <c r="K931" s="155" t="s">
        <v>119</v>
      </c>
      <c r="L931" s="34"/>
      <c r="M931" s="160" t="s">
        <v>19</v>
      </c>
      <c r="N931" s="161" t="s">
        <v>44</v>
      </c>
      <c r="O931" s="59"/>
      <c r="P931" s="162">
        <f t="shared" si="215"/>
        <v>0</v>
      </c>
      <c r="Q931" s="162">
        <v>0</v>
      </c>
      <c r="R931" s="162">
        <f t="shared" si="216"/>
        <v>0</v>
      </c>
      <c r="S931" s="162">
        <v>0</v>
      </c>
      <c r="T931" s="163">
        <f t="shared" si="217"/>
        <v>0</v>
      </c>
      <c r="AR931" s="164" t="s">
        <v>120</v>
      </c>
      <c r="AT931" s="164" t="s">
        <v>115</v>
      </c>
      <c r="AU931" s="164" t="s">
        <v>81</v>
      </c>
      <c r="AY931" s="13" t="s">
        <v>121</v>
      </c>
      <c r="BE931" s="165">
        <f t="shared" si="218"/>
        <v>0</v>
      </c>
      <c r="BF931" s="165">
        <f t="shared" si="219"/>
        <v>0</v>
      </c>
      <c r="BG931" s="165">
        <f t="shared" si="220"/>
        <v>0</v>
      </c>
      <c r="BH931" s="165">
        <f t="shared" si="221"/>
        <v>0</v>
      </c>
      <c r="BI931" s="165">
        <f t="shared" si="222"/>
        <v>0</v>
      </c>
      <c r="BJ931" s="13" t="s">
        <v>81</v>
      </c>
      <c r="BK931" s="165">
        <f t="shared" si="223"/>
        <v>0</v>
      </c>
      <c r="BL931" s="13" t="s">
        <v>120</v>
      </c>
      <c r="BM931" s="164" t="s">
        <v>3443</v>
      </c>
    </row>
    <row r="932" spans="2:65" s="1" customFormat="1" ht="24" customHeight="1">
      <c r="B932" s="30"/>
      <c r="C932" s="153" t="s">
        <v>3444</v>
      </c>
      <c r="D932" s="153" t="s">
        <v>115</v>
      </c>
      <c r="E932" s="154" t="s">
        <v>3445</v>
      </c>
      <c r="F932" s="155" t="s">
        <v>3446</v>
      </c>
      <c r="G932" s="156" t="s">
        <v>118</v>
      </c>
      <c r="H932" s="157">
        <v>100</v>
      </c>
      <c r="I932" s="158"/>
      <c r="J932" s="159">
        <f t="shared" si="214"/>
        <v>0</v>
      </c>
      <c r="K932" s="155" t="s">
        <v>119</v>
      </c>
      <c r="L932" s="34"/>
      <c r="M932" s="160" t="s">
        <v>19</v>
      </c>
      <c r="N932" s="161" t="s">
        <v>44</v>
      </c>
      <c r="O932" s="59"/>
      <c r="P932" s="162">
        <f t="shared" si="215"/>
        <v>0</v>
      </c>
      <c r="Q932" s="162">
        <v>0</v>
      </c>
      <c r="R932" s="162">
        <f t="shared" si="216"/>
        <v>0</v>
      </c>
      <c r="S932" s="162">
        <v>0</v>
      </c>
      <c r="T932" s="163">
        <f t="shared" si="217"/>
        <v>0</v>
      </c>
      <c r="AR932" s="164" t="s">
        <v>120</v>
      </c>
      <c r="AT932" s="164" t="s">
        <v>115</v>
      </c>
      <c r="AU932" s="164" t="s">
        <v>81</v>
      </c>
      <c r="AY932" s="13" t="s">
        <v>121</v>
      </c>
      <c r="BE932" s="165">
        <f t="shared" si="218"/>
        <v>0</v>
      </c>
      <c r="BF932" s="165">
        <f t="shared" si="219"/>
        <v>0</v>
      </c>
      <c r="BG932" s="165">
        <f t="shared" si="220"/>
        <v>0</v>
      </c>
      <c r="BH932" s="165">
        <f t="shared" si="221"/>
        <v>0</v>
      </c>
      <c r="BI932" s="165">
        <f t="shared" si="222"/>
        <v>0</v>
      </c>
      <c r="BJ932" s="13" t="s">
        <v>81</v>
      </c>
      <c r="BK932" s="165">
        <f t="shared" si="223"/>
        <v>0</v>
      </c>
      <c r="BL932" s="13" t="s">
        <v>120</v>
      </c>
      <c r="BM932" s="164" t="s">
        <v>3447</v>
      </c>
    </row>
    <row r="933" spans="2:65" s="1" customFormat="1" ht="24" customHeight="1">
      <c r="B933" s="30"/>
      <c r="C933" s="153" t="s">
        <v>3448</v>
      </c>
      <c r="D933" s="153" t="s">
        <v>115</v>
      </c>
      <c r="E933" s="154" t="s">
        <v>3449</v>
      </c>
      <c r="F933" s="155" t="s">
        <v>3450</v>
      </c>
      <c r="G933" s="156" t="s">
        <v>118</v>
      </c>
      <c r="H933" s="157">
        <v>100</v>
      </c>
      <c r="I933" s="158"/>
      <c r="J933" s="159">
        <f t="shared" si="214"/>
        <v>0</v>
      </c>
      <c r="K933" s="155" t="s">
        <v>119</v>
      </c>
      <c r="L933" s="34"/>
      <c r="M933" s="160" t="s">
        <v>19</v>
      </c>
      <c r="N933" s="161" t="s">
        <v>44</v>
      </c>
      <c r="O933" s="59"/>
      <c r="P933" s="162">
        <f t="shared" si="215"/>
        <v>0</v>
      </c>
      <c r="Q933" s="162">
        <v>0</v>
      </c>
      <c r="R933" s="162">
        <f t="shared" si="216"/>
        <v>0</v>
      </c>
      <c r="S933" s="162">
        <v>0</v>
      </c>
      <c r="T933" s="163">
        <f t="shared" si="217"/>
        <v>0</v>
      </c>
      <c r="AR933" s="164" t="s">
        <v>120</v>
      </c>
      <c r="AT933" s="164" t="s">
        <v>115</v>
      </c>
      <c r="AU933" s="164" t="s">
        <v>81</v>
      </c>
      <c r="AY933" s="13" t="s">
        <v>121</v>
      </c>
      <c r="BE933" s="165">
        <f t="shared" si="218"/>
        <v>0</v>
      </c>
      <c r="BF933" s="165">
        <f t="shared" si="219"/>
        <v>0</v>
      </c>
      <c r="BG933" s="165">
        <f t="shared" si="220"/>
        <v>0</v>
      </c>
      <c r="BH933" s="165">
        <f t="shared" si="221"/>
        <v>0</v>
      </c>
      <c r="BI933" s="165">
        <f t="shared" si="222"/>
        <v>0</v>
      </c>
      <c r="BJ933" s="13" t="s">
        <v>81</v>
      </c>
      <c r="BK933" s="165">
        <f t="shared" si="223"/>
        <v>0</v>
      </c>
      <c r="BL933" s="13" t="s">
        <v>120</v>
      </c>
      <c r="BM933" s="164" t="s">
        <v>3451</v>
      </c>
    </row>
    <row r="934" spans="2:65" s="1" customFormat="1" ht="24" customHeight="1">
      <c r="B934" s="30"/>
      <c r="C934" s="153" t="s">
        <v>3452</v>
      </c>
      <c r="D934" s="153" t="s">
        <v>115</v>
      </c>
      <c r="E934" s="154" t="s">
        <v>3453</v>
      </c>
      <c r="F934" s="155" t="s">
        <v>3454</v>
      </c>
      <c r="G934" s="156" t="s">
        <v>118</v>
      </c>
      <c r="H934" s="157">
        <v>100</v>
      </c>
      <c r="I934" s="158"/>
      <c r="J934" s="159">
        <f t="shared" si="214"/>
        <v>0</v>
      </c>
      <c r="K934" s="155" t="s">
        <v>119</v>
      </c>
      <c r="L934" s="34"/>
      <c r="M934" s="160" t="s">
        <v>19</v>
      </c>
      <c r="N934" s="161" t="s">
        <v>44</v>
      </c>
      <c r="O934" s="59"/>
      <c r="P934" s="162">
        <f t="shared" si="215"/>
        <v>0</v>
      </c>
      <c r="Q934" s="162">
        <v>0</v>
      </c>
      <c r="R934" s="162">
        <f t="shared" si="216"/>
        <v>0</v>
      </c>
      <c r="S934" s="162">
        <v>0</v>
      </c>
      <c r="T934" s="163">
        <f t="shared" si="217"/>
        <v>0</v>
      </c>
      <c r="AR934" s="164" t="s">
        <v>120</v>
      </c>
      <c r="AT934" s="164" t="s">
        <v>115</v>
      </c>
      <c r="AU934" s="164" t="s">
        <v>81</v>
      </c>
      <c r="AY934" s="13" t="s">
        <v>121</v>
      </c>
      <c r="BE934" s="165">
        <f t="shared" si="218"/>
        <v>0</v>
      </c>
      <c r="BF934" s="165">
        <f t="shared" si="219"/>
        <v>0</v>
      </c>
      <c r="BG934" s="165">
        <f t="shared" si="220"/>
        <v>0</v>
      </c>
      <c r="BH934" s="165">
        <f t="shared" si="221"/>
        <v>0</v>
      </c>
      <c r="BI934" s="165">
        <f t="shared" si="222"/>
        <v>0</v>
      </c>
      <c r="BJ934" s="13" t="s">
        <v>81</v>
      </c>
      <c r="BK934" s="165">
        <f t="shared" si="223"/>
        <v>0</v>
      </c>
      <c r="BL934" s="13" t="s">
        <v>120</v>
      </c>
      <c r="BM934" s="164" t="s">
        <v>3455</v>
      </c>
    </row>
    <row r="935" spans="2:65" s="1" customFormat="1" ht="24" customHeight="1">
      <c r="B935" s="30"/>
      <c r="C935" s="153" t="s">
        <v>3456</v>
      </c>
      <c r="D935" s="153" t="s">
        <v>115</v>
      </c>
      <c r="E935" s="154" t="s">
        <v>3457</v>
      </c>
      <c r="F935" s="155" t="s">
        <v>3458</v>
      </c>
      <c r="G935" s="156" t="s">
        <v>118</v>
      </c>
      <c r="H935" s="157">
        <v>100</v>
      </c>
      <c r="I935" s="158"/>
      <c r="J935" s="159">
        <f t="shared" si="214"/>
        <v>0</v>
      </c>
      <c r="K935" s="155" t="s">
        <v>119</v>
      </c>
      <c r="L935" s="34"/>
      <c r="M935" s="160" t="s">
        <v>19</v>
      </c>
      <c r="N935" s="161" t="s">
        <v>44</v>
      </c>
      <c r="O935" s="59"/>
      <c r="P935" s="162">
        <f t="shared" si="215"/>
        <v>0</v>
      </c>
      <c r="Q935" s="162">
        <v>0</v>
      </c>
      <c r="R935" s="162">
        <f t="shared" si="216"/>
        <v>0</v>
      </c>
      <c r="S935" s="162">
        <v>0</v>
      </c>
      <c r="T935" s="163">
        <f t="shared" si="217"/>
        <v>0</v>
      </c>
      <c r="AR935" s="164" t="s">
        <v>120</v>
      </c>
      <c r="AT935" s="164" t="s">
        <v>115</v>
      </c>
      <c r="AU935" s="164" t="s">
        <v>81</v>
      </c>
      <c r="AY935" s="13" t="s">
        <v>121</v>
      </c>
      <c r="BE935" s="165">
        <f t="shared" si="218"/>
        <v>0</v>
      </c>
      <c r="BF935" s="165">
        <f t="shared" si="219"/>
        <v>0</v>
      </c>
      <c r="BG935" s="165">
        <f t="shared" si="220"/>
        <v>0</v>
      </c>
      <c r="BH935" s="165">
        <f t="shared" si="221"/>
        <v>0</v>
      </c>
      <c r="BI935" s="165">
        <f t="shared" si="222"/>
        <v>0</v>
      </c>
      <c r="BJ935" s="13" t="s">
        <v>81</v>
      </c>
      <c r="BK935" s="165">
        <f t="shared" si="223"/>
        <v>0</v>
      </c>
      <c r="BL935" s="13" t="s">
        <v>120</v>
      </c>
      <c r="BM935" s="164" t="s">
        <v>3459</v>
      </c>
    </row>
    <row r="936" spans="2:65" s="1" customFormat="1" ht="24" customHeight="1">
      <c r="B936" s="30"/>
      <c r="C936" s="153" t="s">
        <v>3460</v>
      </c>
      <c r="D936" s="153" t="s">
        <v>115</v>
      </c>
      <c r="E936" s="154" t="s">
        <v>3461</v>
      </c>
      <c r="F936" s="155" t="s">
        <v>3462</v>
      </c>
      <c r="G936" s="156" t="s">
        <v>118</v>
      </c>
      <c r="H936" s="157">
        <v>100</v>
      </c>
      <c r="I936" s="158"/>
      <c r="J936" s="159">
        <f t="shared" si="214"/>
        <v>0</v>
      </c>
      <c r="K936" s="155" t="s">
        <v>119</v>
      </c>
      <c r="L936" s="34"/>
      <c r="M936" s="160" t="s">
        <v>19</v>
      </c>
      <c r="N936" s="161" t="s">
        <v>44</v>
      </c>
      <c r="O936" s="59"/>
      <c r="P936" s="162">
        <f t="shared" si="215"/>
        <v>0</v>
      </c>
      <c r="Q936" s="162">
        <v>0</v>
      </c>
      <c r="R936" s="162">
        <f t="shared" si="216"/>
        <v>0</v>
      </c>
      <c r="S936" s="162">
        <v>0</v>
      </c>
      <c r="T936" s="163">
        <f t="shared" si="217"/>
        <v>0</v>
      </c>
      <c r="AR936" s="164" t="s">
        <v>120</v>
      </c>
      <c r="AT936" s="164" t="s">
        <v>115</v>
      </c>
      <c r="AU936" s="164" t="s">
        <v>81</v>
      </c>
      <c r="AY936" s="13" t="s">
        <v>121</v>
      </c>
      <c r="BE936" s="165">
        <f t="shared" si="218"/>
        <v>0</v>
      </c>
      <c r="BF936" s="165">
        <f t="shared" si="219"/>
        <v>0</v>
      </c>
      <c r="BG936" s="165">
        <f t="shared" si="220"/>
        <v>0</v>
      </c>
      <c r="BH936" s="165">
        <f t="shared" si="221"/>
        <v>0</v>
      </c>
      <c r="BI936" s="165">
        <f t="shared" si="222"/>
        <v>0</v>
      </c>
      <c r="BJ936" s="13" t="s">
        <v>81</v>
      </c>
      <c r="BK936" s="165">
        <f t="shared" si="223"/>
        <v>0</v>
      </c>
      <c r="BL936" s="13" t="s">
        <v>120</v>
      </c>
      <c r="BM936" s="164" t="s">
        <v>3463</v>
      </c>
    </row>
    <row r="937" spans="2:65" s="1" customFormat="1" ht="24" customHeight="1">
      <c r="B937" s="30"/>
      <c r="C937" s="153" t="s">
        <v>3464</v>
      </c>
      <c r="D937" s="153" t="s">
        <v>115</v>
      </c>
      <c r="E937" s="154" t="s">
        <v>3465</v>
      </c>
      <c r="F937" s="155" t="s">
        <v>3466</v>
      </c>
      <c r="G937" s="156" t="s">
        <v>118</v>
      </c>
      <c r="H937" s="157">
        <v>100</v>
      </c>
      <c r="I937" s="158"/>
      <c r="J937" s="159">
        <f t="shared" si="214"/>
        <v>0</v>
      </c>
      <c r="K937" s="155" t="s">
        <v>119</v>
      </c>
      <c r="L937" s="34"/>
      <c r="M937" s="160" t="s">
        <v>19</v>
      </c>
      <c r="N937" s="161" t="s">
        <v>44</v>
      </c>
      <c r="O937" s="59"/>
      <c r="P937" s="162">
        <f t="shared" si="215"/>
        <v>0</v>
      </c>
      <c r="Q937" s="162">
        <v>0</v>
      </c>
      <c r="R937" s="162">
        <f t="shared" si="216"/>
        <v>0</v>
      </c>
      <c r="S937" s="162">
        <v>0</v>
      </c>
      <c r="T937" s="163">
        <f t="shared" si="217"/>
        <v>0</v>
      </c>
      <c r="AR937" s="164" t="s">
        <v>120</v>
      </c>
      <c r="AT937" s="164" t="s">
        <v>115</v>
      </c>
      <c r="AU937" s="164" t="s">
        <v>81</v>
      </c>
      <c r="AY937" s="13" t="s">
        <v>121</v>
      </c>
      <c r="BE937" s="165">
        <f t="shared" si="218"/>
        <v>0</v>
      </c>
      <c r="BF937" s="165">
        <f t="shared" si="219"/>
        <v>0</v>
      </c>
      <c r="BG937" s="165">
        <f t="shared" si="220"/>
        <v>0</v>
      </c>
      <c r="BH937" s="165">
        <f t="shared" si="221"/>
        <v>0</v>
      </c>
      <c r="BI937" s="165">
        <f t="shared" si="222"/>
        <v>0</v>
      </c>
      <c r="BJ937" s="13" t="s">
        <v>81</v>
      </c>
      <c r="BK937" s="165">
        <f t="shared" si="223"/>
        <v>0</v>
      </c>
      <c r="BL937" s="13" t="s">
        <v>120</v>
      </c>
      <c r="BM937" s="164" t="s">
        <v>3467</v>
      </c>
    </row>
    <row r="938" spans="2:65" s="1" customFormat="1" ht="24" customHeight="1">
      <c r="B938" s="30"/>
      <c r="C938" s="153" t="s">
        <v>3468</v>
      </c>
      <c r="D938" s="153" t="s">
        <v>115</v>
      </c>
      <c r="E938" s="154" t="s">
        <v>3469</v>
      </c>
      <c r="F938" s="155" t="s">
        <v>3470</v>
      </c>
      <c r="G938" s="156" t="s">
        <v>118</v>
      </c>
      <c r="H938" s="157">
        <v>100</v>
      </c>
      <c r="I938" s="158"/>
      <c r="J938" s="159">
        <f t="shared" si="214"/>
        <v>0</v>
      </c>
      <c r="K938" s="155" t="s">
        <v>119</v>
      </c>
      <c r="L938" s="34"/>
      <c r="M938" s="160" t="s">
        <v>19</v>
      </c>
      <c r="N938" s="161" t="s">
        <v>44</v>
      </c>
      <c r="O938" s="59"/>
      <c r="P938" s="162">
        <f t="shared" si="215"/>
        <v>0</v>
      </c>
      <c r="Q938" s="162">
        <v>0</v>
      </c>
      <c r="R938" s="162">
        <f t="shared" si="216"/>
        <v>0</v>
      </c>
      <c r="S938" s="162">
        <v>0</v>
      </c>
      <c r="T938" s="163">
        <f t="shared" si="217"/>
        <v>0</v>
      </c>
      <c r="AR938" s="164" t="s">
        <v>120</v>
      </c>
      <c r="AT938" s="164" t="s">
        <v>115</v>
      </c>
      <c r="AU938" s="164" t="s">
        <v>81</v>
      </c>
      <c r="AY938" s="13" t="s">
        <v>121</v>
      </c>
      <c r="BE938" s="165">
        <f t="shared" si="218"/>
        <v>0</v>
      </c>
      <c r="BF938" s="165">
        <f t="shared" si="219"/>
        <v>0</v>
      </c>
      <c r="BG938" s="165">
        <f t="shared" si="220"/>
        <v>0</v>
      </c>
      <c r="BH938" s="165">
        <f t="shared" si="221"/>
        <v>0</v>
      </c>
      <c r="BI938" s="165">
        <f t="shared" si="222"/>
        <v>0</v>
      </c>
      <c r="BJ938" s="13" t="s">
        <v>81</v>
      </c>
      <c r="BK938" s="165">
        <f t="shared" si="223"/>
        <v>0</v>
      </c>
      <c r="BL938" s="13" t="s">
        <v>120</v>
      </c>
      <c r="BM938" s="164" t="s">
        <v>3471</v>
      </c>
    </row>
    <row r="939" spans="2:65" s="1" customFormat="1" ht="24" customHeight="1">
      <c r="B939" s="30"/>
      <c r="C939" s="153" t="s">
        <v>3472</v>
      </c>
      <c r="D939" s="153" t="s">
        <v>115</v>
      </c>
      <c r="E939" s="154" t="s">
        <v>3473</v>
      </c>
      <c r="F939" s="155" t="s">
        <v>3474</v>
      </c>
      <c r="G939" s="156" t="s">
        <v>118</v>
      </c>
      <c r="H939" s="157">
        <v>100</v>
      </c>
      <c r="I939" s="158"/>
      <c r="J939" s="159">
        <f t="shared" si="214"/>
        <v>0</v>
      </c>
      <c r="K939" s="155" t="s">
        <v>119</v>
      </c>
      <c r="L939" s="34"/>
      <c r="M939" s="160" t="s">
        <v>19</v>
      </c>
      <c r="N939" s="161" t="s">
        <v>44</v>
      </c>
      <c r="O939" s="59"/>
      <c r="P939" s="162">
        <f t="shared" si="215"/>
        <v>0</v>
      </c>
      <c r="Q939" s="162">
        <v>0</v>
      </c>
      <c r="R939" s="162">
        <f t="shared" si="216"/>
        <v>0</v>
      </c>
      <c r="S939" s="162">
        <v>0</v>
      </c>
      <c r="T939" s="163">
        <f t="shared" si="217"/>
        <v>0</v>
      </c>
      <c r="AR939" s="164" t="s">
        <v>120</v>
      </c>
      <c r="AT939" s="164" t="s">
        <v>115</v>
      </c>
      <c r="AU939" s="164" t="s">
        <v>81</v>
      </c>
      <c r="AY939" s="13" t="s">
        <v>121</v>
      </c>
      <c r="BE939" s="165">
        <f t="shared" si="218"/>
        <v>0</v>
      </c>
      <c r="BF939" s="165">
        <f t="shared" si="219"/>
        <v>0</v>
      </c>
      <c r="BG939" s="165">
        <f t="shared" si="220"/>
        <v>0</v>
      </c>
      <c r="BH939" s="165">
        <f t="shared" si="221"/>
        <v>0</v>
      </c>
      <c r="BI939" s="165">
        <f t="shared" si="222"/>
        <v>0</v>
      </c>
      <c r="BJ939" s="13" t="s">
        <v>81</v>
      </c>
      <c r="BK939" s="165">
        <f t="shared" si="223"/>
        <v>0</v>
      </c>
      <c r="BL939" s="13" t="s">
        <v>120</v>
      </c>
      <c r="BM939" s="164" t="s">
        <v>3475</v>
      </c>
    </row>
    <row r="940" spans="2:65" s="1" customFormat="1" ht="24" customHeight="1">
      <c r="B940" s="30"/>
      <c r="C940" s="153" t="s">
        <v>3476</v>
      </c>
      <c r="D940" s="153" t="s">
        <v>115</v>
      </c>
      <c r="E940" s="154" t="s">
        <v>3477</v>
      </c>
      <c r="F940" s="155" t="s">
        <v>3478</v>
      </c>
      <c r="G940" s="156" t="s">
        <v>118</v>
      </c>
      <c r="H940" s="157">
        <v>100</v>
      </c>
      <c r="I940" s="158"/>
      <c r="J940" s="159">
        <f t="shared" si="214"/>
        <v>0</v>
      </c>
      <c r="K940" s="155" t="s">
        <v>119</v>
      </c>
      <c r="L940" s="34"/>
      <c r="M940" s="160" t="s">
        <v>19</v>
      </c>
      <c r="N940" s="161" t="s">
        <v>44</v>
      </c>
      <c r="O940" s="59"/>
      <c r="P940" s="162">
        <f t="shared" si="215"/>
        <v>0</v>
      </c>
      <c r="Q940" s="162">
        <v>0</v>
      </c>
      <c r="R940" s="162">
        <f t="shared" si="216"/>
        <v>0</v>
      </c>
      <c r="S940" s="162">
        <v>0</v>
      </c>
      <c r="T940" s="163">
        <f t="shared" si="217"/>
        <v>0</v>
      </c>
      <c r="AR940" s="164" t="s">
        <v>120</v>
      </c>
      <c r="AT940" s="164" t="s">
        <v>115</v>
      </c>
      <c r="AU940" s="164" t="s">
        <v>81</v>
      </c>
      <c r="AY940" s="13" t="s">
        <v>121</v>
      </c>
      <c r="BE940" s="165">
        <f t="shared" si="218"/>
        <v>0</v>
      </c>
      <c r="BF940" s="165">
        <f t="shared" si="219"/>
        <v>0</v>
      </c>
      <c r="BG940" s="165">
        <f t="shared" si="220"/>
        <v>0</v>
      </c>
      <c r="BH940" s="165">
        <f t="shared" si="221"/>
        <v>0</v>
      </c>
      <c r="BI940" s="165">
        <f t="shared" si="222"/>
        <v>0</v>
      </c>
      <c r="BJ940" s="13" t="s">
        <v>81</v>
      </c>
      <c r="BK940" s="165">
        <f t="shared" si="223"/>
        <v>0</v>
      </c>
      <c r="BL940" s="13" t="s">
        <v>120</v>
      </c>
      <c r="BM940" s="164" t="s">
        <v>3479</v>
      </c>
    </row>
    <row r="941" spans="2:65" s="1" customFormat="1" ht="24" customHeight="1">
      <c r="B941" s="30"/>
      <c r="C941" s="153" t="s">
        <v>3480</v>
      </c>
      <c r="D941" s="153" t="s">
        <v>115</v>
      </c>
      <c r="E941" s="154" t="s">
        <v>3481</v>
      </c>
      <c r="F941" s="155" t="s">
        <v>3482</v>
      </c>
      <c r="G941" s="156" t="s">
        <v>118</v>
      </c>
      <c r="H941" s="157">
        <v>100</v>
      </c>
      <c r="I941" s="158"/>
      <c r="J941" s="159">
        <f t="shared" si="214"/>
        <v>0</v>
      </c>
      <c r="K941" s="155" t="s">
        <v>119</v>
      </c>
      <c r="L941" s="34"/>
      <c r="M941" s="160" t="s">
        <v>19</v>
      </c>
      <c r="N941" s="161" t="s">
        <v>44</v>
      </c>
      <c r="O941" s="59"/>
      <c r="P941" s="162">
        <f t="shared" si="215"/>
        <v>0</v>
      </c>
      <c r="Q941" s="162">
        <v>0</v>
      </c>
      <c r="R941" s="162">
        <f t="shared" si="216"/>
        <v>0</v>
      </c>
      <c r="S941" s="162">
        <v>0</v>
      </c>
      <c r="T941" s="163">
        <f t="shared" si="217"/>
        <v>0</v>
      </c>
      <c r="AR941" s="164" t="s">
        <v>120</v>
      </c>
      <c r="AT941" s="164" t="s">
        <v>115</v>
      </c>
      <c r="AU941" s="164" t="s">
        <v>81</v>
      </c>
      <c r="AY941" s="13" t="s">
        <v>121</v>
      </c>
      <c r="BE941" s="165">
        <f t="shared" si="218"/>
        <v>0</v>
      </c>
      <c r="BF941" s="165">
        <f t="shared" si="219"/>
        <v>0</v>
      </c>
      <c r="BG941" s="165">
        <f t="shared" si="220"/>
        <v>0</v>
      </c>
      <c r="BH941" s="165">
        <f t="shared" si="221"/>
        <v>0</v>
      </c>
      <c r="BI941" s="165">
        <f t="shared" si="222"/>
        <v>0</v>
      </c>
      <c r="BJ941" s="13" t="s">
        <v>81</v>
      </c>
      <c r="BK941" s="165">
        <f t="shared" si="223"/>
        <v>0</v>
      </c>
      <c r="BL941" s="13" t="s">
        <v>120</v>
      </c>
      <c r="BM941" s="164" t="s">
        <v>3483</v>
      </c>
    </row>
    <row r="942" spans="2:65" s="1" customFormat="1" ht="36" customHeight="1">
      <c r="B942" s="30"/>
      <c r="C942" s="153" t="s">
        <v>3484</v>
      </c>
      <c r="D942" s="153" t="s">
        <v>115</v>
      </c>
      <c r="E942" s="154" t="s">
        <v>3485</v>
      </c>
      <c r="F942" s="155" t="s">
        <v>3486</v>
      </c>
      <c r="G942" s="156" t="s">
        <v>231</v>
      </c>
      <c r="H942" s="157">
        <v>100</v>
      </c>
      <c r="I942" s="158"/>
      <c r="J942" s="159">
        <f t="shared" si="214"/>
        <v>0</v>
      </c>
      <c r="K942" s="155" t="s">
        <v>119</v>
      </c>
      <c r="L942" s="34"/>
      <c r="M942" s="160" t="s">
        <v>19</v>
      </c>
      <c r="N942" s="161" t="s">
        <v>44</v>
      </c>
      <c r="O942" s="59"/>
      <c r="P942" s="162">
        <f t="shared" si="215"/>
        <v>0</v>
      </c>
      <c r="Q942" s="162">
        <v>0</v>
      </c>
      <c r="R942" s="162">
        <f t="shared" si="216"/>
        <v>0</v>
      </c>
      <c r="S942" s="162">
        <v>0</v>
      </c>
      <c r="T942" s="163">
        <f t="shared" si="217"/>
        <v>0</v>
      </c>
      <c r="AR942" s="164" t="s">
        <v>120</v>
      </c>
      <c r="AT942" s="164" t="s">
        <v>115</v>
      </c>
      <c r="AU942" s="164" t="s">
        <v>81</v>
      </c>
      <c r="AY942" s="13" t="s">
        <v>121</v>
      </c>
      <c r="BE942" s="165">
        <f t="shared" si="218"/>
        <v>0</v>
      </c>
      <c r="BF942" s="165">
        <f t="shared" si="219"/>
        <v>0</v>
      </c>
      <c r="BG942" s="165">
        <f t="shared" si="220"/>
        <v>0</v>
      </c>
      <c r="BH942" s="165">
        <f t="shared" si="221"/>
        <v>0</v>
      </c>
      <c r="BI942" s="165">
        <f t="shared" si="222"/>
        <v>0</v>
      </c>
      <c r="BJ942" s="13" t="s">
        <v>81</v>
      </c>
      <c r="BK942" s="165">
        <f t="shared" si="223"/>
        <v>0</v>
      </c>
      <c r="BL942" s="13" t="s">
        <v>120</v>
      </c>
      <c r="BM942" s="164" t="s">
        <v>3487</v>
      </c>
    </row>
    <row r="943" spans="2:65" s="1" customFormat="1" ht="36" customHeight="1">
      <c r="B943" s="30"/>
      <c r="C943" s="153" t="s">
        <v>3488</v>
      </c>
      <c r="D943" s="153" t="s">
        <v>115</v>
      </c>
      <c r="E943" s="154" t="s">
        <v>3489</v>
      </c>
      <c r="F943" s="155" t="s">
        <v>3490</v>
      </c>
      <c r="G943" s="156" t="s">
        <v>231</v>
      </c>
      <c r="H943" s="157">
        <v>100</v>
      </c>
      <c r="I943" s="158"/>
      <c r="J943" s="159">
        <f t="shared" si="214"/>
        <v>0</v>
      </c>
      <c r="K943" s="155" t="s">
        <v>119</v>
      </c>
      <c r="L943" s="34"/>
      <c r="M943" s="160" t="s">
        <v>19</v>
      </c>
      <c r="N943" s="161" t="s">
        <v>44</v>
      </c>
      <c r="O943" s="59"/>
      <c r="P943" s="162">
        <f t="shared" si="215"/>
        <v>0</v>
      </c>
      <c r="Q943" s="162">
        <v>0</v>
      </c>
      <c r="R943" s="162">
        <f t="shared" si="216"/>
        <v>0</v>
      </c>
      <c r="S943" s="162">
        <v>0</v>
      </c>
      <c r="T943" s="163">
        <f t="shared" si="217"/>
        <v>0</v>
      </c>
      <c r="AR943" s="164" t="s">
        <v>120</v>
      </c>
      <c r="AT943" s="164" t="s">
        <v>115</v>
      </c>
      <c r="AU943" s="164" t="s">
        <v>81</v>
      </c>
      <c r="AY943" s="13" t="s">
        <v>121</v>
      </c>
      <c r="BE943" s="165">
        <f t="shared" si="218"/>
        <v>0</v>
      </c>
      <c r="BF943" s="165">
        <f t="shared" si="219"/>
        <v>0</v>
      </c>
      <c r="BG943" s="165">
        <f t="shared" si="220"/>
        <v>0</v>
      </c>
      <c r="BH943" s="165">
        <f t="shared" si="221"/>
        <v>0</v>
      </c>
      <c r="BI943" s="165">
        <f t="shared" si="222"/>
        <v>0</v>
      </c>
      <c r="BJ943" s="13" t="s">
        <v>81</v>
      </c>
      <c r="BK943" s="165">
        <f t="shared" si="223"/>
        <v>0</v>
      </c>
      <c r="BL943" s="13" t="s">
        <v>120</v>
      </c>
      <c r="BM943" s="164" t="s">
        <v>3491</v>
      </c>
    </row>
    <row r="944" spans="2:65" s="1" customFormat="1" ht="36" customHeight="1">
      <c r="B944" s="30"/>
      <c r="C944" s="153" t="s">
        <v>3492</v>
      </c>
      <c r="D944" s="153" t="s">
        <v>115</v>
      </c>
      <c r="E944" s="154" t="s">
        <v>3493</v>
      </c>
      <c r="F944" s="155" t="s">
        <v>3494</v>
      </c>
      <c r="G944" s="156" t="s">
        <v>231</v>
      </c>
      <c r="H944" s="157">
        <v>100</v>
      </c>
      <c r="I944" s="158"/>
      <c r="J944" s="159">
        <f t="shared" si="214"/>
        <v>0</v>
      </c>
      <c r="K944" s="155" t="s">
        <v>119</v>
      </c>
      <c r="L944" s="34"/>
      <c r="M944" s="160" t="s">
        <v>19</v>
      </c>
      <c r="N944" s="161" t="s">
        <v>44</v>
      </c>
      <c r="O944" s="59"/>
      <c r="P944" s="162">
        <f t="shared" si="215"/>
        <v>0</v>
      </c>
      <c r="Q944" s="162">
        <v>0</v>
      </c>
      <c r="R944" s="162">
        <f t="shared" si="216"/>
        <v>0</v>
      </c>
      <c r="S944" s="162">
        <v>0</v>
      </c>
      <c r="T944" s="163">
        <f t="shared" si="217"/>
        <v>0</v>
      </c>
      <c r="AR944" s="164" t="s">
        <v>120</v>
      </c>
      <c r="AT944" s="164" t="s">
        <v>115</v>
      </c>
      <c r="AU944" s="164" t="s">
        <v>81</v>
      </c>
      <c r="AY944" s="13" t="s">
        <v>121</v>
      </c>
      <c r="BE944" s="165">
        <f t="shared" si="218"/>
        <v>0</v>
      </c>
      <c r="BF944" s="165">
        <f t="shared" si="219"/>
        <v>0</v>
      </c>
      <c r="BG944" s="165">
        <f t="shared" si="220"/>
        <v>0</v>
      </c>
      <c r="BH944" s="165">
        <f t="shared" si="221"/>
        <v>0</v>
      </c>
      <c r="BI944" s="165">
        <f t="shared" si="222"/>
        <v>0</v>
      </c>
      <c r="BJ944" s="13" t="s">
        <v>81</v>
      </c>
      <c r="BK944" s="165">
        <f t="shared" si="223"/>
        <v>0</v>
      </c>
      <c r="BL944" s="13" t="s">
        <v>120</v>
      </c>
      <c r="BM944" s="164" t="s">
        <v>3495</v>
      </c>
    </row>
    <row r="945" spans="2:65" s="1" customFormat="1" ht="60" customHeight="1">
      <c r="B945" s="30"/>
      <c r="C945" s="153" t="s">
        <v>3496</v>
      </c>
      <c r="D945" s="153" t="s">
        <v>115</v>
      </c>
      <c r="E945" s="154" t="s">
        <v>3497</v>
      </c>
      <c r="F945" s="155" t="s">
        <v>3498</v>
      </c>
      <c r="G945" s="156" t="s">
        <v>231</v>
      </c>
      <c r="H945" s="157">
        <v>100</v>
      </c>
      <c r="I945" s="158"/>
      <c r="J945" s="159">
        <f t="shared" si="214"/>
        <v>0</v>
      </c>
      <c r="K945" s="155" t="s">
        <v>119</v>
      </c>
      <c r="L945" s="34"/>
      <c r="M945" s="160" t="s">
        <v>19</v>
      </c>
      <c r="N945" s="161" t="s">
        <v>44</v>
      </c>
      <c r="O945" s="59"/>
      <c r="P945" s="162">
        <f t="shared" si="215"/>
        <v>0</v>
      </c>
      <c r="Q945" s="162">
        <v>0</v>
      </c>
      <c r="R945" s="162">
        <f t="shared" si="216"/>
        <v>0</v>
      </c>
      <c r="S945" s="162">
        <v>0</v>
      </c>
      <c r="T945" s="163">
        <f t="shared" si="217"/>
        <v>0</v>
      </c>
      <c r="AR945" s="164" t="s">
        <v>120</v>
      </c>
      <c r="AT945" s="164" t="s">
        <v>115</v>
      </c>
      <c r="AU945" s="164" t="s">
        <v>81</v>
      </c>
      <c r="AY945" s="13" t="s">
        <v>121</v>
      </c>
      <c r="BE945" s="165">
        <f t="shared" si="218"/>
        <v>0</v>
      </c>
      <c r="BF945" s="165">
        <f t="shared" si="219"/>
        <v>0</v>
      </c>
      <c r="BG945" s="165">
        <f t="shared" si="220"/>
        <v>0</v>
      </c>
      <c r="BH945" s="165">
        <f t="shared" si="221"/>
        <v>0</v>
      </c>
      <c r="BI945" s="165">
        <f t="shared" si="222"/>
        <v>0</v>
      </c>
      <c r="BJ945" s="13" t="s">
        <v>81</v>
      </c>
      <c r="BK945" s="165">
        <f t="shared" si="223"/>
        <v>0</v>
      </c>
      <c r="BL945" s="13" t="s">
        <v>120</v>
      </c>
      <c r="BM945" s="164" t="s">
        <v>3499</v>
      </c>
    </row>
    <row r="946" spans="2:65" s="1" customFormat="1" ht="36" customHeight="1">
      <c r="B946" s="30"/>
      <c r="C946" s="153" t="s">
        <v>3500</v>
      </c>
      <c r="D946" s="153" t="s">
        <v>115</v>
      </c>
      <c r="E946" s="154" t="s">
        <v>3501</v>
      </c>
      <c r="F946" s="155" t="s">
        <v>3502</v>
      </c>
      <c r="G946" s="156" t="s">
        <v>231</v>
      </c>
      <c r="H946" s="157">
        <v>100</v>
      </c>
      <c r="I946" s="158"/>
      <c r="J946" s="159">
        <f t="shared" si="214"/>
        <v>0</v>
      </c>
      <c r="K946" s="155" t="s">
        <v>119</v>
      </c>
      <c r="L946" s="34"/>
      <c r="M946" s="160" t="s">
        <v>19</v>
      </c>
      <c r="N946" s="161" t="s">
        <v>44</v>
      </c>
      <c r="O946" s="59"/>
      <c r="P946" s="162">
        <f t="shared" si="215"/>
        <v>0</v>
      </c>
      <c r="Q946" s="162">
        <v>0</v>
      </c>
      <c r="R946" s="162">
        <f t="shared" si="216"/>
        <v>0</v>
      </c>
      <c r="S946" s="162">
        <v>0</v>
      </c>
      <c r="T946" s="163">
        <f t="shared" si="217"/>
        <v>0</v>
      </c>
      <c r="AR946" s="164" t="s">
        <v>120</v>
      </c>
      <c r="AT946" s="164" t="s">
        <v>115</v>
      </c>
      <c r="AU946" s="164" t="s">
        <v>81</v>
      </c>
      <c r="AY946" s="13" t="s">
        <v>121</v>
      </c>
      <c r="BE946" s="165">
        <f t="shared" si="218"/>
        <v>0</v>
      </c>
      <c r="BF946" s="165">
        <f t="shared" si="219"/>
        <v>0</v>
      </c>
      <c r="BG946" s="165">
        <f t="shared" si="220"/>
        <v>0</v>
      </c>
      <c r="BH946" s="165">
        <f t="shared" si="221"/>
        <v>0</v>
      </c>
      <c r="BI946" s="165">
        <f t="shared" si="222"/>
        <v>0</v>
      </c>
      <c r="BJ946" s="13" t="s">
        <v>81</v>
      </c>
      <c r="BK946" s="165">
        <f t="shared" si="223"/>
        <v>0</v>
      </c>
      <c r="BL946" s="13" t="s">
        <v>120</v>
      </c>
      <c r="BM946" s="164" t="s">
        <v>3503</v>
      </c>
    </row>
    <row r="947" spans="2:65" s="1" customFormat="1" ht="24" customHeight="1">
      <c r="B947" s="30"/>
      <c r="C947" s="153" t="s">
        <v>3504</v>
      </c>
      <c r="D947" s="153" t="s">
        <v>115</v>
      </c>
      <c r="E947" s="154" t="s">
        <v>3505</v>
      </c>
      <c r="F947" s="155" t="s">
        <v>3506</v>
      </c>
      <c r="G947" s="156" t="s">
        <v>118</v>
      </c>
      <c r="H947" s="157">
        <v>100</v>
      </c>
      <c r="I947" s="158"/>
      <c r="J947" s="159">
        <f t="shared" si="214"/>
        <v>0</v>
      </c>
      <c r="K947" s="155" t="s">
        <v>119</v>
      </c>
      <c r="L947" s="34"/>
      <c r="M947" s="160" t="s">
        <v>19</v>
      </c>
      <c r="N947" s="161" t="s">
        <v>44</v>
      </c>
      <c r="O947" s="59"/>
      <c r="P947" s="162">
        <f t="shared" si="215"/>
        <v>0</v>
      </c>
      <c r="Q947" s="162">
        <v>0</v>
      </c>
      <c r="R947" s="162">
        <f t="shared" si="216"/>
        <v>0</v>
      </c>
      <c r="S947" s="162">
        <v>0</v>
      </c>
      <c r="T947" s="163">
        <f t="shared" si="217"/>
        <v>0</v>
      </c>
      <c r="AR947" s="164" t="s">
        <v>120</v>
      </c>
      <c r="AT947" s="164" t="s">
        <v>115</v>
      </c>
      <c r="AU947" s="164" t="s">
        <v>81</v>
      </c>
      <c r="AY947" s="13" t="s">
        <v>121</v>
      </c>
      <c r="BE947" s="165">
        <f t="shared" si="218"/>
        <v>0</v>
      </c>
      <c r="BF947" s="165">
        <f t="shared" si="219"/>
        <v>0</v>
      </c>
      <c r="BG947" s="165">
        <f t="shared" si="220"/>
        <v>0</v>
      </c>
      <c r="BH947" s="165">
        <f t="shared" si="221"/>
        <v>0</v>
      </c>
      <c r="BI947" s="165">
        <f t="shared" si="222"/>
        <v>0</v>
      </c>
      <c r="BJ947" s="13" t="s">
        <v>81</v>
      </c>
      <c r="BK947" s="165">
        <f t="shared" si="223"/>
        <v>0</v>
      </c>
      <c r="BL947" s="13" t="s">
        <v>120</v>
      </c>
      <c r="BM947" s="164" t="s">
        <v>3507</v>
      </c>
    </row>
    <row r="948" spans="2:65" s="1" customFormat="1" ht="36" customHeight="1">
      <c r="B948" s="30"/>
      <c r="C948" s="153" t="s">
        <v>3508</v>
      </c>
      <c r="D948" s="153" t="s">
        <v>115</v>
      </c>
      <c r="E948" s="154" t="s">
        <v>3509</v>
      </c>
      <c r="F948" s="155" t="s">
        <v>3510</v>
      </c>
      <c r="G948" s="156" t="s">
        <v>231</v>
      </c>
      <c r="H948" s="157">
        <v>100</v>
      </c>
      <c r="I948" s="158"/>
      <c r="J948" s="159">
        <f t="shared" ref="J948:J979" si="224">ROUND(I948*H948,2)</f>
        <v>0</v>
      </c>
      <c r="K948" s="155" t="s">
        <v>119</v>
      </c>
      <c r="L948" s="34"/>
      <c r="M948" s="160" t="s">
        <v>19</v>
      </c>
      <c r="N948" s="161" t="s">
        <v>44</v>
      </c>
      <c r="O948" s="59"/>
      <c r="P948" s="162">
        <f t="shared" ref="P948:P979" si="225">O948*H948</f>
        <v>0</v>
      </c>
      <c r="Q948" s="162">
        <v>0</v>
      </c>
      <c r="R948" s="162">
        <f t="shared" ref="R948:R979" si="226">Q948*H948</f>
        <v>0</v>
      </c>
      <c r="S948" s="162">
        <v>0</v>
      </c>
      <c r="T948" s="163">
        <f t="shared" ref="T948:T979" si="227">S948*H948</f>
        <v>0</v>
      </c>
      <c r="AR948" s="164" t="s">
        <v>120</v>
      </c>
      <c r="AT948" s="164" t="s">
        <v>115</v>
      </c>
      <c r="AU948" s="164" t="s">
        <v>81</v>
      </c>
      <c r="AY948" s="13" t="s">
        <v>121</v>
      </c>
      <c r="BE948" s="165">
        <f t="shared" ref="BE948:BE980" si="228">IF(N948="základní",J948,0)</f>
        <v>0</v>
      </c>
      <c r="BF948" s="165">
        <f t="shared" ref="BF948:BF980" si="229">IF(N948="snížená",J948,0)</f>
        <v>0</v>
      </c>
      <c r="BG948" s="165">
        <f t="shared" ref="BG948:BG980" si="230">IF(N948="zákl. přenesená",J948,0)</f>
        <v>0</v>
      </c>
      <c r="BH948" s="165">
        <f t="shared" ref="BH948:BH980" si="231">IF(N948="sníž. přenesená",J948,0)</f>
        <v>0</v>
      </c>
      <c r="BI948" s="165">
        <f t="shared" ref="BI948:BI980" si="232">IF(N948="nulová",J948,0)</f>
        <v>0</v>
      </c>
      <c r="BJ948" s="13" t="s">
        <v>81</v>
      </c>
      <c r="BK948" s="165">
        <f t="shared" ref="BK948:BK980" si="233">ROUND(I948*H948,2)</f>
        <v>0</v>
      </c>
      <c r="BL948" s="13" t="s">
        <v>120</v>
      </c>
      <c r="BM948" s="164" t="s">
        <v>3511</v>
      </c>
    </row>
    <row r="949" spans="2:65" s="1" customFormat="1" ht="60" customHeight="1">
      <c r="B949" s="30"/>
      <c r="C949" s="153" t="s">
        <v>3512</v>
      </c>
      <c r="D949" s="153" t="s">
        <v>115</v>
      </c>
      <c r="E949" s="154" t="s">
        <v>3513</v>
      </c>
      <c r="F949" s="155" t="s">
        <v>3514</v>
      </c>
      <c r="G949" s="156" t="s">
        <v>231</v>
      </c>
      <c r="H949" s="157">
        <v>100</v>
      </c>
      <c r="I949" s="158"/>
      <c r="J949" s="159">
        <f t="shared" si="224"/>
        <v>0</v>
      </c>
      <c r="K949" s="155" t="s">
        <v>119</v>
      </c>
      <c r="L949" s="34"/>
      <c r="M949" s="160" t="s">
        <v>19</v>
      </c>
      <c r="N949" s="161" t="s">
        <v>44</v>
      </c>
      <c r="O949" s="59"/>
      <c r="P949" s="162">
        <f t="shared" si="225"/>
        <v>0</v>
      </c>
      <c r="Q949" s="162">
        <v>0</v>
      </c>
      <c r="R949" s="162">
        <f t="shared" si="226"/>
        <v>0</v>
      </c>
      <c r="S949" s="162">
        <v>0</v>
      </c>
      <c r="T949" s="163">
        <f t="shared" si="227"/>
        <v>0</v>
      </c>
      <c r="AR949" s="164" t="s">
        <v>120</v>
      </c>
      <c r="AT949" s="164" t="s">
        <v>115</v>
      </c>
      <c r="AU949" s="164" t="s">
        <v>81</v>
      </c>
      <c r="AY949" s="13" t="s">
        <v>121</v>
      </c>
      <c r="BE949" s="165">
        <f t="shared" si="228"/>
        <v>0</v>
      </c>
      <c r="BF949" s="165">
        <f t="shared" si="229"/>
        <v>0</v>
      </c>
      <c r="BG949" s="165">
        <f t="shared" si="230"/>
        <v>0</v>
      </c>
      <c r="BH949" s="165">
        <f t="shared" si="231"/>
        <v>0</v>
      </c>
      <c r="BI949" s="165">
        <f t="shared" si="232"/>
        <v>0</v>
      </c>
      <c r="BJ949" s="13" t="s">
        <v>81</v>
      </c>
      <c r="BK949" s="165">
        <f t="shared" si="233"/>
        <v>0</v>
      </c>
      <c r="BL949" s="13" t="s">
        <v>120</v>
      </c>
      <c r="BM949" s="164" t="s">
        <v>3515</v>
      </c>
    </row>
    <row r="950" spans="2:65" s="1" customFormat="1" ht="24" customHeight="1">
      <c r="B950" s="30"/>
      <c r="C950" s="153" t="s">
        <v>3516</v>
      </c>
      <c r="D950" s="153" t="s">
        <v>115</v>
      </c>
      <c r="E950" s="154" t="s">
        <v>3517</v>
      </c>
      <c r="F950" s="155" t="s">
        <v>3518</v>
      </c>
      <c r="G950" s="156" t="s">
        <v>118</v>
      </c>
      <c r="H950" s="157">
        <v>100</v>
      </c>
      <c r="I950" s="158"/>
      <c r="J950" s="159">
        <f t="shared" si="224"/>
        <v>0</v>
      </c>
      <c r="K950" s="155" t="s">
        <v>119</v>
      </c>
      <c r="L950" s="34"/>
      <c r="M950" s="160" t="s">
        <v>19</v>
      </c>
      <c r="N950" s="161" t="s">
        <v>44</v>
      </c>
      <c r="O950" s="59"/>
      <c r="P950" s="162">
        <f t="shared" si="225"/>
        <v>0</v>
      </c>
      <c r="Q950" s="162">
        <v>0</v>
      </c>
      <c r="R950" s="162">
        <f t="shared" si="226"/>
        <v>0</v>
      </c>
      <c r="S950" s="162">
        <v>0</v>
      </c>
      <c r="T950" s="163">
        <f t="shared" si="227"/>
        <v>0</v>
      </c>
      <c r="AR950" s="164" t="s">
        <v>120</v>
      </c>
      <c r="AT950" s="164" t="s">
        <v>115</v>
      </c>
      <c r="AU950" s="164" t="s">
        <v>81</v>
      </c>
      <c r="AY950" s="13" t="s">
        <v>121</v>
      </c>
      <c r="BE950" s="165">
        <f t="shared" si="228"/>
        <v>0</v>
      </c>
      <c r="BF950" s="165">
        <f t="shared" si="229"/>
        <v>0</v>
      </c>
      <c r="BG950" s="165">
        <f t="shared" si="230"/>
        <v>0</v>
      </c>
      <c r="BH950" s="165">
        <f t="shared" si="231"/>
        <v>0</v>
      </c>
      <c r="BI950" s="165">
        <f t="shared" si="232"/>
        <v>0</v>
      </c>
      <c r="BJ950" s="13" t="s">
        <v>81</v>
      </c>
      <c r="BK950" s="165">
        <f t="shared" si="233"/>
        <v>0</v>
      </c>
      <c r="BL950" s="13" t="s">
        <v>120</v>
      </c>
      <c r="BM950" s="164" t="s">
        <v>3519</v>
      </c>
    </row>
    <row r="951" spans="2:65" s="1" customFormat="1" ht="36" customHeight="1">
      <c r="B951" s="30"/>
      <c r="C951" s="153" t="s">
        <v>3520</v>
      </c>
      <c r="D951" s="153" t="s">
        <v>115</v>
      </c>
      <c r="E951" s="154" t="s">
        <v>3521</v>
      </c>
      <c r="F951" s="155" t="s">
        <v>3522</v>
      </c>
      <c r="G951" s="156" t="s">
        <v>118</v>
      </c>
      <c r="H951" s="157">
        <v>100</v>
      </c>
      <c r="I951" s="158"/>
      <c r="J951" s="159">
        <f t="shared" si="224"/>
        <v>0</v>
      </c>
      <c r="K951" s="155" t="s">
        <v>119</v>
      </c>
      <c r="L951" s="34"/>
      <c r="M951" s="160" t="s">
        <v>19</v>
      </c>
      <c r="N951" s="161" t="s">
        <v>44</v>
      </c>
      <c r="O951" s="59"/>
      <c r="P951" s="162">
        <f t="shared" si="225"/>
        <v>0</v>
      </c>
      <c r="Q951" s="162">
        <v>0</v>
      </c>
      <c r="R951" s="162">
        <f t="shared" si="226"/>
        <v>0</v>
      </c>
      <c r="S951" s="162">
        <v>0</v>
      </c>
      <c r="T951" s="163">
        <f t="shared" si="227"/>
        <v>0</v>
      </c>
      <c r="AR951" s="164" t="s">
        <v>120</v>
      </c>
      <c r="AT951" s="164" t="s">
        <v>115</v>
      </c>
      <c r="AU951" s="164" t="s">
        <v>81</v>
      </c>
      <c r="AY951" s="13" t="s">
        <v>121</v>
      </c>
      <c r="BE951" s="165">
        <f t="shared" si="228"/>
        <v>0</v>
      </c>
      <c r="BF951" s="165">
        <f t="shared" si="229"/>
        <v>0</v>
      </c>
      <c r="BG951" s="165">
        <f t="shared" si="230"/>
        <v>0</v>
      </c>
      <c r="BH951" s="165">
        <f t="shared" si="231"/>
        <v>0</v>
      </c>
      <c r="BI951" s="165">
        <f t="shared" si="232"/>
        <v>0</v>
      </c>
      <c r="BJ951" s="13" t="s">
        <v>81</v>
      </c>
      <c r="BK951" s="165">
        <f t="shared" si="233"/>
        <v>0</v>
      </c>
      <c r="BL951" s="13" t="s">
        <v>120</v>
      </c>
      <c r="BM951" s="164" t="s">
        <v>3523</v>
      </c>
    </row>
    <row r="952" spans="2:65" s="1" customFormat="1" ht="24" customHeight="1">
      <c r="B952" s="30"/>
      <c r="C952" s="153" t="s">
        <v>3524</v>
      </c>
      <c r="D952" s="153" t="s">
        <v>115</v>
      </c>
      <c r="E952" s="154" t="s">
        <v>3525</v>
      </c>
      <c r="F952" s="155" t="s">
        <v>3526</v>
      </c>
      <c r="G952" s="156" t="s">
        <v>118</v>
      </c>
      <c r="H952" s="157">
        <v>100</v>
      </c>
      <c r="I952" s="158"/>
      <c r="J952" s="159">
        <f t="shared" si="224"/>
        <v>0</v>
      </c>
      <c r="K952" s="155" t="s">
        <v>119</v>
      </c>
      <c r="L952" s="34"/>
      <c r="M952" s="160" t="s">
        <v>19</v>
      </c>
      <c r="N952" s="161" t="s">
        <v>44</v>
      </c>
      <c r="O952" s="59"/>
      <c r="P952" s="162">
        <f t="shared" si="225"/>
        <v>0</v>
      </c>
      <c r="Q952" s="162">
        <v>0</v>
      </c>
      <c r="R952" s="162">
        <f t="shared" si="226"/>
        <v>0</v>
      </c>
      <c r="S952" s="162">
        <v>0</v>
      </c>
      <c r="T952" s="163">
        <f t="shared" si="227"/>
        <v>0</v>
      </c>
      <c r="AR952" s="164" t="s">
        <v>120</v>
      </c>
      <c r="AT952" s="164" t="s">
        <v>115</v>
      </c>
      <c r="AU952" s="164" t="s">
        <v>81</v>
      </c>
      <c r="AY952" s="13" t="s">
        <v>121</v>
      </c>
      <c r="BE952" s="165">
        <f t="shared" si="228"/>
        <v>0</v>
      </c>
      <c r="BF952" s="165">
        <f t="shared" si="229"/>
        <v>0</v>
      </c>
      <c r="BG952" s="165">
        <f t="shared" si="230"/>
        <v>0</v>
      </c>
      <c r="BH952" s="165">
        <f t="shared" si="231"/>
        <v>0</v>
      </c>
      <c r="BI952" s="165">
        <f t="shared" si="232"/>
        <v>0</v>
      </c>
      <c r="BJ952" s="13" t="s">
        <v>81</v>
      </c>
      <c r="BK952" s="165">
        <f t="shared" si="233"/>
        <v>0</v>
      </c>
      <c r="BL952" s="13" t="s">
        <v>120</v>
      </c>
      <c r="BM952" s="164" t="s">
        <v>3527</v>
      </c>
    </row>
    <row r="953" spans="2:65" s="1" customFormat="1" ht="60" customHeight="1">
      <c r="B953" s="30"/>
      <c r="C953" s="153" t="s">
        <v>3528</v>
      </c>
      <c r="D953" s="153" t="s">
        <v>115</v>
      </c>
      <c r="E953" s="154" t="s">
        <v>3529</v>
      </c>
      <c r="F953" s="155" t="s">
        <v>3530</v>
      </c>
      <c r="G953" s="156" t="s">
        <v>118</v>
      </c>
      <c r="H953" s="157">
        <v>100</v>
      </c>
      <c r="I953" s="158"/>
      <c r="J953" s="159">
        <f t="shared" si="224"/>
        <v>0</v>
      </c>
      <c r="K953" s="155" t="s">
        <v>119</v>
      </c>
      <c r="L953" s="34"/>
      <c r="M953" s="160" t="s">
        <v>19</v>
      </c>
      <c r="N953" s="161" t="s">
        <v>44</v>
      </c>
      <c r="O953" s="59"/>
      <c r="P953" s="162">
        <f t="shared" si="225"/>
        <v>0</v>
      </c>
      <c r="Q953" s="162">
        <v>0</v>
      </c>
      <c r="R953" s="162">
        <f t="shared" si="226"/>
        <v>0</v>
      </c>
      <c r="S953" s="162">
        <v>0</v>
      </c>
      <c r="T953" s="163">
        <f t="shared" si="227"/>
        <v>0</v>
      </c>
      <c r="AR953" s="164" t="s">
        <v>120</v>
      </c>
      <c r="AT953" s="164" t="s">
        <v>115</v>
      </c>
      <c r="AU953" s="164" t="s">
        <v>81</v>
      </c>
      <c r="AY953" s="13" t="s">
        <v>121</v>
      </c>
      <c r="BE953" s="165">
        <f t="shared" si="228"/>
        <v>0</v>
      </c>
      <c r="BF953" s="165">
        <f t="shared" si="229"/>
        <v>0</v>
      </c>
      <c r="BG953" s="165">
        <f t="shared" si="230"/>
        <v>0</v>
      </c>
      <c r="BH953" s="165">
        <f t="shared" si="231"/>
        <v>0</v>
      </c>
      <c r="BI953" s="165">
        <f t="shared" si="232"/>
        <v>0</v>
      </c>
      <c r="BJ953" s="13" t="s">
        <v>81</v>
      </c>
      <c r="BK953" s="165">
        <f t="shared" si="233"/>
        <v>0</v>
      </c>
      <c r="BL953" s="13" t="s">
        <v>120</v>
      </c>
      <c r="BM953" s="164" t="s">
        <v>3531</v>
      </c>
    </row>
    <row r="954" spans="2:65" s="1" customFormat="1" ht="48" customHeight="1">
      <c r="B954" s="30"/>
      <c r="C954" s="153" t="s">
        <v>3532</v>
      </c>
      <c r="D954" s="153" t="s">
        <v>115</v>
      </c>
      <c r="E954" s="154" t="s">
        <v>3533</v>
      </c>
      <c r="F954" s="155" t="s">
        <v>3534</v>
      </c>
      <c r="G954" s="156" t="s">
        <v>118</v>
      </c>
      <c r="H954" s="157">
        <v>100</v>
      </c>
      <c r="I954" s="158"/>
      <c r="J954" s="159">
        <f t="shared" si="224"/>
        <v>0</v>
      </c>
      <c r="K954" s="155" t="s">
        <v>119</v>
      </c>
      <c r="L954" s="34"/>
      <c r="M954" s="160" t="s">
        <v>19</v>
      </c>
      <c r="N954" s="161" t="s">
        <v>44</v>
      </c>
      <c r="O954" s="59"/>
      <c r="P954" s="162">
        <f t="shared" si="225"/>
        <v>0</v>
      </c>
      <c r="Q954" s="162">
        <v>0</v>
      </c>
      <c r="R954" s="162">
        <f t="shared" si="226"/>
        <v>0</v>
      </c>
      <c r="S954" s="162">
        <v>0</v>
      </c>
      <c r="T954" s="163">
        <f t="shared" si="227"/>
        <v>0</v>
      </c>
      <c r="AR954" s="164" t="s">
        <v>120</v>
      </c>
      <c r="AT954" s="164" t="s">
        <v>115</v>
      </c>
      <c r="AU954" s="164" t="s">
        <v>81</v>
      </c>
      <c r="AY954" s="13" t="s">
        <v>121</v>
      </c>
      <c r="BE954" s="165">
        <f t="shared" si="228"/>
        <v>0</v>
      </c>
      <c r="BF954" s="165">
        <f t="shared" si="229"/>
        <v>0</v>
      </c>
      <c r="BG954" s="165">
        <f t="shared" si="230"/>
        <v>0</v>
      </c>
      <c r="BH954" s="165">
        <f t="shared" si="231"/>
        <v>0</v>
      </c>
      <c r="BI954" s="165">
        <f t="shared" si="232"/>
        <v>0</v>
      </c>
      <c r="BJ954" s="13" t="s">
        <v>81</v>
      </c>
      <c r="BK954" s="165">
        <f t="shared" si="233"/>
        <v>0</v>
      </c>
      <c r="BL954" s="13" t="s">
        <v>120</v>
      </c>
      <c r="BM954" s="164" t="s">
        <v>3535</v>
      </c>
    </row>
    <row r="955" spans="2:65" s="1" customFormat="1" ht="24" customHeight="1">
      <c r="B955" s="30"/>
      <c r="C955" s="153" t="s">
        <v>3536</v>
      </c>
      <c r="D955" s="153" t="s">
        <v>115</v>
      </c>
      <c r="E955" s="154" t="s">
        <v>3537</v>
      </c>
      <c r="F955" s="155" t="s">
        <v>3538</v>
      </c>
      <c r="G955" s="156" t="s">
        <v>118</v>
      </c>
      <c r="H955" s="157">
        <v>100</v>
      </c>
      <c r="I955" s="158"/>
      <c r="J955" s="159">
        <f t="shared" si="224"/>
        <v>0</v>
      </c>
      <c r="K955" s="155" t="s">
        <v>119</v>
      </c>
      <c r="L955" s="34"/>
      <c r="M955" s="160" t="s">
        <v>19</v>
      </c>
      <c r="N955" s="161" t="s">
        <v>44</v>
      </c>
      <c r="O955" s="59"/>
      <c r="P955" s="162">
        <f t="shared" si="225"/>
        <v>0</v>
      </c>
      <c r="Q955" s="162">
        <v>0</v>
      </c>
      <c r="R955" s="162">
        <f t="shared" si="226"/>
        <v>0</v>
      </c>
      <c r="S955" s="162">
        <v>0</v>
      </c>
      <c r="T955" s="163">
        <f t="shared" si="227"/>
        <v>0</v>
      </c>
      <c r="AR955" s="164" t="s">
        <v>120</v>
      </c>
      <c r="AT955" s="164" t="s">
        <v>115</v>
      </c>
      <c r="AU955" s="164" t="s">
        <v>81</v>
      </c>
      <c r="AY955" s="13" t="s">
        <v>121</v>
      </c>
      <c r="BE955" s="165">
        <f t="shared" si="228"/>
        <v>0</v>
      </c>
      <c r="BF955" s="165">
        <f t="shared" si="229"/>
        <v>0</v>
      </c>
      <c r="BG955" s="165">
        <f t="shared" si="230"/>
        <v>0</v>
      </c>
      <c r="BH955" s="165">
        <f t="shared" si="231"/>
        <v>0</v>
      </c>
      <c r="BI955" s="165">
        <f t="shared" si="232"/>
        <v>0</v>
      </c>
      <c r="BJ955" s="13" t="s">
        <v>81</v>
      </c>
      <c r="BK955" s="165">
        <f t="shared" si="233"/>
        <v>0</v>
      </c>
      <c r="BL955" s="13" t="s">
        <v>120</v>
      </c>
      <c r="BM955" s="164" t="s">
        <v>3539</v>
      </c>
    </row>
    <row r="956" spans="2:65" s="1" customFormat="1" ht="24" customHeight="1">
      <c r="B956" s="30"/>
      <c r="C956" s="153" t="s">
        <v>3540</v>
      </c>
      <c r="D956" s="153" t="s">
        <v>115</v>
      </c>
      <c r="E956" s="154" t="s">
        <v>3541</v>
      </c>
      <c r="F956" s="155" t="s">
        <v>3542</v>
      </c>
      <c r="G956" s="156" t="s">
        <v>118</v>
      </c>
      <c r="H956" s="157">
        <v>100</v>
      </c>
      <c r="I956" s="158"/>
      <c r="J956" s="159">
        <f t="shared" si="224"/>
        <v>0</v>
      </c>
      <c r="K956" s="155" t="s">
        <v>119</v>
      </c>
      <c r="L956" s="34"/>
      <c r="M956" s="160" t="s">
        <v>19</v>
      </c>
      <c r="N956" s="161" t="s">
        <v>44</v>
      </c>
      <c r="O956" s="59"/>
      <c r="P956" s="162">
        <f t="shared" si="225"/>
        <v>0</v>
      </c>
      <c r="Q956" s="162">
        <v>0</v>
      </c>
      <c r="R956" s="162">
        <f t="shared" si="226"/>
        <v>0</v>
      </c>
      <c r="S956" s="162">
        <v>0</v>
      </c>
      <c r="T956" s="163">
        <f t="shared" si="227"/>
        <v>0</v>
      </c>
      <c r="AR956" s="164" t="s">
        <v>120</v>
      </c>
      <c r="AT956" s="164" t="s">
        <v>115</v>
      </c>
      <c r="AU956" s="164" t="s">
        <v>81</v>
      </c>
      <c r="AY956" s="13" t="s">
        <v>121</v>
      </c>
      <c r="BE956" s="165">
        <f t="shared" si="228"/>
        <v>0</v>
      </c>
      <c r="BF956" s="165">
        <f t="shared" si="229"/>
        <v>0</v>
      </c>
      <c r="BG956" s="165">
        <f t="shared" si="230"/>
        <v>0</v>
      </c>
      <c r="BH956" s="165">
        <f t="shared" si="231"/>
        <v>0</v>
      </c>
      <c r="BI956" s="165">
        <f t="shared" si="232"/>
        <v>0</v>
      </c>
      <c r="BJ956" s="13" t="s">
        <v>81</v>
      </c>
      <c r="BK956" s="165">
        <f t="shared" si="233"/>
        <v>0</v>
      </c>
      <c r="BL956" s="13" t="s">
        <v>120</v>
      </c>
      <c r="BM956" s="164" t="s">
        <v>3543</v>
      </c>
    </row>
    <row r="957" spans="2:65" s="1" customFormat="1" ht="24" customHeight="1">
      <c r="B957" s="30"/>
      <c r="C957" s="153" t="s">
        <v>3544</v>
      </c>
      <c r="D957" s="153" t="s">
        <v>115</v>
      </c>
      <c r="E957" s="154" t="s">
        <v>3545</v>
      </c>
      <c r="F957" s="155" t="s">
        <v>3546</v>
      </c>
      <c r="G957" s="156" t="s">
        <v>118</v>
      </c>
      <c r="H957" s="157">
        <v>100</v>
      </c>
      <c r="I957" s="158"/>
      <c r="J957" s="159">
        <f t="shared" si="224"/>
        <v>0</v>
      </c>
      <c r="K957" s="155" t="s">
        <v>119</v>
      </c>
      <c r="L957" s="34"/>
      <c r="M957" s="160" t="s">
        <v>19</v>
      </c>
      <c r="N957" s="161" t="s">
        <v>44</v>
      </c>
      <c r="O957" s="59"/>
      <c r="P957" s="162">
        <f t="shared" si="225"/>
        <v>0</v>
      </c>
      <c r="Q957" s="162">
        <v>0</v>
      </c>
      <c r="R957" s="162">
        <f t="shared" si="226"/>
        <v>0</v>
      </c>
      <c r="S957" s="162">
        <v>0</v>
      </c>
      <c r="T957" s="163">
        <f t="shared" si="227"/>
        <v>0</v>
      </c>
      <c r="AR957" s="164" t="s">
        <v>120</v>
      </c>
      <c r="AT957" s="164" t="s">
        <v>115</v>
      </c>
      <c r="AU957" s="164" t="s">
        <v>81</v>
      </c>
      <c r="AY957" s="13" t="s">
        <v>121</v>
      </c>
      <c r="BE957" s="165">
        <f t="shared" si="228"/>
        <v>0</v>
      </c>
      <c r="BF957" s="165">
        <f t="shared" si="229"/>
        <v>0</v>
      </c>
      <c r="BG957" s="165">
        <f t="shared" si="230"/>
        <v>0</v>
      </c>
      <c r="BH957" s="165">
        <f t="shared" si="231"/>
        <v>0</v>
      </c>
      <c r="BI957" s="165">
        <f t="shared" si="232"/>
        <v>0</v>
      </c>
      <c r="BJ957" s="13" t="s">
        <v>81</v>
      </c>
      <c r="BK957" s="165">
        <f t="shared" si="233"/>
        <v>0</v>
      </c>
      <c r="BL957" s="13" t="s">
        <v>120</v>
      </c>
      <c r="BM957" s="164" t="s">
        <v>3547</v>
      </c>
    </row>
    <row r="958" spans="2:65" s="1" customFormat="1" ht="24" customHeight="1">
      <c r="B958" s="30"/>
      <c r="C958" s="153" t="s">
        <v>3548</v>
      </c>
      <c r="D958" s="153" t="s">
        <v>115</v>
      </c>
      <c r="E958" s="154" t="s">
        <v>3549</v>
      </c>
      <c r="F958" s="155" t="s">
        <v>3550</v>
      </c>
      <c r="G958" s="156" t="s">
        <v>118</v>
      </c>
      <c r="H958" s="157">
        <v>100</v>
      </c>
      <c r="I958" s="158"/>
      <c r="J958" s="159">
        <f t="shared" si="224"/>
        <v>0</v>
      </c>
      <c r="K958" s="155" t="s">
        <v>119</v>
      </c>
      <c r="L958" s="34"/>
      <c r="M958" s="160" t="s">
        <v>19</v>
      </c>
      <c r="N958" s="161" t="s">
        <v>44</v>
      </c>
      <c r="O958" s="59"/>
      <c r="P958" s="162">
        <f t="shared" si="225"/>
        <v>0</v>
      </c>
      <c r="Q958" s="162">
        <v>0</v>
      </c>
      <c r="R958" s="162">
        <f t="shared" si="226"/>
        <v>0</v>
      </c>
      <c r="S958" s="162">
        <v>0</v>
      </c>
      <c r="T958" s="163">
        <f t="shared" si="227"/>
        <v>0</v>
      </c>
      <c r="AR958" s="164" t="s">
        <v>120</v>
      </c>
      <c r="AT958" s="164" t="s">
        <v>115</v>
      </c>
      <c r="AU958" s="164" t="s">
        <v>81</v>
      </c>
      <c r="AY958" s="13" t="s">
        <v>121</v>
      </c>
      <c r="BE958" s="165">
        <f t="shared" si="228"/>
        <v>0</v>
      </c>
      <c r="BF958" s="165">
        <f t="shared" si="229"/>
        <v>0</v>
      </c>
      <c r="BG958" s="165">
        <f t="shared" si="230"/>
        <v>0</v>
      </c>
      <c r="BH958" s="165">
        <f t="shared" si="231"/>
        <v>0</v>
      </c>
      <c r="BI958" s="165">
        <f t="shared" si="232"/>
        <v>0</v>
      </c>
      <c r="BJ958" s="13" t="s">
        <v>81</v>
      </c>
      <c r="BK958" s="165">
        <f t="shared" si="233"/>
        <v>0</v>
      </c>
      <c r="BL958" s="13" t="s">
        <v>120</v>
      </c>
      <c r="BM958" s="164" t="s">
        <v>3551</v>
      </c>
    </row>
    <row r="959" spans="2:65" s="1" customFormat="1" ht="24" customHeight="1">
      <c r="B959" s="30"/>
      <c r="C959" s="153" t="s">
        <v>3552</v>
      </c>
      <c r="D959" s="153" t="s">
        <v>115</v>
      </c>
      <c r="E959" s="154" t="s">
        <v>3553</v>
      </c>
      <c r="F959" s="155" t="s">
        <v>3554</v>
      </c>
      <c r="G959" s="156" t="s">
        <v>118</v>
      </c>
      <c r="H959" s="157">
        <v>100</v>
      </c>
      <c r="I959" s="158"/>
      <c r="J959" s="159">
        <f t="shared" si="224"/>
        <v>0</v>
      </c>
      <c r="K959" s="155" t="s">
        <v>119</v>
      </c>
      <c r="L959" s="34"/>
      <c r="M959" s="160" t="s">
        <v>19</v>
      </c>
      <c r="N959" s="161" t="s">
        <v>44</v>
      </c>
      <c r="O959" s="59"/>
      <c r="P959" s="162">
        <f t="shared" si="225"/>
        <v>0</v>
      </c>
      <c r="Q959" s="162">
        <v>0</v>
      </c>
      <c r="R959" s="162">
        <f t="shared" si="226"/>
        <v>0</v>
      </c>
      <c r="S959" s="162">
        <v>0</v>
      </c>
      <c r="T959" s="163">
        <f t="shared" si="227"/>
        <v>0</v>
      </c>
      <c r="AR959" s="164" t="s">
        <v>120</v>
      </c>
      <c r="AT959" s="164" t="s">
        <v>115</v>
      </c>
      <c r="AU959" s="164" t="s">
        <v>81</v>
      </c>
      <c r="AY959" s="13" t="s">
        <v>121</v>
      </c>
      <c r="BE959" s="165">
        <f t="shared" si="228"/>
        <v>0</v>
      </c>
      <c r="BF959" s="165">
        <f t="shared" si="229"/>
        <v>0</v>
      </c>
      <c r="BG959" s="165">
        <f t="shared" si="230"/>
        <v>0</v>
      </c>
      <c r="BH959" s="165">
        <f t="shared" si="231"/>
        <v>0</v>
      </c>
      <c r="BI959" s="165">
        <f t="shared" si="232"/>
        <v>0</v>
      </c>
      <c r="BJ959" s="13" t="s">
        <v>81</v>
      </c>
      <c r="BK959" s="165">
        <f t="shared" si="233"/>
        <v>0</v>
      </c>
      <c r="BL959" s="13" t="s">
        <v>120</v>
      </c>
      <c r="BM959" s="164" t="s">
        <v>3555</v>
      </c>
    </row>
    <row r="960" spans="2:65" s="1" customFormat="1" ht="24" customHeight="1">
      <c r="B960" s="30"/>
      <c r="C960" s="153" t="s">
        <v>3556</v>
      </c>
      <c r="D960" s="153" t="s">
        <v>115</v>
      </c>
      <c r="E960" s="154" t="s">
        <v>3557</v>
      </c>
      <c r="F960" s="155" t="s">
        <v>3558</v>
      </c>
      <c r="G960" s="156" t="s">
        <v>118</v>
      </c>
      <c r="H960" s="157">
        <v>100</v>
      </c>
      <c r="I960" s="158"/>
      <c r="J960" s="159">
        <f t="shared" si="224"/>
        <v>0</v>
      </c>
      <c r="K960" s="155" t="s">
        <v>119</v>
      </c>
      <c r="L960" s="34"/>
      <c r="M960" s="160" t="s">
        <v>19</v>
      </c>
      <c r="N960" s="161" t="s">
        <v>44</v>
      </c>
      <c r="O960" s="59"/>
      <c r="P960" s="162">
        <f t="shared" si="225"/>
        <v>0</v>
      </c>
      <c r="Q960" s="162">
        <v>0</v>
      </c>
      <c r="R960" s="162">
        <f t="shared" si="226"/>
        <v>0</v>
      </c>
      <c r="S960" s="162">
        <v>0</v>
      </c>
      <c r="T960" s="163">
        <f t="shared" si="227"/>
        <v>0</v>
      </c>
      <c r="AR960" s="164" t="s">
        <v>120</v>
      </c>
      <c r="AT960" s="164" t="s">
        <v>115</v>
      </c>
      <c r="AU960" s="164" t="s">
        <v>81</v>
      </c>
      <c r="AY960" s="13" t="s">
        <v>121</v>
      </c>
      <c r="BE960" s="165">
        <f t="shared" si="228"/>
        <v>0</v>
      </c>
      <c r="BF960" s="165">
        <f t="shared" si="229"/>
        <v>0</v>
      </c>
      <c r="BG960" s="165">
        <f t="shared" si="230"/>
        <v>0</v>
      </c>
      <c r="BH960" s="165">
        <f t="shared" si="231"/>
        <v>0</v>
      </c>
      <c r="BI960" s="165">
        <f t="shared" si="232"/>
        <v>0</v>
      </c>
      <c r="BJ960" s="13" t="s">
        <v>81</v>
      </c>
      <c r="BK960" s="165">
        <f t="shared" si="233"/>
        <v>0</v>
      </c>
      <c r="BL960" s="13" t="s">
        <v>120</v>
      </c>
      <c r="BM960" s="164" t="s">
        <v>3559</v>
      </c>
    </row>
    <row r="961" spans="2:65" s="1" customFormat="1" ht="24" customHeight="1">
      <c r="B961" s="30"/>
      <c r="C961" s="153" t="s">
        <v>3560</v>
      </c>
      <c r="D961" s="153" t="s">
        <v>115</v>
      </c>
      <c r="E961" s="154" t="s">
        <v>3561</v>
      </c>
      <c r="F961" s="155" t="s">
        <v>3562</v>
      </c>
      <c r="G961" s="156" t="s">
        <v>118</v>
      </c>
      <c r="H961" s="157">
        <v>100</v>
      </c>
      <c r="I961" s="158"/>
      <c r="J961" s="159">
        <f t="shared" si="224"/>
        <v>0</v>
      </c>
      <c r="K961" s="155" t="s">
        <v>119</v>
      </c>
      <c r="L961" s="34"/>
      <c r="M961" s="160" t="s">
        <v>19</v>
      </c>
      <c r="N961" s="161" t="s">
        <v>44</v>
      </c>
      <c r="O961" s="59"/>
      <c r="P961" s="162">
        <f t="shared" si="225"/>
        <v>0</v>
      </c>
      <c r="Q961" s="162">
        <v>0</v>
      </c>
      <c r="R961" s="162">
        <f t="shared" si="226"/>
        <v>0</v>
      </c>
      <c r="S961" s="162">
        <v>0</v>
      </c>
      <c r="T961" s="163">
        <f t="shared" si="227"/>
        <v>0</v>
      </c>
      <c r="AR961" s="164" t="s">
        <v>120</v>
      </c>
      <c r="AT961" s="164" t="s">
        <v>115</v>
      </c>
      <c r="AU961" s="164" t="s">
        <v>81</v>
      </c>
      <c r="AY961" s="13" t="s">
        <v>121</v>
      </c>
      <c r="BE961" s="165">
        <f t="shared" si="228"/>
        <v>0</v>
      </c>
      <c r="BF961" s="165">
        <f t="shared" si="229"/>
        <v>0</v>
      </c>
      <c r="BG961" s="165">
        <f t="shared" si="230"/>
        <v>0</v>
      </c>
      <c r="BH961" s="165">
        <f t="shared" si="231"/>
        <v>0</v>
      </c>
      <c r="BI961" s="165">
        <f t="shared" si="232"/>
        <v>0</v>
      </c>
      <c r="BJ961" s="13" t="s">
        <v>81</v>
      </c>
      <c r="BK961" s="165">
        <f t="shared" si="233"/>
        <v>0</v>
      </c>
      <c r="BL961" s="13" t="s">
        <v>120</v>
      </c>
      <c r="BM961" s="164" t="s">
        <v>3563</v>
      </c>
    </row>
    <row r="962" spans="2:65" s="1" customFormat="1" ht="24" customHeight="1">
      <c r="B962" s="30"/>
      <c r="C962" s="153" t="s">
        <v>3564</v>
      </c>
      <c r="D962" s="153" t="s">
        <v>115</v>
      </c>
      <c r="E962" s="154" t="s">
        <v>3565</v>
      </c>
      <c r="F962" s="155" t="s">
        <v>3566</v>
      </c>
      <c r="G962" s="156" t="s">
        <v>118</v>
      </c>
      <c r="H962" s="157">
        <v>100</v>
      </c>
      <c r="I962" s="158"/>
      <c r="J962" s="159">
        <f t="shared" si="224"/>
        <v>0</v>
      </c>
      <c r="K962" s="155" t="s">
        <v>119</v>
      </c>
      <c r="L962" s="34"/>
      <c r="M962" s="160" t="s">
        <v>19</v>
      </c>
      <c r="N962" s="161" t="s">
        <v>44</v>
      </c>
      <c r="O962" s="59"/>
      <c r="P962" s="162">
        <f t="shared" si="225"/>
        <v>0</v>
      </c>
      <c r="Q962" s="162">
        <v>0</v>
      </c>
      <c r="R962" s="162">
        <f t="shared" si="226"/>
        <v>0</v>
      </c>
      <c r="S962" s="162">
        <v>0</v>
      </c>
      <c r="T962" s="163">
        <f t="shared" si="227"/>
        <v>0</v>
      </c>
      <c r="AR962" s="164" t="s">
        <v>120</v>
      </c>
      <c r="AT962" s="164" t="s">
        <v>115</v>
      </c>
      <c r="AU962" s="164" t="s">
        <v>81</v>
      </c>
      <c r="AY962" s="13" t="s">
        <v>121</v>
      </c>
      <c r="BE962" s="165">
        <f t="shared" si="228"/>
        <v>0</v>
      </c>
      <c r="BF962" s="165">
        <f t="shared" si="229"/>
        <v>0</v>
      </c>
      <c r="BG962" s="165">
        <f t="shared" si="230"/>
        <v>0</v>
      </c>
      <c r="BH962" s="165">
        <f t="shared" si="231"/>
        <v>0</v>
      </c>
      <c r="BI962" s="165">
        <f t="shared" si="232"/>
        <v>0</v>
      </c>
      <c r="BJ962" s="13" t="s">
        <v>81</v>
      </c>
      <c r="BK962" s="165">
        <f t="shared" si="233"/>
        <v>0</v>
      </c>
      <c r="BL962" s="13" t="s">
        <v>120</v>
      </c>
      <c r="BM962" s="164" t="s">
        <v>3567</v>
      </c>
    </row>
    <row r="963" spans="2:65" s="1" customFormat="1" ht="72" customHeight="1">
      <c r="B963" s="30"/>
      <c r="C963" s="153" t="s">
        <v>3568</v>
      </c>
      <c r="D963" s="153" t="s">
        <v>115</v>
      </c>
      <c r="E963" s="154" t="s">
        <v>3569</v>
      </c>
      <c r="F963" s="155" t="s">
        <v>3570</v>
      </c>
      <c r="G963" s="156" t="s">
        <v>231</v>
      </c>
      <c r="H963" s="157">
        <v>100</v>
      </c>
      <c r="I963" s="158"/>
      <c r="J963" s="159">
        <f t="shared" si="224"/>
        <v>0</v>
      </c>
      <c r="K963" s="155" t="s">
        <v>119</v>
      </c>
      <c r="L963" s="34"/>
      <c r="M963" s="160" t="s">
        <v>19</v>
      </c>
      <c r="N963" s="161" t="s">
        <v>44</v>
      </c>
      <c r="O963" s="59"/>
      <c r="P963" s="162">
        <f t="shared" si="225"/>
        <v>0</v>
      </c>
      <c r="Q963" s="162">
        <v>0</v>
      </c>
      <c r="R963" s="162">
        <f t="shared" si="226"/>
        <v>0</v>
      </c>
      <c r="S963" s="162">
        <v>0</v>
      </c>
      <c r="T963" s="163">
        <f t="shared" si="227"/>
        <v>0</v>
      </c>
      <c r="AR963" s="164" t="s">
        <v>120</v>
      </c>
      <c r="AT963" s="164" t="s">
        <v>115</v>
      </c>
      <c r="AU963" s="164" t="s">
        <v>81</v>
      </c>
      <c r="AY963" s="13" t="s">
        <v>121</v>
      </c>
      <c r="BE963" s="165">
        <f t="shared" si="228"/>
        <v>0</v>
      </c>
      <c r="BF963" s="165">
        <f t="shared" si="229"/>
        <v>0</v>
      </c>
      <c r="BG963" s="165">
        <f t="shared" si="230"/>
        <v>0</v>
      </c>
      <c r="BH963" s="165">
        <f t="shared" si="231"/>
        <v>0</v>
      </c>
      <c r="BI963" s="165">
        <f t="shared" si="232"/>
        <v>0</v>
      </c>
      <c r="BJ963" s="13" t="s">
        <v>81</v>
      </c>
      <c r="BK963" s="165">
        <f t="shared" si="233"/>
        <v>0</v>
      </c>
      <c r="BL963" s="13" t="s">
        <v>120</v>
      </c>
      <c r="BM963" s="164" t="s">
        <v>3571</v>
      </c>
    </row>
    <row r="964" spans="2:65" s="1" customFormat="1" ht="72" customHeight="1">
      <c r="B964" s="30"/>
      <c r="C964" s="153" t="s">
        <v>3572</v>
      </c>
      <c r="D964" s="153" t="s">
        <v>115</v>
      </c>
      <c r="E964" s="154" t="s">
        <v>3573</v>
      </c>
      <c r="F964" s="155" t="s">
        <v>3574</v>
      </c>
      <c r="G964" s="156" t="s">
        <v>231</v>
      </c>
      <c r="H964" s="157">
        <v>100</v>
      </c>
      <c r="I964" s="158"/>
      <c r="J964" s="159">
        <f t="shared" si="224"/>
        <v>0</v>
      </c>
      <c r="K964" s="155" t="s">
        <v>119</v>
      </c>
      <c r="L964" s="34"/>
      <c r="M964" s="160" t="s">
        <v>19</v>
      </c>
      <c r="N964" s="161" t="s">
        <v>44</v>
      </c>
      <c r="O964" s="59"/>
      <c r="P964" s="162">
        <f t="shared" si="225"/>
        <v>0</v>
      </c>
      <c r="Q964" s="162">
        <v>0</v>
      </c>
      <c r="R964" s="162">
        <f t="shared" si="226"/>
        <v>0</v>
      </c>
      <c r="S964" s="162">
        <v>0</v>
      </c>
      <c r="T964" s="163">
        <f t="shared" si="227"/>
        <v>0</v>
      </c>
      <c r="AR964" s="164" t="s">
        <v>120</v>
      </c>
      <c r="AT964" s="164" t="s">
        <v>115</v>
      </c>
      <c r="AU964" s="164" t="s">
        <v>81</v>
      </c>
      <c r="AY964" s="13" t="s">
        <v>121</v>
      </c>
      <c r="BE964" s="165">
        <f t="shared" si="228"/>
        <v>0</v>
      </c>
      <c r="BF964" s="165">
        <f t="shared" si="229"/>
        <v>0</v>
      </c>
      <c r="BG964" s="165">
        <f t="shared" si="230"/>
        <v>0</v>
      </c>
      <c r="BH964" s="165">
        <f t="shared" si="231"/>
        <v>0</v>
      </c>
      <c r="BI964" s="165">
        <f t="shared" si="232"/>
        <v>0</v>
      </c>
      <c r="BJ964" s="13" t="s">
        <v>81</v>
      </c>
      <c r="BK964" s="165">
        <f t="shared" si="233"/>
        <v>0</v>
      </c>
      <c r="BL964" s="13" t="s">
        <v>120</v>
      </c>
      <c r="BM964" s="164" t="s">
        <v>3575</v>
      </c>
    </row>
    <row r="965" spans="2:65" s="1" customFormat="1" ht="72" customHeight="1">
      <c r="B965" s="30"/>
      <c r="C965" s="153" t="s">
        <v>3576</v>
      </c>
      <c r="D965" s="153" t="s">
        <v>115</v>
      </c>
      <c r="E965" s="154" t="s">
        <v>3577</v>
      </c>
      <c r="F965" s="155" t="s">
        <v>3578</v>
      </c>
      <c r="G965" s="156" t="s">
        <v>231</v>
      </c>
      <c r="H965" s="157">
        <v>100</v>
      </c>
      <c r="I965" s="158"/>
      <c r="J965" s="159">
        <f t="shared" si="224"/>
        <v>0</v>
      </c>
      <c r="K965" s="155" t="s">
        <v>119</v>
      </c>
      <c r="L965" s="34"/>
      <c r="M965" s="160" t="s">
        <v>19</v>
      </c>
      <c r="N965" s="161" t="s">
        <v>44</v>
      </c>
      <c r="O965" s="59"/>
      <c r="P965" s="162">
        <f t="shared" si="225"/>
        <v>0</v>
      </c>
      <c r="Q965" s="162">
        <v>0</v>
      </c>
      <c r="R965" s="162">
        <f t="shared" si="226"/>
        <v>0</v>
      </c>
      <c r="S965" s="162">
        <v>0</v>
      </c>
      <c r="T965" s="163">
        <f t="shared" si="227"/>
        <v>0</v>
      </c>
      <c r="AR965" s="164" t="s">
        <v>120</v>
      </c>
      <c r="AT965" s="164" t="s">
        <v>115</v>
      </c>
      <c r="AU965" s="164" t="s">
        <v>81</v>
      </c>
      <c r="AY965" s="13" t="s">
        <v>121</v>
      </c>
      <c r="BE965" s="165">
        <f t="shared" si="228"/>
        <v>0</v>
      </c>
      <c r="BF965" s="165">
        <f t="shared" si="229"/>
        <v>0</v>
      </c>
      <c r="BG965" s="165">
        <f t="shared" si="230"/>
        <v>0</v>
      </c>
      <c r="BH965" s="165">
        <f t="shared" si="231"/>
        <v>0</v>
      </c>
      <c r="BI965" s="165">
        <f t="shared" si="232"/>
        <v>0</v>
      </c>
      <c r="BJ965" s="13" t="s">
        <v>81</v>
      </c>
      <c r="BK965" s="165">
        <f t="shared" si="233"/>
        <v>0</v>
      </c>
      <c r="BL965" s="13" t="s">
        <v>120</v>
      </c>
      <c r="BM965" s="164" t="s">
        <v>3579</v>
      </c>
    </row>
    <row r="966" spans="2:65" s="1" customFormat="1" ht="48" customHeight="1">
      <c r="B966" s="30"/>
      <c r="C966" s="153" t="s">
        <v>3580</v>
      </c>
      <c r="D966" s="153" t="s">
        <v>115</v>
      </c>
      <c r="E966" s="154" t="s">
        <v>3581</v>
      </c>
      <c r="F966" s="155" t="s">
        <v>3582</v>
      </c>
      <c r="G966" s="156" t="s">
        <v>231</v>
      </c>
      <c r="H966" s="157">
        <v>100</v>
      </c>
      <c r="I966" s="158"/>
      <c r="J966" s="159">
        <f t="shared" si="224"/>
        <v>0</v>
      </c>
      <c r="K966" s="155" t="s">
        <v>119</v>
      </c>
      <c r="L966" s="34"/>
      <c r="M966" s="160" t="s">
        <v>19</v>
      </c>
      <c r="N966" s="161" t="s">
        <v>44</v>
      </c>
      <c r="O966" s="59"/>
      <c r="P966" s="162">
        <f t="shared" si="225"/>
        <v>0</v>
      </c>
      <c r="Q966" s="162">
        <v>0</v>
      </c>
      <c r="R966" s="162">
        <f t="shared" si="226"/>
        <v>0</v>
      </c>
      <c r="S966" s="162">
        <v>0</v>
      </c>
      <c r="T966" s="163">
        <f t="shared" si="227"/>
        <v>0</v>
      </c>
      <c r="AR966" s="164" t="s">
        <v>120</v>
      </c>
      <c r="AT966" s="164" t="s">
        <v>115</v>
      </c>
      <c r="AU966" s="164" t="s">
        <v>81</v>
      </c>
      <c r="AY966" s="13" t="s">
        <v>121</v>
      </c>
      <c r="BE966" s="165">
        <f t="shared" si="228"/>
        <v>0</v>
      </c>
      <c r="BF966" s="165">
        <f t="shared" si="229"/>
        <v>0</v>
      </c>
      <c r="BG966" s="165">
        <f t="shared" si="230"/>
        <v>0</v>
      </c>
      <c r="BH966" s="165">
        <f t="shared" si="231"/>
        <v>0</v>
      </c>
      <c r="BI966" s="165">
        <f t="shared" si="232"/>
        <v>0</v>
      </c>
      <c r="BJ966" s="13" t="s">
        <v>81</v>
      </c>
      <c r="BK966" s="165">
        <f t="shared" si="233"/>
        <v>0</v>
      </c>
      <c r="BL966" s="13" t="s">
        <v>120</v>
      </c>
      <c r="BM966" s="164" t="s">
        <v>3583</v>
      </c>
    </row>
    <row r="967" spans="2:65" s="1" customFormat="1" ht="48" customHeight="1">
      <c r="B967" s="30"/>
      <c r="C967" s="153" t="s">
        <v>3584</v>
      </c>
      <c r="D967" s="153" t="s">
        <v>115</v>
      </c>
      <c r="E967" s="154" t="s">
        <v>3585</v>
      </c>
      <c r="F967" s="155" t="s">
        <v>3586</v>
      </c>
      <c r="G967" s="156" t="s">
        <v>231</v>
      </c>
      <c r="H967" s="157">
        <v>100</v>
      </c>
      <c r="I967" s="158"/>
      <c r="J967" s="159">
        <f t="shared" si="224"/>
        <v>0</v>
      </c>
      <c r="K967" s="155" t="s">
        <v>119</v>
      </c>
      <c r="L967" s="34"/>
      <c r="M967" s="160" t="s">
        <v>19</v>
      </c>
      <c r="N967" s="161" t="s">
        <v>44</v>
      </c>
      <c r="O967" s="59"/>
      <c r="P967" s="162">
        <f t="shared" si="225"/>
        <v>0</v>
      </c>
      <c r="Q967" s="162">
        <v>0</v>
      </c>
      <c r="R967" s="162">
        <f t="shared" si="226"/>
        <v>0</v>
      </c>
      <c r="S967" s="162">
        <v>0</v>
      </c>
      <c r="T967" s="163">
        <f t="shared" si="227"/>
        <v>0</v>
      </c>
      <c r="AR967" s="164" t="s">
        <v>120</v>
      </c>
      <c r="AT967" s="164" t="s">
        <v>115</v>
      </c>
      <c r="AU967" s="164" t="s">
        <v>81</v>
      </c>
      <c r="AY967" s="13" t="s">
        <v>121</v>
      </c>
      <c r="BE967" s="165">
        <f t="shared" si="228"/>
        <v>0</v>
      </c>
      <c r="BF967" s="165">
        <f t="shared" si="229"/>
        <v>0</v>
      </c>
      <c r="BG967" s="165">
        <f t="shared" si="230"/>
        <v>0</v>
      </c>
      <c r="BH967" s="165">
        <f t="shared" si="231"/>
        <v>0</v>
      </c>
      <c r="BI967" s="165">
        <f t="shared" si="232"/>
        <v>0</v>
      </c>
      <c r="BJ967" s="13" t="s">
        <v>81</v>
      </c>
      <c r="BK967" s="165">
        <f t="shared" si="233"/>
        <v>0</v>
      </c>
      <c r="BL967" s="13" t="s">
        <v>120</v>
      </c>
      <c r="BM967" s="164" t="s">
        <v>3587</v>
      </c>
    </row>
    <row r="968" spans="2:65" s="1" customFormat="1" ht="48" customHeight="1">
      <c r="B968" s="30"/>
      <c r="C968" s="153" t="s">
        <v>3588</v>
      </c>
      <c r="D968" s="153" t="s">
        <v>115</v>
      </c>
      <c r="E968" s="154" t="s">
        <v>3589</v>
      </c>
      <c r="F968" s="155" t="s">
        <v>3590</v>
      </c>
      <c r="G968" s="156" t="s">
        <v>231</v>
      </c>
      <c r="H968" s="157">
        <v>100</v>
      </c>
      <c r="I968" s="158"/>
      <c r="J968" s="159">
        <f t="shared" si="224"/>
        <v>0</v>
      </c>
      <c r="K968" s="155" t="s">
        <v>119</v>
      </c>
      <c r="L968" s="34"/>
      <c r="M968" s="160" t="s">
        <v>19</v>
      </c>
      <c r="N968" s="161" t="s">
        <v>44</v>
      </c>
      <c r="O968" s="59"/>
      <c r="P968" s="162">
        <f t="shared" si="225"/>
        <v>0</v>
      </c>
      <c r="Q968" s="162">
        <v>0</v>
      </c>
      <c r="R968" s="162">
        <f t="shared" si="226"/>
        <v>0</v>
      </c>
      <c r="S968" s="162">
        <v>0</v>
      </c>
      <c r="T968" s="163">
        <f t="shared" si="227"/>
        <v>0</v>
      </c>
      <c r="AR968" s="164" t="s">
        <v>120</v>
      </c>
      <c r="AT968" s="164" t="s">
        <v>115</v>
      </c>
      <c r="AU968" s="164" t="s">
        <v>81</v>
      </c>
      <c r="AY968" s="13" t="s">
        <v>121</v>
      </c>
      <c r="BE968" s="165">
        <f t="shared" si="228"/>
        <v>0</v>
      </c>
      <c r="BF968" s="165">
        <f t="shared" si="229"/>
        <v>0</v>
      </c>
      <c r="BG968" s="165">
        <f t="shared" si="230"/>
        <v>0</v>
      </c>
      <c r="BH968" s="165">
        <f t="shared" si="231"/>
        <v>0</v>
      </c>
      <c r="BI968" s="165">
        <f t="shared" si="232"/>
        <v>0</v>
      </c>
      <c r="BJ968" s="13" t="s">
        <v>81</v>
      </c>
      <c r="BK968" s="165">
        <f t="shared" si="233"/>
        <v>0</v>
      </c>
      <c r="BL968" s="13" t="s">
        <v>120</v>
      </c>
      <c r="BM968" s="164" t="s">
        <v>3591</v>
      </c>
    </row>
    <row r="969" spans="2:65" s="1" customFormat="1" ht="48" customHeight="1">
      <c r="B969" s="30"/>
      <c r="C969" s="153" t="s">
        <v>3592</v>
      </c>
      <c r="D969" s="153" t="s">
        <v>115</v>
      </c>
      <c r="E969" s="154" t="s">
        <v>3593</v>
      </c>
      <c r="F969" s="155" t="s">
        <v>3594</v>
      </c>
      <c r="G969" s="156" t="s">
        <v>231</v>
      </c>
      <c r="H969" s="157">
        <v>100</v>
      </c>
      <c r="I969" s="158"/>
      <c r="J969" s="159">
        <f t="shared" si="224"/>
        <v>0</v>
      </c>
      <c r="K969" s="155" t="s">
        <v>119</v>
      </c>
      <c r="L969" s="34"/>
      <c r="M969" s="160" t="s">
        <v>19</v>
      </c>
      <c r="N969" s="161" t="s">
        <v>44</v>
      </c>
      <c r="O969" s="59"/>
      <c r="P969" s="162">
        <f t="shared" si="225"/>
        <v>0</v>
      </c>
      <c r="Q969" s="162">
        <v>0</v>
      </c>
      <c r="R969" s="162">
        <f t="shared" si="226"/>
        <v>0</v>
      </c>
      <c r="S969" s="162">
        <v>0</v>
      </c>
      <c r="T969" s="163">
        <f t="shared" si="227"/>
        <v>0</v>
      </c>
      <c r="AR969" s="164" t="s">
        <v>120</v>
      </c>
      <c r="AT969" s="164" t="s">
        <v>115</v>
      </c>
      <c r="AU969" s="164" t="s">
        <v>81</v>
      </c>
      <c r="AY969" s="13" t="s">
        <v>121</v>
      </c>
      <c r="BE969" s="165">
        <f t="shared" si="228"/>
        <v>0</v>
      </c>
      <c r="BF969" s="165">
        <f t="shared" si="229"/>
        <v>0</v>
      </c>
      <c r="BG969" s="165">
        <f t="shared" si="230"/>
        <v>0</v>
      </c>
      <c r="BH969" s="165">
        <f t="shared" si="231"/>
        <v>0</v>
      </c>
      <c r="BI969" s="165">
        <f t="shared" si="232"/>
        <v>0</v>
      </c>
      <c r="BJ969" s="13" t="s">
        <v>81</v>
      </c>
      <c r="BK969" s="165">
        <f t="shared" si="233"/>
        <v>0</v>
      </c>
      <c r="BL969" s="13" t="s">
        <v>120</v>
      </c>
      <c r="BM969" s="164" t="s">
        <v>3595</v>
      </c>
    </row>
    <row r="970" spans="2:65" s="1" customFormat="1" ht="72" customHeight="1">
      <c r="B970" s="30"/>
      <c r="C970" s="153" t="s">
        <v>3596</v>
      </c>
      <c r="D970" s="153" t="s">
        <v>115</v>
      </c>
      <c r="E970" s="154" t="s">
        <v>3597</v>
      </c>
      <c r="F970" s="155" t="s">
        <v>3598</v>
      </c>
      <c r="G970" s="156" t="s">
        <v>231</v>
      </c>
      <c r="H970" s="157">
        <v>100</v>
      </c>
      <c r="I970" s="158"/>
      <c r="J970" s="159">
        <f t="shared" si="224"/>
        <v>0</v>
      </c>
      <c r="K970" s="155" t="s">
        <v>119</v>
      </c>
      <c r="L970" s="34"/>
      <c r="M970" s="160" t="s">
        <v>19</v>
      </c>
      <c r="N970" s="161" t="s">
        <v>44</v>
      </c>
      <c r="O970" s="59"/>
      <c r="P970" s="162">
        <f t="shared" si="225"/>
        <v>0</v>
      </c>
      <c r="Q970" s="162">
        <v>0</v>
      </c>
      <c r="R970" s="162">
        <f t="shared" si="226"/>
        <v>0</v>
      </c>
      <c r="S970" s="162">
        <v>0</v>
      </c>
      <c r="T970" s="163">
        <f t="shared" si="227"/>
        <v>0</v>
      </c>
      <c r="AR970" s="164" t="s">
        <v>120</v>
      </c>
      <c r="AT970" s="164" t="s">
        <v>115</v>
      </c>
      <c r="AU970" s="164" t="s">
        <v>81</v>
      </c>
      <c r="AY970" s="13" t="s">
        <v>121</v>
      </c>
      <c r="BE970" s="165">
        <f t="shared" si="228"/>
        <v>0</v>
      </c>
      <c r="BF970" s="165">
        <f t="shared" si="229"/>
        <v>0</v>
      </c>
      <c r="BG970" s="165">
        <f t="shared" si="230"/>
        <v>0</v>
      </c>
      <c r="BH970" s="165">
        <f t="shared" si="231"/>
        <v>0</v>
      </c>
      <c r="BI970" s="165">
        <f t="shared" si="232"/>
        <v>0</v>
      </c>
      <c r="BJ970" s="13" t="s">
        <v>81</v>
      </c>
      <c r="BK970" s="165">
        <f t="shared" si="233"/>
        <v>0</v>
      </c>
      <c r="BL970" s="13" t="s">
        <v>120</v>
      </c>
      <c r="BM970" s="164" t="s">
        <v>3599</v>
      </c>
    </row>
    <row r="971" spans="2:65" s="1" customFormat="1" ht="60" customHeight="1">
      <c r="B971" s="30"/>
      <c r="C971" s="153" t="s">
        <v>3600</v>
      </c>
      <c r="D971" s="153" t="s">
        <v>115</v>
      </c>
      <c r="E971" s="154" t="s">
        <v>3601</v>
      </c>
      <c r="F971" s="155" t="s">
        <v>3602</v>
      </c>
      <c r="G971" s="156" t="s">
        <v>231</v>
      </c>
      <c r="H971" s="157">
        <v>100</v>
      </c>
      <c r="I971" s="158"/>
      <c r="J971" s="159">
        <f t="shared" si="224"/>
        <v>0</v>
      </c>
      <c r="K971" s="155" t="s">
        <v>119</v>
      </c>
      <c r="L971" s="34"/>
      <c r="M971" s="160" t="s">
        <v>19</v>
      </c>
      <c r="N971" s="161" t="s">
        <v>44</v>
      </c>
      <c r="O971" s="59"/>
      <c r="P971" s="162">
        <f t="shared" si="225"/>
        <v>0</v>
      </c>
      <c r="Q971" s="162">
        <v>0</v>
      </c>
      <c r="R971" s="162">
        <f t="shared" si="226"/>
        <v>0</v>
      </c>
      <c r="S971" s="162">
        <v>0</v>
      </c>
      <c r="T971" s="163">
        <f t="shared" si="227"/>
        <v>0</v>
      </c>
      <c r="AR971" s="164" t="s">
        <v>120</v>
      </c>
      <c r="AT971" s="164" t="s">
        <v>115</v>
      </c>
      <c r="AU971" s="164" t="s">
        <v>81</v>
      </c>
      <c r="AY971" s="13" t="s">
        <v>121</v>
      </c>
      <c r="BE971" s="165">
        <f t="shared" si="228"/>
        <v>0</v>
      </c>
      <c r="BF971" s="165">
        <f t="shared" si="229"/>
        <v>0</v>
      </c>
      <c r="BG971" s="165">
        <f t="shared" si="230"/>
        <v>0</v>
      </c>
      <c r="BH971" s="165">
        <f t="shared" si="231"/>
        <v>0</v>
      </c>
      <c r="BI971" s="165">
        <f t="shared" si="232"/>
        <v>0</v>
      </c>
      <c r="BJ971" s="13" t="s">
        <v>81</v>
      </c>
      <c r="BK971" s="165">
        <f t="shared" si="233"/>
        <v>0</v>
      </c>
      <c r="BL971" s="13" t="s">
        <v>120</v>
      </c>
      <c r="BM971" s="164" t="s">
        <v>3603</v>
      </c>
    </row>
    <row r="972" spans="2:65" s="1" customFormat="1" ht="84" customHeight="1">
      <c r="B972" s="30"/>
      <c r="C972" s="153" t="s">
        <v>3604</v>
      </c>
      <c r="D972" s="153" t="s">
        <v>115</v>
      </c>
      <c r="E972" s="154" t="s">
        <v>3605</v>
      </c>
      <c r="F972" s="155" t="s">
        <v>3606</v>
      </c>
      <c r="G972" s="156" t="s">
        <v>231</v>
      </c>
      <c r="H972" s="157">
        <v>100</v>
      </c>
      <c r="I972" s="158"/>
      <c r="J972" s="159">
        <f t="shared" si="224"/>
        <v>0</v>
      </c>
      <c r="K972" s="155" t="s">
        <v>119</v>
      </c>
      <c r="L972" s="34"/>
      <c r="M972" s="160" t="s">
        <v>19</v>
      </c>
      <c r="N972" s="161" t="s">
        <v>44</v>
      </c>
      <c r="O972" s="59"/>
      <c r="P972" s="162">
        <f t="shared" si="225"/>
        <v>0</v>
      </c>
      <c r="Q972" s="162">
        <v>0</v>
      </c>
      <c r="R972" s="162">
        <f t="shared" si="226"/>
        <v>0</v>
      </c>
      <c r="S972" s="162">
        <v>0</v>
      </c>
      <c r="T972" s="163">
        <f t="shared" si="227"/>
        <v>0</v>
      </c>
      <c r="AR972" s="164" t="s">
        <v>120</v>
      </c>
      <c r="AT972" s="164" t="s">
        <v>115</v>
      </c>
      <c r="AU972" s="164" t="s">
        <v>81</v>
      </c>
      <c r="AY972" s="13" t="s">
        <v>121</v>
      </c>
      <c r="BE972" s="165">
        <f t="shared" si="228"/>
        <v>0</v>
      </c>
      <c r="BF972" s="165">
        <f t="shared" si="229"/>
        <v>0</v>
      </c>
      <c r="BG972" s="165">
        <f t="shared" si="230"/>
        <v>0</v>
      </c>
      <c r="BH972" s="165">
        <f t="shared" si="231"/>
        <v>0</v>
      </c>
      <c r="BI972" s="165">
        <f t="shared" si="232"/>
        <v>0</v>
      </c>
      <c r="BJ972" s="13" t="s">
        <v>81</v>
      </c>
      <c r="BK972" s="165">
        <f t="shared" si="233"/>
        <v>0</v>
      </c>
      <c r="BL972" s="13" t="s">
        <v>120</v>
      </c>
      <c r="BM972" s="164" t="s">
        <v>3607</v>
      </c>
    </row>
    <row r="973" spans="2:65" s="1" customFormat="1" ht="96" customHeight="1">
      <c r="B973" s="30"/>
      <c r="C973" s="153" t="s">
        <v>3608</v>
      </c>
      <c r="D973" s="153" t="s">
        <v>115</v>
      </c>
      <c r="E973" s="154" t="s">
        <v>3609</v>
      </c>
      <c r="F973" s="155" t="s">
        <v>3610</v>
      </c>
      <c r="G973" s="156" t="s">
        <v>231</v>
      </c>
      <c r="H973" s="157">
        <v>1</v>
      </c>
      <c r="I973" s="158"/>
      <c r="J973" s="159">
        <f t="shared" si="224"/>
        <v>0</v>
      </c>
      <c r="K973" s="155" t="s">
        <v>119</v>
      </c>
      <c r="L973" s="34"/>
      <c r="M973" s="160" t="s">
        <v>19</v>
      </c>
      <c r="N973" s="161" t="s">
        <v>44</v>
      </c>
      <c r="O973" s="59"/>
      <c r="P973" s="162">
        <f t="shared" si="225"/>
        <v>0</v>
      </c>
      <c r="Q973" s="162">
        <v>0</v>
      </c>
      <c r="R973" s="162">
        <f t="shared" si="226"/>
        <v>0</v>
      </c>
      <c r="S973" s="162">
        <v>0</v>
      </c>
      <c r="T973" s="163">
        <f t="shared" si="227"/>
        <v>0</v>
      </c>
      <c r="AR973" s="164" t="s">
        <v>120</v>
      </c>
      <c r="AT973" s="164" t="s">
        <v>115</v>
      </c>
      <c r="AU973" s="164" t="s">
        <v>81</v>
      </c>
      <c r="AY973" s="13" t="s">
        <v>121</v>
      </c>
      <c r="BE973" s="165">
        <f t="shared" si="228"/>
        <v>0</v>
      </c>
      <c r="BF973" s="165">
        <f t="shared" si="229"/>
        <v>0</v>
      </c>
      <c r="BG973" s="165">
        <f t="shared" si="230"/>
        <v>0</v>
      </c>
      <c r="BH973" s="165">
        <f t="shared" si="231"/>
        <v>0</v>
      </c>
      <c r="BI973" s="165">
        <f t="shared" si="232"/>
        <v>0</v>
      </c>
      <c r="BJ973" s="13" t="s">
        <v>81</v>
      </c>
      <c r="BK973" s="165">
        <f t="shared" si="233"/>
        <v>0</v>
      </c>
      <c r="BL973" s="13" t="s">
        <v>120</v>
      </c>
      <c r="BM973" s="164" t="s">
        <v>3611</v>
      </c>
    </row>
    <row r="974" spans="2:65" s="1" customFormat="1" ht="96" customHeight="1">
      <c r="B974" s="30"/>
      <c r="C974" s="153" t="s">
        <v>3612</v>
      </c>
      <c r="D974" s="153" t="s">
        <v>115</v>
      </c>
      <c r="E974" s="154" t="s">
        <v>3613</v>
      </c>
      <c r="F974" s="155" t="s">
        <v>3614</v>
      </c>
      <c r="G974" s="156" t="s">
        <v>231</v>
      </c>
      <c r="H974" s="157">
        <v>1</v>
      </c>
      <c r="I974" s="158"/>
      <c r="J974" s="159">
        <f t="shared" si="224"/>
        <v>0</v>
      </c>
      <c r="K974" s="155" t="s">
        <v>119</v>
      </c>
      <c r="L974" s="34"/>
      <c r="M974" s="160" t="s">
        <v>19</v>
      </c>
      <c r="N974" s="161" t="s">
        <v>44</v>
      </c>
      <c r="O974" s="59"/>
      <c r="P974" s="162">
        <f t="shared" si="225"/>
        <v>0</v>
      </c>
      <c r="Q974" s="162">
        <v>0</v>
      </c>
      <c r="R974" s="162">
        <f t="shared" si="226"/>
        <v>0</v>
      </c>
      <c r="S974" s="162">
        <v>0</v>
      </c>
      <c r="T974" s="163">
        <f t="shared" si="227"/>
        <v>0</v>
      </c>
      <c r="AR974" s="164" t="s">
        <v>120</v>
      </c>
      <c r="AT974" s="164" t="s">
        <v>115</v>
      </c>
      <c r="AU974" s="164" t="s">
        <v>81</v>
      </c>
      <c r="AY974" s="13" t="s">
        <v>121</v>
      </c>
      <c r="BE974" s="165">
        <f t="shared" si="228"/>
        <v>0</v>
      </c>
      <c r="BF974" s="165">
        <f t="shared" si="229"/>
        <v>0</v>
      </c>
      <c r="BG974" s="165">
        <f t="shared" si="230"/>
        <v>0</v>
      </c>
      <c r="BH974" s="165">
        <f t="shared" si="231"/>
        <v>0</v>
      </c>
      <c r="BI974" s="165">
        <f t="shared" si="232"/>
        <v>0</v>
      </c>
      <c r="BJ974" s="13" t="s">
        <v>81</v>
      </c>
      <c r="BK974" s="165">
        <f t="shared" si="233"/>
        <v>0</v>
      </c>
      <c r="BL974" s="13" t="s">
        <v>120</v>
      </c>
      <c r="BM974" s="164" t="s">
        <v>3615</v>
      </c>
    </row>
    <row r="975" spans="2:65" s="1" customFormat="1" ht="96" customHeight="1">
      <c r="B975" s="30"/>
      <c r="C975" s="153" t="s">
        <v>3616</v>
      </c>
      <c r="D975" s="153" t="s">
        <v>115</v>
      </c>
      <c r="E975" s="154" t="s">
        <v>3617</v>
      </c>
      <c r="F975" s="155" t="s">
        <v>3618</v>
      </c>
      <c r="G975" s="156" t="s">
        <v>231</v>
      </c>
      <c r="H975" s="157">
        <v>1</v>
      </c>
      <c r="I975" s="158"/>
      <c r="J975" s="159">
        <f t="shared" si="224"/>
        <v>0</v>
      </c>
      <c r="K975" s="155" t="s">
        <v>119</v>
      </c>
      <c r="L975" s="34"/>
      <c r="M975" s="160" t="s">
        <v>19</v>
      </c>
      <c r="N975" s="161" t="s">
        <v>44</v>
      </c>
      <c r="O975" s="59"/>
      <c r="P975" s="162">
        <f t="shared" si="225"/>
        <v>0</v>
      </c>
      <c r="Q975" s="162">
        <v>0</v>
      </c>
      <c r="R975" s="162">
        <f t="shared" si="226"/>
        <v>0</v>
      </c>
      <c r="S975" s="162">
        <v>0</v>
      </c>
      <c r="T975" s="163">
        <f t="shared" si="227"/>
        <v>0</v>
      </c>
      <c r="AR975" s="164" t="s">
        <v>120</v>
      </c>
      <c r="AT975" s="164" t="s">
        <v>115</v>
      </c>
      <c r="AU975" s="164" t="s">
        <v>81</v>
      </c>
      <c r="AY975" s="13" t="s">
        <v>121</v>
      </c>
      <c r="BE975" s="165">
        <f t="shared" si="228"/>
        <v>0</v>
      </c>
      <c r="BF975" s="165">
        <f t="shared" si="229"/>
        <v>0</v>
      </c>
      <c r="BG975" s="165">
        <f t="shared" si="230"/>
        <v>0</v>
      </c>
      <c r="BH975" s="165">
        <f t="shared" si="231"/>
        <v>0</v>
      </c>
      <c r="BI975" s="165">
        <f t="shared" si="232"/>
        <v>0</v>
      </c>
      <c r="BJ975" s="13" t="s">
        <v>81</v>
      </c>
      <c r="BK975" s="165">
        <f t="shared" si="233"/>
        <v>0</v>
      </c>
      <c r="BL975" s="13" t="s">
        <v>120</v>
      </c>
      <c r="BM975" s="164" t="s">
        <v>3619</v>
      </c>
    </row>
    <row r="976" spans="2:65" s="1" customFormat="1" ht="96" customHeight="1">
      <c r="B976" s="30"/>
      <c r="C976" s="153" t="s">
        <v>3620</v>
      </c>
      <c r="D976" s="153" t="s">
        <v>115</v>
      </c>
      <c r="E976" s="154" t="s">
        <v>3621</v>
      </c>
      <c r="F976" s="155" t="s">
        <v>3622</v>
      </c>
      <c r="G976" s="156" t="s">
        <v>231</v>
      </c>
      <c r="H976" s="157">
        <v>1</v>
      </c>
      <c r="I976" s="158"/>
      <c r="J976" s="159">
        <f t="shared" si="224"/>
        <v>0</v>
      </c>
      <c r="K976" s="155" t="s">
        <v>119</v>
      </c>
      <c r="L976" s="34"/>
      <c r="M976" s="160" t="s">
        <v>19</v>
      </c>
      <c r="N976" s="161" t="s">
        <v>44</v>
      </c>
      <c r="O976" s="59"/>
      <c r="P976" s="162">
        <f t="shared" si="225"/>
        <v>0</v>
      </c>
      <c r="Q976" s="162">
        <v>0</v>
      </c>
      <c r="R976" s="162">
        <f t="shared" si="226"/>
        <v>0</v>
      </c>
      <c r="S976" s="162">
        <v>0</v>
      </c>
      <c r="T976" s="163">
        <f t="shared" si="227"/>
        <v>0</v>
      </c>
      <c r="AR976" s="164" t="s">
        <v>120</v>
      </c>
      <c r="AT976" s="164" t="s">
        <v>115</v>
      </c>
      <c r="AU976" s="164" t="s">
        <v>81</v>
      </c>
      <c r="AY976" s="13" t="s">
        <v>121</v>
      </c>
      <c r="BE976" s="165">
        <f t="shared" si="228"/>
        <v>0</v>
      </c>
      <c r="BF976" s="165">
        <f t="shared" si="229"/>
        <v>0</v>
      </c>
      <c r="BG976" s="165">
        <f t="shared" si="230"/>
        <v>0</v>
      </c>
      <c r="BH976" s="165">
        <f t="shared" si="231"/>
        <v>0</v>
      </c>
      <c r="BI976" s="165">
        <f t="shared" si="232"/>
        <v>0</v>
      </c>
      <c r="BJ976" s="13" t="s">
        <v>81</v>
      </c>
      <c r="BK976" s="165">
        <f t="shared" si="233"/>
        <v>0</v>
      </c>
      <c r="BL976" s="13" t="s">
        <v>120</v>
      </c>
      <c r="BM976" s="164" t="s">
        <v>3623</v>
      </c>
    </row>
    <row r="977" spans="2:65" s="1" customFormat="1" ht="108" customHeight="1">
      <c r="B977" s="30"/>
      <c r="C977" s="153" t="s">
        <v>3624</v>
      </c>
      <c r="D977" s="153" t="s">
        <v>115</v>
      </c>
      <c r="E977" s="154" t="s">
        <v>3625</v>
      </c>
      <c r="F977" s="155" t="s">
        <v>3626</v>
      </c>
      <c r="G977" s="156" t="s">
        <v>231</v>
      </c>
      <c r="H977" s="157">
        <v>1</v>
      </c>
      <c r="I977" s="158"/>
      <c r="J977" s="159">
        <f t="shared" si="224"/>
        <v>0</v>
      </c>
      <c r="K977" s="155" t="s">
        <v>119</v>
      </c>
      <c r="L977" s="34"/>
      <c r="M977" s="160" t="s">
        <v>19</v>
      </c>
      <c r="N977" s="161" t="s">
        <v>44</v>
      </c>
      <c r="O977" s="59"/>
      <c r="P977" s="162">
        <f t="shared" si="225"/>
        <v>0</v>
      </c>
      <c r="Q977" s="162">
        <v>0</v>
      </c>
      <c r="R977" s="162">
        <f t="shared" si="226"/>
        <v>0</v>
      </c>
      <c r="S977" s="162">
        <v>0</v>
      </c>
      <c r="T977" s="163">
        <f t="shared" si="227"/>
        <v>0</v>
      </c>
      <c r="AR977" s="164" t="s">
        <v>120</v>
      </c>
      <c r="AT977" s="164" t="s">
        <v>115</v>
      </c>
      <c r="AU977" s="164" t="s">
        <v>81</v>
      </c>
      <c r="AY977" s="13" t="s">
        <v>121</v>
      </c>
      <c r="BE977" s="165">
        <f t="shared" si="228"/>
        <v>0</v>
      </c>
      <c r="BF977" s="165">
        <f t="shared" si="229"/>
        <v>0</v>
      </c>
      <c r="BG977" s="165">
        <f t="shared" si="230"/>
        <v>0</v>
      </c>
      <c r="BH977" s="165">
        <f t="shared" si="231"/>
        <v>0</v>
      </c>
      <c r="BI977" s="165">
        <f t="shared" si="232"/>
        <v>0</v>
      </c>
      <c r="BJ977" s="13" t="s">
        <v>81</v>
      </c>
      <c r="BK977" s="165">
        <f t="shared" si="233"/>
        <v>0</v>
      </c>
      <c r="BL977" s="13" t="s">
        <v>120</v>
      </c>
      <c r="BM977" s="164" t="s">
        <v>3627</v>
      </c>
    </row>
    <row r="978" spans="2:65" s="1" customFormat="1" ht="96" customHeight="1">
      <c r="B978" s="30"/>
      <c r="C978" s="153" t="s">
        <v>3628</v>
      </c>
      <c r="D978" s="153" t="s">
        <v>115</v>
      </c>
      <c r="E978" s="154" t="s">
        <v>3629</v>
      </c>
      <c r="F978" s="155" t="s">
        <v>3630</v>
      </c>
      <c r="G978" s="156" t="s">
        <v>231</v>
      </c>
      <c r="H978" s="157">
        <v>1</v>
      </c>
      <c r="I978" s="158"/>
      <c r="J978" s="159">
        <f t="shared" si="224"/>
        <v>0</v>
      </c>
      <c r="K978" s="155" t="s">
        <v>119</v>
      </c>
      <c r="L978" s="34"/>
      <c r="M978" s="160" t="s">
        <v>19</v>
      </c>
      <c r="N978" s="161" t="s">
        <v>44</v>
      </c>
      <c r="O978" s="59"/>
      <c r="P978" s="162">
        <f t="shared" si="225"/>
        <v>0</v>
      </c>
      <c r="Q978" s="162">
        <v>0</v>
      </c>
      <c r="R978" s="162">
        <f t="shared" si="226"/>
        <v>0</v>
      </c>
      <c r="S978" s="162">
        <v>0</v>
      </c>
      <c r="T978" s="163">
        <f t="shared" si="227"/>
        <v>0</v>
      </c>
      <c r="AR978" s="164" t="s">
        <v>120</v>
      </c>
      <c r="AT978" s="164" t="s">
        <v>115</v>
      </c>
      <c r="AU978" s="164" t="s">
        <v>81</v>
      </c>
      <c r="AY978" s="13" t="s">
        <v>121</v>
      </c>
      <c r="BE978" s="165">
        <f t="shared" si="228"/>
        <v>0</v>
      </c>
      <c r="BF978" s="165">
        <f t="shared" si="229"/>
        <v>0</v>
      </c>
      <c r="BG978" s="165">
        <f t="shared" si="230"/>
        <v>0</v>
      </c>
      <c r="BH978" s="165">
        <f t="shared" si="231"/>
        <v>0</v>
      </c>
      <c r="BI978" s="165">
        <f t="shared" si="232"/>
        <v>0</v>
      </c>
      <c r="BJ978" s="13" t="s">
        <v>81</v>
      </c>
      <c r="BK978" s="165">
        <f t="shared" si="233"/>
        <v>0</v>
      </c>
      <c r="BL978" s="13" t="s">
        <v>120</v>
      </c>
      <c r="BM978" s="164" t="s">
        <v>3631</v>
      </c>
    </row>
    <row r="979" spans="2:65" s="1" customFormat="1" ht="108" customHeight="1">
      <c r="B979" s="30"/>
      <c r="C979" s="153" t="s">
        <v>3632</v>
      </c>
      <c r="D979" s="153" t="s">
        <v>115</v>
      </c>
      <c r="E979" s="154" t="s">
        <v>3633</v>
      </c>
      <c r="F979" s="155" t="s">
        <v>3634</v>
      </c>
      <c r="G979" s="156" t="s">
        <v>231</v>
      </c>
      <c r="H979" s="157">
        <v>1</v>
      </c>
      <c r="I979" s="158"/>
      <c r="J979" s="159">
        <f t="shared" si="224"/>
        <v>0</v>
      </c>
      <c r="K979" s="155" t="s">
        <v>119</v>
      </c>
      <c r="L979" s="34"/>
      <c r="M979" s="160" t="s">
        <v>19</v>
      </c>
      <c r="N979" s="161" t="s">
        <v>44</v>
      </c>
      <c r="O979" s="59"/>
      <c r="P979" s="162">
        <f t="shared" si="225"/>
        <v>0</v>
      </c>
      <c r="Q979" s="162">
        <v>0</v>
      </c>
      <c r="R979" s="162">
        <f t="shared" si="226"/>
        <v>0</v>
      </c>
      <c r="S979" s="162">
        <v>0</v>
      </c>
      <c r="T979" s="163">
        <f t="shared" si="227"/>
        <v>0</v>
      </c>
      <c r="AR979" s="164" t="s">
        <v>120</v>
      </c>
      <c r="AT979" s="164" t="s">
        <v>115</v>
      </c>
      <c r="AU979" s="164" t="s">
        <v>81</v>
      </c>
      <c r="AY979" s="13" t="s">
        <v>121</v>
      </c>
      <c r="BE979" s="165">
        <f t="shared" si="228"/>
        <v>0</v>
      </c>
      <c r="BF979" s="165">
        <f t="shared" si="229"/>
        <v>0</v>
      </c>
      <c r="BG979" s="165">
        <f t="shared" si="230"/>
        <v>0</v>
      </c>
      <c r="BH979" s="165">
        <f t="shared" si="231"/>
        <v>0</v>
      </c>
      <c r="BI979" s="165">
        <f t="shared" si="232"/>
        <v>0</v>
      </c>
      <c r="BJ979" s="13" t="s">
        <v>81</v>
      </c>
      <c r="BK979" s="165">
        <f t="shared" si="233"/>
        <v>0</v>
      </c>
      <c r="BL979" s="13" t="s">
        <v>120</v>
      </c>
      <c r="BM979" s="164" t="s">
        <v>3635</v>
      </c>
    </row>
    <row r="980" spans="2:65" s="1" customFormat="1" ht="72" customHeight="1">
      <c r="B980" s="30"/>
      <c r="C980" s="153" t="s">
        <v>3636</v>
      </c>
      <c r="D980" s="153" t="s">
        <v>115</v>
      </c>
      <c r="E980" s="154" t="s">
        <v>3637</v>
      </c>
      <c r="F980" s="155" t="s">
        <v>3638</v>
      </c>
      <c r="G980" s="156" t="s">
        <v>231</v>
      </c>
      <c r="H980" s="157">
        <v>1</v>
      </c>
      <c r="I980" s="158"/>
      <c r="J980" s="159">
        <f t="shared" ref="J980:J1011" si="234">ROUND(I980*H980,2)</f>
        <v>0</v>
      </c>
      <c r="K980" s="155" t="s">
        <v>119</v>
      </c>
      <c r="L980" s="34"/>
      <c r="M980" s="193" t="s">
        <v>19</v>
      </c>
      <c r="N980" s="194" t="s">
        <v>44</v>
      </c>
      <c r="O980" s="195"/>
      <c r="P980" s="196">
        <f t="shared" ref="P980:P1011" si="235">O980*H980</f>
        <v>0</v>
      </c>
      <c r="Q980" s="196">
        <v>0</v>
      </c>
      <c r="R980" s="196">
        <f t="shared" ref="R980:R1011" si="236">Q980*H980</f>
        <v>0</v>
      </c>
      <c r="S980" s="196">
        <v>0</v>
      </c>
      <c r="T980" s="197">
        <f t="shared" ref="T980:T1011" si="237">S980*H980</f>
        <v>0</v>
      </c>
      <c r="AR980" s="164" t="s">
        <v>120</v>
      </c>
      <c r="AT980" s="164" t="s">
        <v>115</v>
      </c>
      <c r="AU980" s="164" t="s">
        <v>81</v>
      </c>
      <c r="AY980" s="13" t="s">
        <v>121</v>
      </c>
      <c r="BE980" s="165">
        <f t="shared" si="228"/>
        <v>0</v>
      </c>
      <c r="BF980" s="165">
        <f t="shared" si="229"/>
        <v>0</v>
      </c>
      <c r="BG980" s="165">
        <f t="shared" si="230"/>
        <v>0</v>
      </c>
      <c r="BH980" s="165">
        <f t="shared" si="231"/>
        <v>0</v>
      </c>
      <c r="BI980" s="165">
        <f t="shared" si="232"/>
        <v>0</v>
      </c>
      <c r="BJ980" s="13" t="s">
        <v>81</v>
      </c>
      <c r="BK980" s="165">
        <f t="shared" si="233"/>
        <v>0</v>
      </c>
      <c r="BL980" s="13" t="s">
        <v>120</v>
      </c>
      <c r="BM980" s="164" t="s">
        <v>3639</v>
      </c>
    </row>
    <row r="981" spans="2:65" s="1" customFormat="1" ht="6.95" customHeight="1">
      <c r="B981" s="42"/>
      <c r="C981" s="43"/>
      <c r="D981" s="43"/>
      <c r="E981" s="43"/>
      <c r="F981" s="43"/>
      <c r="G981" s="43"/>
      <c r="H981" s="43"/>
      <c r="I981" s="127"/>
      <c r="J981" s="43"/>
      <c r="K981" s="43"/>
      <c r="L981" s="34"/>
    </row>
  </sheetData>
  <sheetProtection algorithmName="SHA-512" hashValue="uBmd4tsWpe2OdTGzxURhyp5Ws48UvDH5QmZQvQBVCufc8gebwya153zVExw/wbv1+RTkwaPq38CrWsHcSW2hKw==" saltValue="BM3oMzizaxbx8XoCcQhJQOKpScuYxdaNuF8ayhLpX5Myh4sR1euPH/kXr0ZiO6A/GJcOByQ9YOuKNJqLtGONjA==" spinCount="100000" sheet="1" objects="1" scenarios="1" formatColumns="0" formatRows="0" autoFilter="0"/>
  <autoFilter ref="C79:K98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94"/>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6"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3" t="s">
        <v>86</v>
      </c>
    </row>
    <row r="3" spans="2:46" ht="6.95" hidden="1" customHeight="1">
      <c r="B3" s="97"/>
      <c r="C3" s="98"/>
      <c r="D3" s="98"/>
      <c r="E3" s="98"/>
      <c r="F3" s="98"/>
      <c r="G3" s="98"/>
      <c r="H3" s="98"/>
      <c r="I3" s="99"/>
      <c r="J3" s="98"/>
      <c r="K3" s="98"/>
      <c r="L3" s="16"/>
      <c r="AT3" s="13" t="s">
        <v>83</v>
      </c>
    </row>
    <row r="4" spans="2:46" ht="24.95" hidden="1" customHeight="1">
      <c r="B4" s="16"/>
      <c r="D4" s="100" t="s">
        <v>93</v>
      </c>
      <c r="L4" s="16"/>
      <c r="M4" s="101" t="s">
        <v>10</v>
      </c>
      <c r="AT4" s="13" t="s">
        <v>4</v>
      </c>
    </row>
    <row r="5" spans="2:46" ht="6.95" hidden="1" customHeight="1">
      <c r="B5" s="16"/>
      <c r="L5" s="16"/>
    </row>
    <row r="6" spans="2:46" ht="12" hidden="1" customHeight="1">
      <c r="B6" s="16"/>
      <c r="D6" s="102" t="s">
        <v>16</v>
      </c>
      <c r="L6" s="16"/>
    </row>
    <row r="7" spans="2:46" ht="16.5" hidden="1" customHeight="1">
      <c r="B7" s="16"/>
      <c r="E7" s="248" t="str">
        <f>'Rekapitulace zakázky'!K6</f>
        <v>Údržba, oprava a odstraňování závad u SEE 2019-2021</v>
      </c>
      <c r="F7" s="249"/>
      <c r="G7" s="249"/>
      <c r="H7" s="249"/>
      <c r="L7" s="16"/>
    </row>
    <row r="8" spans="2:46" s="1" customFormat="1" ht="12" hidden="1" customHeight="1">
      <c r="B8" s="34"/>
      <c r="D8" s="102" t="s">
        <v>94</v>
      </c>
      <c r="I8" s="103"/>
      <c r="L8" s="34"/>
    </row>
    <row r="9" spans="2:46" s="1" customFormat="1" ht="36.950000000000003" hidden="1" customHeight="1">
      <c r="B9" s="34"/>
      <c r="E9" s="250" t="s">
        <v>3640</v>
      </c>
      <c r="F9" s="251"/>
      <c r="G9" s="251"/>
      <c r="H9" s="251"/>
      <c r="I9" s="103"/>
      <c r="L9" s="34"/>
    </row>
    <row r="10" spans="2:46" s="1" customFormat="1" ht="11.25" hidden="1">
      <c r="B10" s="34"/>
      <c r="I10" s="103"/>
      <c r="L10" s="34"/>
    </row>
    <row r="11" spans="2:46" s="1" customFormat="1" ht="12" hidden="1" customHeight="1">
      <c r="B11" s="34"/>
      <c r="D11" s="102" t="s">
        <v>18</v>
      </c>
      <c r="F11" s="104" t="s">
        <v>19</v>
      </c>
      <c r="I11" s="105" t="s">
        <v>20</v>
      </c>
      <c r="J11" s="104" t="s">
        <v>19</v>
      </c>
      <c r="L11" s="34"/>
    </row>
    <row r="12" spans="2:46" s="1" customFormat="1" ht="12" hidden="1" customHeight="1">
      <c r="B12" s="34"/>
      <c r="D12" s="102" t="s">
        <v>21</v>
      </c>
      <c r="F12" s="104" t="s">
        <v>96</v>
      </c>
      <c r="I12" s="105" t="s">
        <v>23</v>
      </c>
      <c r="J12" s="106" t="str">
        <f>'Rekapitulace zakázky'!AN8</f>
        <v>27. 5. 2019</v>
      </c>
      <c r="L12" s="34"/>
    </row>
    <row r="13" spans="2:46" s="1" customFormat="1" ht="10.9" hidden="1" customHeight="1">
      <c r="B13" s="34"/>
      <c r="I13" s="103"/>
      <c r="L13" s="34"/>
    </row>
    <row r="14" spans="2:46" s="1" customFormat="1" ht="12" hidden="1" customHeight="1">
      <c r="B14" s="34"/>
      <c r="D14" s="102" t="s">
        <v>25</v>
      </c>
      <c r="I14" s="105" t="s">
        <v>26</v>
      </c>
      <c r="J14" s="104" t="str">
        <f>IF('Rekapitulace zakázky'!AN10="","",'Rekapitulace zakázky'!AN10)</f>
        <v>70994234</v>
      </c>
      <c r="L14" s="34"/>
    </row>
    <row r="15" spans="2:46" s="1" customFormat="1" ht="18" hidden="1" customHeight="1">
      <c r="B15" s="34"/>
      <c r="E15" s="104" t="str">
        <f>IF('Rekapitulace zakázky'!E11="","",'Rekapitulace zakázky'!E11)</f>
        <v>SŽDC s.o. Přednosta SEE Praha; Mgr.Fiala František</v>
      </c>
      <c r="I15" s="105" t="s">
        <v>29</v>
      </c>
      <c r="J15" s="104" t="str">
        <f>IF('Rekapitulace zakázky'!AN11="","",'Rekapitulace zakázky'!AN11)</f>
        <v>CZ 70994234</v>
      </c>
      <c r="L15" s="34"/>
    </row>
    <row r="16" spans="2:46" s="1" customFormat="1" ht="6.95" hidden="1" customHeight="1">
      <c r="B16" s="34"/>
      <c r="I16" s="103"/>
      <c r="L16" s="34"/>
    </row>
    <row r="17" spans="2:12" s="1" customFormat="1" ht="12" hidden="1" customHeight="1">
      <c r="B17" s="34"/>
      <c r="D17" s="102" t="s">
        <v>31</v>
      </c>
      <c r="I17" s="105" t="s">
        <v>26</v>
      </c>
      <c r="J17" s="26" t="str">
        <f>'Rekapitulace zakázky'!AN13</f>
        <v>Vyplň údaj</v>
      </c>
      <c r="L17" s="34"/>
    </row>
    <row r="18" spans="2:12" s="1" customFormat="1" ht="18" hidden="1" customHeight="1">
      <c r="B18" s="34"/>
      <c r="E18" s="252" t="str">
        <f>'Rekapitulace zakázky'!E14</f>
        <v>Vyplň údaj</v>
      </c>
      <c r="F18" s="253"/>
      <c r="G18" s="253"/>
      <c r="H18" s="253"/>
      <c r="I18" s="105" t="s">
        <v>29</v>
      </c>
      <c r="J18" s="26" t="str">
        <f>'Rekapitulace zakázky'!AN14</f>
        <v>Vyplň údaj</v>
      </c>
      <c r="L18" s="34"/>
    </row>
    <row r="19" spans="2:12" s="1" customFormat="1" ht="6.95" hidden="1" customHeight="1">
      <c r="B19" s="34"/>
      <c r="I19" s="103"/>
      <c r="L19" s="34"/>
    </row>
    <row r="20" spans="2:12" s="1" customFormat="1" ht="12" hidden="1" customHeight="1">
      <c r="B20" s="34"/>
      <c r="D20" s="102" t="s">
        <v>33</v>
      </c>
      <c r="I20" s="105" t="s">
        <v>26</v>
      </c>
      <c r="J20" s="104" t="s">
        <v>27</v>
      </c>
      <c r="L20" s="34"/>
    </row>
    <row r="21" spans="2:12" s="1" customFormat="1" ht="18" hidden="1" customHeight="1">
      <c r="B21" s="34"/>
      <c r="E21" s="104" t="s">
        <v>34</v>
      </c>
      <c r="I21" s="105" t="s">
        <v>29</v>
      </c>
      <c r="J21" s="104" t="s">
        <v>30</v>
      </c>
      <c r="L21" s="34"/>
    </row>
    <row r="22" spans="2:12" s="1" customFormat="1" ht="6.95" hidden="1" customHeight="1">
      <c r="B22" s="34"/>
      <c r="I22" s="103"/>
      <c r="L22" s="34"/>
    </row>
    <row r="23" spans="2:12" s="1" customFormat="1" ht="12" hidden="1" customHeight="1">
      <c r="B23" s="34"/>
      <c r="D23" s="102" t="s">
        <v>36</v>
      </c>
      <c r="I23" s="105" t="s">
        <v>26</v>
      </c>
      <c r="J23" s="104" t="s">
        <v>27</v>
      </c>
      <c r="L23" s="34"/>
    </row>
    <row r="24" spans="2:12" s="1" customFormat="1" ht="18" hidden="1" customHeight="1">
      <c r="B24" s="34"/>
      <c r="E24" s="104" t="s">
        <v>34</v>
      </c>
      <c r="I24" s="105" t="s">
        <v>29</v>
      </c>
      <c r="J24" s="104" t="s">
        <v>30</v>
      </c>
      <c r="L24" s="34"/>
    </row>
    <row r="25" spans="2:12" s="1" customFormat="1" ht="6.95" hidden="1" customHeight="1">
      <c r="B25" s="34"/>
      <c r="I25" s="103"/>
      <c r="L25" s="34"/>
    </row>
    <row r="26" spans="2:12" s="1" customFormat="1" ht="12" hidden="1" customHeight="1">
      <c r="B26" s="34"/>
      <c r="D26" s="102" t="s">
        <v>37</v>
      </c>
      <c r="I26" s="103"/>
      <c r="L26" s="34"/>
    </row>
    <row r="27" spans="2:12" s="7" customFormat="1" ht="16.5" hidden="1" customHeight="1">
      <c r="B27" s="107"/>
      <c r="E27" s="254" t="s">
        <v>19</v>
      </c>
      <c r="F27" s="254"/>
      <c r="G27" s="254"/>
      <c r="H27" s="254"/>
      <c r="I27" s="108"/>
      <c r="L27" s="107"/>
    </row>
    <row r="28" spans="2:12" s="1" customFormat="1" ht="6.95" hidden="1" customHeight="1">
      <c r="B28" s="34"/>
      <c r="I28" s="103"/>
      <c r="L28" s="34"/>
    </row>
    <row r="29" spans="2:12" s="1" customFormat="1" ht="6.95" hidden="1" customHeight="1">
      <c r="B29" s="34"/>
      <c r="D29" s="55"/>
      <c r="E29" s="55"/>
      <c r="F29" s="55"/>
      <c r="G29" s="55"/>
      <c r="H29" s="55"/>
      <c r="I29" s="109"/>
      <c r="J29" s="55"/>
      <c r="K29" s="55"/>
      <c r="L29" s="34"/>
    </row>
    <row r="30" spans="2:12" s="1" customFormat="1" ht="25.35" hidden="1" customHeight="1">
      <c r="B30" s="34"/>
      <c r="D30" s="110" t="s">
        <v>39</v>
      </c>
      <c r="I30" s="103"/>
      <c r="J30" s="111">
        <f>ROUND(J81, 2)</f>
        <v>0</v>
      </c>
      <c r="L30" s="34"/>
    </row>
    <row r="31" spans="2:12" s="1" customFormat="1" ht="6.95" hidden="1" customHeight="1">
      <c r="B31" s="34"/>
      <c r="D31" s="55"/>
      <c r="E31" s="55"/>
      <c r="F31" s="55"/>
      <c r="G31" s="55"/>
      <c r="H31" s="55"/>
      <c r="I31" s="109"/>
      <c r="J31" s="55"/>
      <c r="K31" s="55"/>
      <c r="L31" s="34"/>
    </row>
    <row r="32" spans="2:12" s="1" customFormat="1" ht="14.45" hidden="1" customHeight="1">
      <c r="B32" s="34"/>
      <c r="F32" s="112" t="s">
        <v>41</v>
      </c>
      <c r="I32" s="113" t="s">
        <v>40</v>
      </c>
      <c r="J32" s="112" t="s">
        <v>42</v>
      </c>
      <c r="L32" s="34"/>
    </row>
    <row r="33" spans="2:12" s="1" customFormat="1" ht="14.45" hidden="1" customHeight="1">
      <c r="B33" s="34"/>
      <c r="D33" s="114" t="s">
        <v>43</v>
      </c>
      <c r="E33" s="102" t="s">
        <v>44</v>
      </c>
      <c r="F33" s="115">
        <f>ROUND((SUM(BE81:BE393)),  2)</f>
        <v>0</v>
      </c>
      <c r="I33" s="116">
        <v>0.21</v>
      </c>
      <c r="J33" s="115">
        <f>ROUND(((SUM(BE81:BE393))*I33),  2)</f>
        <v>0</v>
      </c>
      <c r="L33" s="34"/>
    </row>
    <row r="34" spans="2:12" s="1" customFormat="1" ht="14.45" hidden="1" customHeight="1">
      <c r="B34" s="34"/>
      <c r="E34" s="102" t="s">
        <v>45</v>
      </c>
      <c r="F34" s="115">
        <f>ROUND((SUM(BF81:BF393)),  2)</f>
        <v>0</v>
      </c>
      <c r="I34" s="116">
        <v>0.15</v>
      </c>
      <c r="J34" s="115">
        <f>ROUND(((SUM(BF81:BF393))*I34),  2)</f>
        <v>0</v>
      </c>
      <c r="L34" s="34"/>
    </row>
    <row r="35" spans="2:12" s="1" customFormat="1" ht="14.45" hidden="1" customHeight="1">
      <c r="B35" s="34"/>
      <c r="E35" s="102" t="s">
        <v>46</v>
      </c>
      <c r="F35" s="115">
        <f>ROUND((SUM(BG81:BG393)),  2)</f>
        <v>0</v>
      </c>
      <c r="I35" s="116">
        <v>0.21</v>
      </c>
      <c r="J35" s="115">
        <f>0</f>
        <v>0</v>
      </c>
      <c r="L35" s="34"/>
    </row>
    <row r="36" spans="2:12" s="1" customFormat="1" ht="14.45" hidden="1" customHeight="1">
      <c r="B36" s="34"/>
      <c r="E36" s="102" t="s">
        <v>47</v>
      </c>
      <c r="F36" s="115">
        <f>ROUND((SUM(BH81:BH393)),  2)</f>
        <v>0</v>
      </c>
      <c r="I36" s="116">
        <v>0.15</v>
      </c>
      <c r="J36" s="115">
        <f>0</f>
        <v>0</v>
      </c>
      <c r="L36" s="34"/>
    </row>
    <row r="37" spans="2:12" s="1" customFormat="1" ht="14.45" hidden="1" customHeight="1">
      <c r="B37" s="34"/>
      <c r="E37" s="102" t="s">
        <v>48</v>
      </c>
      <c r="F37" s="115">
        <f>ROUND((SUM(BI81:BI393)),  2)</f>
        <v>0</v>
      </c>
      <c r="I37" s="116">
        <v>0</v>
      </c>
      <c r="J37" s="115">
        <f>0</f>
        <v>0</v>
      </c>
      <c r="L37" s="34"/>
    </row>
    <row r="38" spans="2:12" s="1" customFormat="1" ht="6.95" hidden="1" customHeight="1">
      <c r="B38" s="34"/>
      <c r="I38" s="103"/>
      <c r="L38" s="34"/>
    </row>
    <row r="39" spans="2:12" s="1" customFormat="1" ht="25.35" hidden="1" customHeight="1">
      <c r="B39" s="34"/>
      <c r="C39" s="117"/>
      <c r="D39" s="118" t="s">
        <v>49</v>
      </c>
      <c r="E39" s="119"/>
      <c r="F39" s="119"/>
      <c r="G39" s="120" t="s">
        <v>50</v>
      </c>
      <c r="H39" s="121" t="s">
        <v>51</v>
      </c>
      <c r="I39" s="122"/>
      <c r="J39" s="123">
        <f>SUM(J30:J37)</f>
        <v>0</v>
      </c>
      <c r="K39" s="124"/>
      <c r="L39" s="34"/>
    </row>
    <row r="40" spans="2:12" s="1" customFormat="1" ht="14.45" hidden="1" customHeight="1">
      <c r="B40" s="125"/>
      <c r="C40" s="126"/>
      <c r="D40" s="126"/>
      <c r="E40" s="126"/>
      <c r="F40" s="126"/>
      <c r="G40" s="126"/>
      <c r="H40" s="126"/>
      <c r="I40" s="127"/>
      <c r="J40" s="126"/>
      <c r="K40" s="126"/>
      <c r="L40" s="34"/>
    </row>
    <row r="41" spans="2:12" ht="11.25" hidden="1"/>
    <row r="42" spans="2:12" ht="11.25" hidden="1"/>
    <row r="43" spans="2:12" ht="11.25" hidden="1"/>
    <row r="44" spans="2:12" s="1" customFormat="1" ht="6.95" hidden="1" customHeight="1">
      <c r="B44" s="128"/>
      <c r="C44" s="129"/>
      <c r="D44" s="129"/>
      <c r="E44" s="129"/>
      <c r="F44" s="129"/>
      <c r="G44" s="129"/>
      <c r="H44" s="129"/>
      <c r="I44" s="130"/>
      <c r="J44" s="129"/>
      <c r="K44" s="129"/>
      <c r="L44" s="34"/>
    </row>
    <row r="45" spans="2:12" s="1" customFormat="1" ht="24.95" hidden="1" customHeight="1">
      <c r="B45" s="30"/>
      <c r="C45" s="19" t="s">
        <v>97</v>
      </c>
      <c r="D45" s="31"/>
      <c r="E45" s="31"/>
      <c r="F45" s="31"/>
      <c r="G45" s="31"/>
      <c r="H45" s="31"/>
      <c r="I45" s="103"/>
      <c r="J45" s="31"/>
      <c r="K45" s="31"/>
      <c r="L45" s="34"/>
    </row>
    <row r="46" spans="2:12" s="1" customFormat="1" ht="6.95" hidden="1" customHeight="1">
      <c r="B46" s="30"/>
      <c r="C46" s="31"/>
      <c r="D46" s="31"/>
      <c r="E46" s="31"/>
      <c r="F46" s="31"/>
      <c r="G46" s="31"/>
      <c r="H46" s="31"/>
      <c r="I46" s="103"/>
      <c r="J46" s="31"/>
      <c r="K46" s="31"/>
      <c r="L46" s="34"/>
    </row>
    <row r="47" spans="2:12" s="1" customFormat="1" ht="12" hidden="1" customHeight="1">
      <c r="B47" s="30"/>
      <c r="C47" s="25" t="s">
        <v>16</v>
      </c>
      <c r="D47" s="31"/>
      <c r="E47" s="31"/>
      <c r="F47" s="31"/>
      <c r="G47" s="31"/>
      <c r="H47" s="31"/>
      <c r="I47" s="103"/>
      <c r="J47" s="31"/>
      <c r="K47" s="31"/>
      <c r="L47" s="34"/>
    </row>
    <row r="48" spans="2:12" s="1" customFormat="1" ht="16.5" hidden="1" customHeight="1">
      <c r="B48" s="30"/>
      <c r="C48" s="31"/>
      <c r="D48" s="31"/>
      <c r="E48" s="255" t="str">
        <f>E7</f>
        <v>Údržba, oprava a odstraňování závad u SEE 2019-2021</v>
      </c>
      <c r="F48" s="256"/>
      <c r="G48" s="256"/>
      <c r="H48" s="256"/>
      <c r="I48" s="103"/>
      <c r="J48" s="31"/>
      <c r="K48" s="31"/>
      <c r="L48" s="34"/>
    </row>
    <row r="49" spans="2:47" s="1" customFormat="1" ht="12" hidden="1" customHeight="1">
      <c r="B49" s="30"/>
      <c r="C49" s="25" t="s">
        <v>94</v>
      </c>
      <c r="D49" s="31"/>
      <c r="E49" s="31"/>
      <c r="F49" s="31"/>
      <c r="G49" s="31"/>
      <c r="H49" s="31"/>
      <c r="I49" s="103"/>
      <c r="J49" s="31"/>
      <c r="K49" s="31"/>
      <c r="L49" s="34"/>
    </row>
    <row r="50" spans="2:47" s="1" customFormat="1" ht="16.5" hidden="1" customHeight="1">
      <c r="B50" s="30"/>
      <c r="C50" s="31"/>
      <c r="D50" s="31"/>
      <c r="E50" s="228" t="str">
        <f>E9</f>
        <v>02 - Položky stavební neboli jiné cenové soustavy</v>
      </c>
      <c r="F50" s="257"/>
      <c r="G50" s="257"/>
      <c r="H50" s="257"/>
      <c r="I50" s="103"/>
      <c r="J50" s="31"/>
      <c r="K50" s="31"/>
      <c r="L50" s="34"/>
    </row>
    <row r="51" spans="2:47" s="1" customFormat="1" ht="6.95" hidden="1" customHeight="1">
      <c r="B51" s="30"/>
      <c r="C51" s="31"/>
      <c r="D51" s="31"/>
      <c r="E51" s="31"/>
      <c r="F51" s="31"/>
      <c r="G51" s="31"/>
      <c r="H51" s="31"/>
      <c r="I51" s="103"/>
      <c r="J51" s="31"/>
      <c r="K51" s="31"/>
      <c r="L51" s="34"/>
    </row>
    <row r="52" spans="2:47" s="1" customFormat="1" ht="12" hidden="1" customHeight="1">
      <c r="B52" s="30"/>
      <c r="C52" s="25" t="s">
        <v>21</v>
      </c>
      <c r="D52" s="31"/>
      <c r="E52" s="31"/>
      <c r="F52" s="23" t="str">
        <f>F12</f>
        <v>OŘ Praha</v>
      </c>
      <c r="G52" s="31"/>
      <c r="H52" s="31"/>
      <c r="I52" s="105" t="s">
        <v>23</v>
      </c>
      <c r="J52" s="54" t="str">
        <f>IF(J12="","",J12)</f>
        <v>27. 5. 2019</v>
      </c>
      <c r="K52" s="31"/>
      <c r="L52" s="34"/>
    </row>
    <row r="53" spans="2:47" s="1" customFormat="1" ht="6.95" hidden="1" customHeight="1">
      <c r="B53" s="30"/>
      <c r="C53" s="31"/>
      <c r="D53" s="31"/>
      <c r="E53" s="31"/>
      <c r="F53" s="31"/>
      <c r="G53" s="31"/>
      <c r="H53" s="31"/>
      <c r="I53" s="103"/>
      <c r="J53" s="31"/>
      <c r="K53" s="31"/>
      <c r="L53" s="34"/>
    </row>
    <row r="54" spans="2:47" s="1" customFormat="1" ht="27.95" hidden="1" customHeight="1">
      <c r="B54" s="30"/>
      <c r="C54" s="25" t="s">
        <v>25</v>
      </c>
      <c r="D54" s="31"/>
      <c r="E54" s="31"/>
      <c r="F54" s="23" t="str">
        <f>E15</f>
        <v>SŽDC s.o. Přednosta SEE Praha; Mgr.Fiala František</v>
      </c>
      <c r="G54" s="31"/>
      <c r="H54" s="31"/>
      <c r="I54" s="105" t="s">
        <v>33</v>
      </c>
      <c r="J54" s="28" t="str">
        <f>E21</f>
        <v>SŽDC s.o. Voldřich Lukáš</v>
      </c>
      <c r="K54" s="31"/>
      <c r="L54" s="34"/>
    </row>
    <row r="55" spans="2:47" s="1" customFormat="1" ht="27.95" hidden="1" customHeight="1">
      <c r="B55" s="30"/>
      <c r="C55" s="25" t="s">
        <v>31</v>
      </c>
      <c r="D55" s="31"/>
      <c r="E55" s="31"/>
      <c r="F55" s="23" t="str">
        <f>IF(E18="","",E18)</f>
        <v>Vyplň údaj</v>
      </c>
      <c r="G55" s="31"/>
      <c r="H55" s="31"/>
      <c r="I55" s="105" t="s">
        <v>36</v>
      </c>
      <c r="J55" s="28" t="str">
        <f>E24</f>
        <v>SŽDC s.o. Voldřich Lukáš</v>
      </c>
      <c r="K55" s="31"/>
      <c r="L55" s="34"/>
    </row>
    <row r="56" spans="2:47" s="1" customFormat="1" ht="10.35" hidden="1" customHeight="1">
      <c r="B56" s="30"/>
      <c r="C56" s="31"/>
      <c r="D56" s="31"/>
      <c r="E56" s="31"/>
      <c r="F56" s="31"/>
      <c r="G56" s="31"/>
      <c r="H56" s="31"/>
      <c r="I56" s="103"/>
      <c r="J56" s="31"/>
      <c r="K56" s="31"/>
      <c r="L56" s="34"/>
    </row>
    <row r="57" spans="2:47" s="1" customFormat="1" ht="29.25" hidden="1" customHeight="1">
      <c r="B57" s="30"/>
      <c r="C57" s="131" t="s">
        <v>98</v>
      </c>
      <c r="D57" s="132"/>
      <c r="E57" s="132"/>
      <c r="F57" s="132"/>
      <c r="G57" s="132"/>
      <c r="H57" s="132"/>
      <c r="I57" s="133"/>
      <c r="J57" s="134" t="s">
        <v>99</v>
      </c>
      <c r="K57" s="132"/>
      <c r="L57" s="34"/>
    </row>
    <row r="58" spans="2:47" s="1" customFormat="1" ht="10.35" hidden="1" customHeight="1">
      <c r="B58" s="30"/>
      <c r="C58" s="31"/>
      <c r="D58" s="31"/>
      <c r="E58" s="31"/>
      <c r="F58" s="31"/>
      <c r="G58" s="31"/>
      <c r="H58" s="31"/>
      <c r="I58" s="103"/>
      <c r="J58" s="31"/>
      <c r="K58" s="31"/>
      <c r="L58" s="34"/>
    </row>
    <row r="59" spans="2:47" s="1" customFormat="1" ht="22.9" hidden="1" customHeight="1">
      <c r="B59" s="30"/>
      <c r="C59" s="135" t="s">
        <v>71</v>
      </c>
      <c r="D59" s="31"/>
      <c r="E59" s="31"/>
      <c r="F59" s="31"/>
      <c r="G59" s="31"/>
      <c r="H59" s="31"/>
      <c r="I59" s="103"/>
      <c r="J59" s="72">
        <f>J81</f>
        <v>0</v>
      </c>
      <c r="K59" s="31"/>
      <c r="L59" s="34"/>
      <c r="AU59" s="13" t="s">
        <v>100</v>
      </c>
    </row>
    <row r="60" spans="2:47" s="8" customFormat="1" ht="24.95" hidden="1" customHeight="1">
      <c r="B60" s="136"/>
      <c r="C60" s="137"/>
      <c r="D60" s="138" t="s">
        <v>3641</v>
      </c>
      <c r="E60" s="139"/>
      <c r="F60" s="139"/>
      <c r="G60" s="139"/>
      <c r="H60" s="139"/>
      <c r="I60" s="140"/>
      <c r="J60" s="141">
        <f>J234</f>
        <v>0</v>
      </c>
      <c r="K60" s="137"/>
      <c r="L60" s="142"/>
    </row>
    <row r="61" spans="2:47" s="11" customFormat="1" ht="19.899999999999999" hidden="1" customHeight="1">
      <c r="B61" s="198"/>
      <c r="C61" s="199"/>
      <c r="D61" s="200" t="s">
        <v>3642</v>
      </c>
      <c r="E61" s="201"/>
      <c r="F61" s="201"/>
      <c r="G61" s="201"/>
      <c r="H61" s="201"/>
      <c r="I61" s="202"/>
      <c r="J61" s="203">
        <f>J235</f>
        <v>0</v>
      </c>
      <c r="K61" s="199"/>
      <c r="L61" s="204"/>
    </row>
    <row r="62" spans="2:47" s="1" customFormat="1" ht="21.75" hidden="1" customHeight="1">
      <c r="B62" s="30"/>
      <c r="C62" s="31"/>
      <c r="D62" s="31"/>
      <c r="E62" s="31"/>
      <c r="F62" s="31"/>
      <c r="G62" s="31"/>
      <c r="H62" s="31"/>
      <c r="I62" s="103"/>
      <c r="J62" s="31"/>
      <c r="K62" s="31"/>
      <c r="L62" s="34"/>
    </row>
    <row r="63" spans="2:47" s="1" customFormat="1" ht="6.95" hidden="1" customHeight="1">
      <c r="B63" s="42"/>
      <c r="C63" s="43"/>
      <c r="D63" s="43"/>
      <c r="E63" s="43"/>
      <c r="F63" s="43"/>
      <c r="G63" s="43"/>
      <c r="H63" s="43"/>
      <c r="I63" s="127"/>
      <c r="J63" s="43"/>
      <c r="K63" s="43"/>
      <c r="L63" s="34"/>
    </row>
    <row r="64" spans="2:47" ht="11.25" hidden="1"/>
    <row r="65" spans="2:20" ht="11.25" hidden="1"/>
    <row r="66" spans="2:20" ht="11.25" hidden="1"/>
    <row r="67" spans="2:20" s="1" customFormat="1" ht="6.95" customHeight="1">
      <c r="B67" s="44"/>
      <c r="C67" s="45"/>
      <c r="D67" s="45"/>
      <c r="E67" s="45"/>
      <c r="F67" s="45"/>
      <c r="G67" s="45"/>
      <c r="H67" s="45"/>
      <c r="I67" s="130"/>
      <c r="J67" s="45"/>
      <c r="K67" s="45"/>
      <c r="L67" s="34"/>
    </row>
    <row r="68" spans="2:20" s="1" customFormat="1" ht="24.95" customHeight="1">
      <c r="B68" s="30"/>
      <c r="C68" s="19" t="s">
        <v>102</v>
      </c>
      <c r="D68" s="31"/>
      <c r="E68" s="31"/>
      <c r="F68" s="31"/>
      <c r="G68" s="31"/>
      <c r="H68" s="31"/>
      <c r="I68" s="103"/>
      <c r="J68" s="31"/>
      <c r="K68" s="31"/>
      <c r="L68" s="34"/>
    </row>
    <row r="69" spans="2:20" s="1" customFormat="1" ht="6.95" customHeight="1">
      <c r="B69" s="30"/>
      <c r="C69" s="31"/>
      <c r="D69" s="31"/>
      <c r="E69" s="31"/>
      <c r="F69" s="31"/>
      <c r="G69" s="31"/>
      <c r="H69" s="31"/>
      <c r="I69" s="103"/>
      <c r="J69" s="31"/>
      <c r="K69" s="31"/>
      <c r="L69" s="34"/>
    </row>
    <row r="70" spans="2:20" s="1" customFormat="1" ht="12" customHeight="1">
      <c r="B70" s="30"/>
      <c r="C70" s="25" t="s">
        <v>16</v>
      </c>
      <c r="D70" s="31"/>
      <c r="E70" s="31"/>
      <c r="F70" s="31"/>
      <c r="G70" s="31"/>
      <c r="H70" s="31"/>
      <c r="I70" s="103"/>
      <c r="J70" s="31"/>
      <c r="K70" s="31"/>
      <c r="L70" s="34"/>
    </row>
    <row r="71" spans="2:20" s="1" customFormat="1" ht="16.5" customHeight="1">
      <c r="B71" s="30"/>
      <c r="C71" s="31"/>
      <c r="D71" s="31"/>
      <c r="E71" s="255" t="str">
        <f>E7</f>
        <v>Údržba, oprava a odstraňování závad u SEE 2019-2021</v>
      </c>
      <c r="F71" s="256"/>
      <c r="G71" s="256"/>
      <c r="H71" s="256"/>
      <c r="I71" s="103"/>
      <c r="J71" s="31"/>
      <c r="K71" s="31"/>
      <c r="L71" s="34"/>
    </row>
    <row r="72" spans="2:20" s="1" customFormat="1" ht="12" customHeight="1">
      <c r="B72" s="30"/>
      <c r="C72" s="25" t="s">
        <v>94</v>
      </c>
      <c r="D72" s="31"/>
      <c r="E72" s="31"/>
      <c r="F72" s="31"/>
      <c r="G72" s="31"/>
      <c r="H72" s="31"/>
      <c r="I72" s="103"/>
      <c r="J72" s="31"/>
      <c r="K72" s="31"/>
      <c r="L72" s="34"/>
    </row>
    <row r="73" spans="2:20" s="1" customFormat="1" ht="16.5" customHeight="1">
      <c r="B73" s="30"/>
      <c r="C73" s="31"/>
      <c r="D73" s="31"/>
      <c r="E73" s="228" t="str">
        <f>E9</f>
        <v>02 - Položky stavební neboli jiné cenové soustavy</v>
      </c>
      <c r="F73" s="257"/>
      <c r="G73" s="257"/>
      <c r="H73" s="257"/>
      <c r="I73" s="103"/>
      <c r="J73" s="31"/>
      <c r="K73" s="31"/>
      <c r="L73" s="34"/>
    </row>
    <row r="74" spans="2:20" s="1" customFormat="1" ht="6.95" customHeight="1">
      <c r="B74" s="30"/>
      <c r="C74" s="31"/>
      <c r="D74" s="31"/>
      <c r="E74" s="31"/>
      <c r="F74" s="31"/>
      <c r="G74" s="31"/>
      <c r="H74" s="31"/>
      <c r="I74" s="103"/>
      <c r="J74" s="31"/>
      <c r="K74" s="31"/>
      <c r="L74" s="34"/>
    </row>
    <row r="75" spans="2:20" s="1" customFormat="1" ht="12" customHeight="1">
      <c r="B75" s="30"/>
      <c r="C75" s="25" t="s">
        <v>21</v>
      </c>
      <c r="D75" s="31"/>
      <c r="E75" s="31"/>
      <c r="F75" s="23" t="str">
        <f>F12</f>
        <v>OŘ Praha</v>
      </c>
      <c r="G75" s="31"/>
      <c r="H75" s="31"/>
      <c r="I75" s="105" t="s">
        <v>23</v>
      </c>
      <c r="J75" s="54" t="str">
        <f>IF(J12="","",J12)</f>
        <v>27. 5. 2019</v>
      </c>
      <c r="K75" s="31"/>
      <c r="L75" s="34"/>
    </row>
    <row r="76" spans="2:20" s="1" customFormat="1" ht="6.95" customHeight="1">
      <c r="B76" s="30"/>
      <c r="C76" s="31"/>
      <c r="D76" s="31"/>
      <c r="E76" s="31"/>
      <c r="F76" s="31"/>
      <c r="G76" s="31"/>
      <c r="H76" s="31"/>
      <c r="I76" s="103"/>
      <c r="J76" s="31"/>
      <c r="K76" s="31"/>
      <c r="L76" s="34"/>
    </row>
    <row r="77" spans="2:20" s="1" customFormat="1" ht="27.95" customHeight="1">
      <c r="B77" s="30"/>
      <c r="C77" s="25" t="s">
        <v>25</v>
      </c>
      <c r="D77" s="31"/>
      <c r="E77" s="31"/>
      <c r="F77" s="23" t="str">
        <f>E15</f>
        <v>SŽDC s.o. Přednosta SEE Praha; Mgr.Fiala František</v>
      </c>
      <c r="G77" s="31"/>
      <c r="H77" s="31"/>
      <c r="I77" s="105" t="s">
        <v>33</v>
      </c>
      <c r="J77" s="28" t="str">
        <f>E21</f>
        <v>SŽDC s.o. Voldřich Lukáš</v>
      </c>
      <c r="K77" s="31"/>
      <c r="L77" s="34"/>
    </row>
    <row r="78" spans="2:20" s="1" customFormat="1" ht="27.95" customHeight="1">
      <c r="B78" s="30"/>
      <c r="C78" s="25" t="s">
        <v>31</v>
      </c>
      <c r="D78" s="31"/>
      <c r="E78" s="31"/>
      <c r="F78" s="23" t="str">
        <f>IF(E18="","",E18)</f>
        <v>Vyplň údaj</v>
      </c>
      <c r="G78" s="31"/>
      <c r="H78" s="31"/>
      <c r="I78" s="105" t="s">
        <v>36</v>
      </c>
      <c r="J78" s="28" t="str">
        <f>E24</f>
        <v>SŽDC s.o. Voldřich Lukáš</v>
      </c>
      <c r="K78" s="31"/>
      <c r="L78" s="34"/>
    </row>
    <row r="79" spans="2:20" s="1" customFormat="1" ht="10.35" customHeight="1">
      <c r="B79" s="30"/>
      <c r="C79" s="31"/>
      <c r="D79" s="31"/>
      <c r="E79" s="31"/>
      <c r="F79" s="31"/>
      <c r="G79" s="31"/>
      <c r="H79" s="31"/>
      <c r="I79" s="103"/>
      <c r="J79" s="31"/>
      <c r="K79" s="31"/>
      <c r="L79" s="34"/>
    </row>
    <row r="80" spans="2:20" s="9" customFormat="1" ht="29.25" customHeight="1">
      <c r="B80" s="143"/>
      <c r="C80" s="144" t="s">
        <v>103</v>
      </c>
      <c r="D80" s="145" t="s">
        <v>58</v>
      </c>
      <c r="E80" s="145" t="s">
        <v>54</v>
      </c>
      <c r="F80" s="145" t="s">
        <v>55</v>
      </c>
      <c r="G80" s="145" t="s">
        <v>104</v>
      </c>
      <c r="H80" s="145" t="s">
        <v>105</v>
      </c>
      <c r="I80" s="146" t="s">
        <v>106</v>
      </c>
      <c r="J80" s="145" t="s">
        <v>99</v>
      </c>
      <c r="K80" s="147" t="s">
        <v>107</v>
      </c>
      <c r="L80" s="148"/>
      <c r="M80" s="63" t="s">
        <v>19</v>
      </c>
      <c r="N80" s="64" t="s">
        <v>43</v>
      </c>
      <c r="O80" s="64" t="s">
        <v>108</v>
      </c>
      <c r="P80" s="64" t="s">
        <v>109</v>
      </c>
      <c r="Q80" s="64" t="s">
        <v>110</v>
      </c>
      <c r="R80" s="64" t="s">
        <v>111</v>
      </c>
      <c r="S80" s="64" t="s">
        <v>112</v>
      </c>
      <c r="T80" s="65" t="s">
        <v>113</v>
      </c>
    </row>
    <row r="81" spans="2:65" s="1" customFormat="1" ht="22.9" customHeight="1">
      <c r="B81" s="30"/>
      <c r="C81" s="70" t="s">
        <v>114</v>
      </c>
      <c r="D81" s="31"/>
      <c r="E81" s="31"/>
      <c r="F81" s="31"/>
      <c r="G81" s="31"/>
      <c r="H81" s="31"/>
      <c r="I81" s="103"/>
      <c r="J81" s="149">
        <f>BK81</f>
        <v>0</v>
      </c>
      <c r="K81" s="31"/>
      <c r="L81" s="34"/>
      <c r="M81" s="66"/>
      <c r="N81" s="67"/>
      <c r="O81" s="67"/>
      <c r="P81" s="150">
        <f>P82+SUM(P83:P234)</f>
        <v>0</v>
      </c>
      <c r="Q81" s="67"/>
      <c r="R81" s="150">
        <f>R82+SUM(R83:R234)</f>
        <v>13.375228695999999</v>
      </c>
      <c r="S81" s="67"/>
      <c r="T81" s="151">
        <f>T82+SUM(T83:T234)</f>
        <v>10.903880000000001</v>
      </c>
      <c r="AT81" s="13" t="s">
        <v>72</v>
      </c>
      <c r="AU81" s="13" t="s">
        <v>100</v>
      </c>
      <c r="BK81" s="152">
        <f>BK82+SUM(BK83:BK234)</f>
        <v>0</v>
      </c>
    </row>
    <row r="82" spans="2:65" s="1" customFormat="1" ht="48" customHeight="1">
      <c r="B82" s="30"/>
      <c r="C82" s="153" t="s">
        <v>81</v>
      </c>
      <c r="D82" s="153" t="s">
        <v>115</v>
      </c>
      <c r="E82" s="154" t="s">
        <v>3643</v>
      </c>
      <c r="F82" s="155" t="s">
        <v>3644</v>
      </c>
      <c r="G82" s="156" t="s">
        <v>320</v>
      </c>
      <c r="H82" s="157">
        <v>57</v>
      </c>
      <c r="I82" s="158"/>
      <c r="J82" s="159">
        <f>ROUND(I82*H82,2)</f>
        <v>0</v>
      </c>
      <c r="K82" s="155" t="s">
        <v>3645</v>
      </c>
      <c r="L82" s="34"/>
      <c r="M82" s="160" t="s">
        <v>19</v>
      </c>
      <c r="N82" s="161" t="s">
        <v>44</v>
      </c>
      <c r="O82" s="59"/>
      <c r="P82" s="162">
        <f>O82*H82</f>
        <v>0</v>
      </c>
      <c r="Q82" s="162">
        <v>0</v>
      </c>
      <c r="R82" s="162">
        <f>Q82*H82</f>
        <v>0</v>
      </c>
      <c r="S82" s="162">
        <v>0</v>
      </c>
      <c r="T82" s="163">
        <f>S82*H82</f>
        <v>0</v>
      </c>
      <c r="AR82" s="164" t="s">
        <v>226</v>
      </c>
      <c r="AT82" s="164" t="s">
        <v>115</v>
      </c>
      <c r="AU82" s="164" t="s">
        <v>73</v>
      </c>
      <c r="AY82" s="13" t="s">
        <v>121</v>
      </c>
      <c r="BE82" s="165">
        <f>IF(N82="základní",J82,0)</f>
        <v>0</v>
      </c>
      <c r="BF82" s="165">
        <f>IF(N82="snížená",J82,0)</f>
        <v>0</v>
      </c>
      <c r="BG82" s="165">
        <f>IF(N82="zákl. přenesená",J82,0)</f>
        <v>0</v>
      </c>
      <c r="BH82" s="165">
        <f>IF(N82="sníž. přenesená",J82,0)</f>
        <v>0</v>
      </c>
      <c r="BI82" s="165">
        <f>IF(N82="nulová",J82,0)</f>
        <v>0</v>
      </c>
      <c r="BJ82" s="13" t="s">
        <v>81</v>
      </c>
      <c r="BK82" s="165">
        <f>ROUND(I82*H82,2)</f>
        <v>0</v>
      </c>
      <c r="BL82" s="13" t="s">
        <v>226</v>
      </c>
      <c r="BM82" s="164" t="s">
        <v>3646</v>
      </c>
    </row>
    <row r="83" spans="2:65" s="1" customFormat="1" ht="224.25">
      <c r="B83" s="30"/>
      <c r="C83" s="31"/>
      <c r="D83" s="176" t="s">
        <v>1954</v>
      </c>
      <c r="E83" s="31"/>
      <c r="F83" s="177" t="s">
        <v>3647</v>
      </c>
      <c r="G83" s="31"/>
      <c r="H83" s="31"/>
      <c r="I83" s="103"/>
      <c r="J83" s="31"/>
      <c r="K83" s="31"/>
      <c r="L83" s="34"/>
      <c r="M83" s="178"/>
      <c r="N83" s="59"/>
      <c r="O83" s="59"/>
      <c r="P83" s="59"/>
      <c r="Q83" s="59"/>
      <c r="R83" s="59"/>
      <c r="S83" s="59"/>
      <c r="T83" s="60"/>
      <c r="AT83" s="13" t="s">
        <v>1954</v>
      </c>
      <c r="AU83" s="13" t="s">
        <v>73</v>
      </c>
    </row>
    <row r="84" spans="2:65" s="1" customFormat="1" ht="24" customHeight="1">
      <c r="B84" s="30"/>
      <c r="C84" s="153" t="s">
        <v>1971</v>
      </c>
      <c r="D84" s="153" t="s">
        <v>115</v>
      </c>
      <c r="E84" s="154" t="s">
        <v>3648</v>
      </c>
      <c r="F84" s="155" t="s">
        <v>3649</v>
      </c>
      <c r="G84" s="156" t="s">
        <v>3650</v>
      </c>
      <c r="H84" s="157">
        <v>1</v>
      </c>
      <c r="I84" s="158"/>
      <c r="J84" s="159">
        <f>ROUND(I84*H84,2)</f>
        <v>0</v>
      </c>
      <c r="K84" s="155" t="s">
        <v>3645</v>
      </c>
      <c r="L84" s="34"/>
      <c r="M84" s="160" t="s">
        <v>19</v>
      </c>
      <c r="N84" s="161" t="s">
        <v>44</v>
      </c>
      <c r="O84" s="59"/>
      <c r="P84" s="162">
        <f>O84*H84</f>
        <v>0</v>
      </c>
      <c r="Q84" s="162">
        <v>0</v>
      </c>
      <c r="R84" s="162">
        <f>Q84*H84</f>
        <v>0</v>
      </c>
      <c r="S84" s="162">
        <v>0</v>
      </c>
      <c r="T84" s="163">
        <f>S84*H84</f>
        <v>0</v>
      </c>
      <c r="AR84" s="164" t="s">
        <v>226</v>
      </c>
      <c r="AT84" s="164" t="s">
        <v>115</v>
      </c>
      <c r="AU84" s="164" t="s">
        <v>73</v>
      </c>
      <c r="AY84" s="13" t="s">
        <v>121</v>
      </c>
      <c r="BE84" s="165">
        <f>IF(N84="základní",J84,0)</f>
        <v>0</v>
      </c>
      <c r="BF84" s="165">
        <f>IF(N84="snížená",J84,0)</f>
        <v>0</v>
      </c>
      <c r="BG84" s="165">
        <f>IF(N84="zákl. přenesená",J84,0)</f>
        <v>0</v>
      </c>
      <c r="BH84" s="165">
        <f>IF(N84="sníž. přenesená",J84,0)</f>
        <v>0</v>
      </c>
      <c r="BI84" s="165">
        <f>IF(N84="nulová",J84,0)</f>
        <v>0</v>
      </c>
      <c r="BJ84" s="13" t="s">
        <v>81</v>
      </c>
      <c r="BK84" s="165">
        <f>ROUND(I84*H84,2)</f>
        <v>0</v>
      </c>
      <c r="BL84" s="13" t="s">
        <v>226</v>
      </c>
      <c r="BM84" s="164" t="s">
        <v>3651</v>
      </c>
    </row>
    <row r="85" spans="2:65" s="1" customFormat="1" ht="107.25">
      <c r="B85" s="30"/>
      <c r="C85" s="31"/>
      <c r="D85" s="176" t="s">
        <v>1954</v>
      </c>
      <c r="E85" s="31"/>
      <c r="F85" s="177" t="s">
        <v>3652</v>
      </c>
      <c r="G85" s="31"/>
      <c r="H85" s="31"/>
      <c r="I85" s="103"/>
      <c r="J85" s="31"/>
      <c r="K85" s="31"/>
      <c r="L85" s="34"/>
      <c r="M85" s="178"/>
      <c r="N85" s="59"/>
      <c r="O85" s="59"/>
      <c r="P85" s="59"/>
      <c r="Q85" s="59"/>
      <c r="R85" s="59"/>
      <c r="S85" s="59"/>
      <c r="T85" s="60"/>
      <c r="AT85" s="13" t="s">
        <v>1954</v>
      </c>
      <c r="AU85" s="13" t="s">
        <v>73</v>
      </c>
    </row>
    <row r="86" spans="2:65" s="1" customFormat="1" ht="36" customHeight="1">
      <c r="B86" s="30"/>
      <c r="C86" s="153" t="s">
        <v>1975</v>
      </c>
      <c r="D86" s="153" t="s">
        <v>115</v>
      </c>
      <c r="E86" s="154" t="s">
        <v>3653</v>
      </c>
      <c r="F86" s="155" t="s">
        <v>3654</v>
      </c>
      <c r="G86" s="156" t="s">
        <v>219</v>
      </c>
      <c r="H86" s="157">
        <v>1</v>
      </c>
      <c r="I86" s="158"/>
      <c r="J86" s="159">
        <f>ROUND(I86*H86,2)</f>
        <v>0</v>
      </c>
      <c r="K86" s="155" t="s">
        <v>3645</v>
      </c>
      <c r="L86" s="34"/>
      <c r="M86" s="160" t="s">
        <v>19</v>
      </c>
      <c r="N86" s="161" t="s">
        <v>44</v>
      </c>
      <c r="O86" s="59"/>
      <c r="P86" s="162">
        <f>O86*H86</f>
        <v>0</v>
      </c>
      <c r="Q86" s="162">
        <v>0</v>
      </c>
      <c r="R86" s="162">
        <f>Q86*H86</f>
        <v>0</v>
      </c>
      <c r="S86" s="162">
        <v>0</v>
      </c>
      <c r="T86" s="163">
        <f>S86*H86</f>
        <v>0</v>
      </c>
      <c r="AR86" s="164" t="s">
        <v>226</v>
      </c>
      <c r="AT86" s="164" t="s">
        <v>115</v>
      </c>
      <c r="AU86" s="164" t="s">
        <v>73</v>
      </c>
      <c r="AY86" s="13" t="s">
        <v>121</v>
      </c>
      <c r="BE86" s="165">
        <f>IF(N86="základní",J86,0)</f>
        <v>0</v>
      </c>
      <c r="BF86" s="165">
        <f>IF(N86="snížená",J86,0)</f>
        <v>0</v>
      </c>
      <c r="BG86" s="165">
        <f>IF(N86="zákl. přenesená",J86,0)</f>
        <v>0</v>
      </c>
      <c r="BH86" s="165">
        <f>IF(N86="sníž. přenesená",J86,0)</f>
        <v>0</v>
      </c>
      <c r="BI86" s="165">
        <f>IF(N86="nulová",J86,0)</f>
        <v>0</v>
      </c>
      <c r="BJ86" s="13" t="s">
        <v>81</v>
      </c>
      <c r="BK86" s="165">
        <f>ROUND(I86*H86,2)</f>
        <v>0</v>
      </c>
      <c r="BL86" s="13" t="s">
        <v>226</v>
      </c>
      <c r="BM86" s="164" t="s">
        <v>3655</v>
      </c>
    </row>
    <row r="87" spans="2:65" s="1" customFormat="1" ht="195">
      <c r="B87" s="30"/>
      <c r="C87" s="31"/>
      <c r="D87" s="176" t="s">
        <v>1954</v>
      </c>
      <c r="E87" s="31"/>
      <c r="F87" s="177" t="s">
        <v>3656</v>
      </c>
      <c r="G87" s="31"/>
      <c r="H87" s="31"/>
      <c r="I87" s="103"/>
      <c r="J87" s="31"/>
      <c r="K87" s="31"/>
      <c r="L87" s="34"/>
      <c r="M87" s="178"/>
      <c r="N87" s="59"/>
      <c r="O87" s="59"/>
      <c r="P87" s="59"/>
      <c r="Q87" s="59"/>
      <c r="R87" s="59"/>
      <c r="S87" s="59"/>
      <c r="T87" s="60"/>
      <c r="AT87" s="13" t="s">
        <v>1954</v>
      </c>
      <c r="AU87" s="13" t="s">
        <v>73</v>
      </c>
    </row>
    <row r="88" spans="2:65" s="1" customFormat="1" ht="24" customHeight="1">
      <c r="B88" s="30"/>
      <c r="C88" s="153" t="s">
        <v>1980</v>
      </c>
      <c r="D88" s="153" t="s">
        <v>115</v>
      </c>
      <c r="E88" s="154" t="s">
        <v>3657</v>
      </c>
      <c r="F88" s="155" t="s">
        <v>3658</v>
      </c>
      <c r="G88" s="156" t="s">
        <v>320</v>
      </c>
      <c r="H88" s="157">
        <v>1</v>
      </c>
      <c r="I88" s="158"/>
      <c r="J88" s="159">
        <f>ROUND(I88*H88,2)</f>
        <v>0</v>
      </c>
      <c r="K88" s="155" t="s">
        <v>3645</v>
      </c>
      <c r="L88" s="34"/>
      <c r="M88" s="160" t="s">
        <v>19</v>
      </c>
      <c r="N88" s="161" t="s">
        <v>44</v>
      </c>
      <c r="O88" s="59"/>
      <c r="P88" s="162">
        <f>O88*H88</f>
        <v>0</v>
      </c>
      <c r="Q88" s="162">
        <v>0</v>
      </c>
      <c r="R88" s="162">
        <f>Q88*H88</f>
        <v>0</v>
      </c>
      <c r="S88" s="162">
        <v>0</v>
      </c>
      <c r="T88" s="163">
        <f>S88*H88</f>
        <v>0</v>
      </c>
      <c r="AR88" s="164" t="s">
        <v>226</v>
      </c>
      <c r="AT88" s="164" t="s">
        <v>115</v>
      </c>
      <c r="AU88" s="164" t="s">
        <v>73</v>
      </c>
      <c r="AY88" s="13" t="s">
        <v>121</v>
      </c>
      <c r="BE88" s="165">
        <f>IF(N88="základní",J88,0)</f>
        <v>0</v>
      </c>
      <c r="BF88" s="165">
        <f>IF(N88="snížená",J88,0)</f>
        <v>0</v>
      </c>
      <c r="BG88" s="165">
        <f>IF(N88="zákl. přenesená",J88,0)</f>
        <v>0</v>
      </c>
      <c r="BH88" s="165">
        <f>IF(N88="sníž. přenesená",J88,0)</f>
        <v>0</v>
      </c>
      <c r="BI88" s="165">
        <f>IF(N88="nulová",J88,0)</f>
        <v>0</v>
      </c>
      <c r="BJ88" s="13" t="s">
        <v>81</v>
      </c>
      <c r="BK88" s="165">
        <f>ROUND(I88*H88,2)</f>
        <v>0</v>
      </c>
      <c r="BL88" s="13" t="s">
        <v>226</v>
      </c>
      <c r="BM88" s="164" t="s">
        <v>3659</v>
      </c>
    </row>
    <row r="89" spans="2:65" s="1" customFormat="1" ht="58.5">
      <c r="B89" s="30"/>
      <c r="C89" s="31"/>
      <c r="D89" s="176" t="s">
        <v>1954</v>
      </c>
      <c r="E89" s="31"/>
      <c r="F89" s="177" t="s">
        <v>3660</v>
      </c>
      <c r="G89" s="31"/>
      <c r="H89" s="31"/>
      <c r="I89" s="103"/>
      <c r="J89" s="31"/>
      <c r="K89" s="31"/>
      <c r="L89" s="34"/>
      <c r="M89" s="178"/>
      <c r="N89" s="59"/>
      <c r="O89" s="59"/>
      <c r="P89" s="59"/>
      <c r="Q89" s="59"/>
      <c r="R89" s="59"/>
      <c r="S89" s="59"/>
      <c r="T89" s="60"/>
      <c r="AT89" s="13" t="s">
        <v>1954</v>
      </c>
      <c r="AU89" s="13" t="s">
        <v>73</v>
      </c>
    </row>
    <row r="90" spans="2:65" s="1" customFormat="1" ht="36" customHeight="1">
      <c r="B90" s="30"/>
      <c r="C90" s="153" t="s">
        <v>1984</v>
      </c>
      <c r="D90" s="153" t="s">
        <v>115</v>
      </c>
      <c r="E90" s="154" t="s">
        <v>3661</v>
      </c>
      <c r="F90" s="155" t="s">
        <v>3662</v>
      </c>
      <c r="G90" s="156" t="s">
        <v>231</v>
      </c>
      <c r="H90" s="157">
        <v>1</v>
      </c>
      <c r="I90" s="158"/>
      <c r="J90" s="159">
        <f>ROUND(I90*H90,2)</f>
        <v>0</v>
      </c>
      <c r="K90" s="155" t="s">
        <v>3645</v>
      </c>
      <c r="L90" s="34"/>
      <c r="M90" s="160" t="s">
        <v>19</v>
      </c>
      <c r="N90" s="161" t="s">
        <v>44</v>
      </c>
      <c r="O90" s="59"/>
      <c r="P90" s="162">
        <f>O90*H90</f>
        <v>0</v>
      </c>
      <c r="Q90" s="162">
        <v>4.6394000000000003E-5</v>
      </c>
      <c r="R90" s="162">
        <f>Q90*H90</f>
        <v>4.6394000000000003E-5</v>
      </c>
      <c r="S90" s="162">
        <v>0</v>
      </c>
      <c r="T90" s="163">
        <f>S90*H90</f>
        <v>0</v>
      </c>
      <c r="AR90" s="164" t="s">
        <v>226</v>
      </c>
      <c r="AT90" s="164" t="s">
        <v>115</v>
      </c>
      <c r="AU90" s="164" t="s">
        <v>73</v>
      </c>
      <c r="AY90" s="13" t="s">
        <v>121</v>
      </c>
      <c r="BE90" s="165">
        <f>IF(N90="základní",J90,0)</f>
        <v>0</v>
      </c>
      <c r="BF90" s="165">
        <f>IF(N90="snížená",J90,0)</f>
        <v>0</v>
      </c>
      <c r="BG90" s="165">
        <f>IF(N90="zákl. přenesená",J90,0)</f>
        <v>0</v>
      </c>
      <c r="BH90" s="165">
        <f>IF(N90="sníž. přenesená",J90,0)</f>
        <v>0</v>
      </c>
      <c r="BI90" s="165">
        <f>IF(N90="nulová",J90,0)</f>
        <v>0</v>
      </c>
      <c r="BJ90" s="13" t="s">
        <v>81</v>
      </c>
      <c r="BK90" s="165">
        <f>ROUND(I90*H90,2)</f>
        <v>0</v>
      </c>
      <c r="BL90" s="13" t="s">
        <v>226</v>
      </c>
      <c r="BM90" s="164" t="s">
        <v>3663</v>
      </c>
    </row>
    <row r="91" spans="2:65" s="1" customFormat="1" ht="136.5">
      <c r="B91" s="30"/>
      <c r="C91" s="31"/>
      <c r="D91" s="176" t="s">
        <v>1954</v>
      </c>
      <c r="E91" s="31"/>
      <c r="F91" s="177" t="s">
        <v>3664</v>
      </c>
      <c r="G91" s="31"/>
      <c r="H91" s="31"/>
      <c r="I91" s="103"/>
      <c r="J91" s="31"/>
      <c r="K91" s="31"/>
      <c r="L91" s="34"/>
      <c r="M91" s="178"/>
      <c r="N91" s="59"/>
      <c r="O91" s="59"/>
      <c r="P91" s="59"/>
      <c r="Q91" s="59"/>
      <c r="R91" s="59"/>
      <c r="S91" s="59"/>
      <c r="T91" s="60"/>
      <c r="AT91" s="13" t="s">
        <v>1954</v>
      </c>
      <c r="AU91" s="13" t="s">
        <v>73</v>
      </c>
    </row>
    <row r="92" spans="2:65" s="1" customFormat="1" ht="36" customHeight="1">
      <c r="B92" s="30"/>
      <c r="C92" s="153" t="s">
        <v>1989</v>
      </c>
      <c r="D92" s="153" t="s">
        <v>115</v>
      </c>
      <c r="E92" s="154" t="s">
        <v>3665</v>
      </c>
      <c r="F92" s="155" t="s">
        <v>3666</v>
      </c>
      <c r="G92" s="156" t="s">
        <v>231</v>
      </c>
      <c r="H92" s="157">
        <v>1</v>
      </c>
      <c r="I92" s="158"/>
      <c r="J92" s="159">
        <f>ROUND(I92*H92,2)</f>
        <v>0</v>
      </c>
      <c r="K92" s="155" t="s">
        <v>3645</v>
      </c>
      <c r="L92" s="34"/>
      <c r="M92" s="160" t="s">
        <v>19</v>
      </c>
      <c r="N92" s="161" t="s">
        <v>44</v>
      </c>
      <c r="O92" s="59"/>
      <c r="P92" s="162">
        <f>O92*H92</f>
        <v>0</v>
      </c>
      <c r="Q92" s="162">
        <v>4.6394000000000003E-5</v>
      </c>
      <c r="R92" s="162">
        <f>Q92*H92</f>
        <v>4.6394000000000003E-5</v>
      </c>
      <c r="S92" s="162">
        <v>0</v>
      </c>
      <c r="T92" s="163">
        <f>S92*H92</f>
        <v>0</v>
      </c>
      <c r="AR92" s="164" t="s">
        <v>226</v>
      </c>
      <c r="AT92" s="164" t="s">
        <v>115</v>
      </c>
      <c r="AU92" s="164" t="s">
        <v>73</v>
      </c>
      <c r="AY92" s="13" t="s">
        <v>121</v>
      </c>
      <c r="BE92" s="165">
        <f>IF(N92="základní",J92,0)</f>
        <v>0</v>
      </c>
      <c r="BF92" s="165">
        <f>IF(N92="snížená",J92,0)</f>
        <v>0</v>
      </c>
      <c r="BG92" s="165">
        <f>IF(N92="zákl. přenesená",J92,0)</f>
        <v>0</v>
      </c>
      <c r="BH92" s="165">
        <f>IF(N92="sníž. přenesená",J92,0)</f>
        <v>0</v>
      </c>
      <c r="BI92" s="165">
        <f>IF(N92="nulová",J92,0)</f>
        <v>0</v>
      </c>
      <c r="BJ92" s="13" t="s">
        <v>81</v>
      </c>
      <c r="BK92" s="165">
        <f>ROUND(I92*H92,2)</f>
        <v>0</v>
      </c>
      <c r="BL92" s="13" t="s">
        <v>226</v>
      </c>
      <c r="BM92" s="164" t="s">
        <v>3667</v>
      </c>
    </row>
    <row r="93" spans="2:65" s="1" customFormat="1" ht="136.5">
      <c r="B93" s="30"/>
      <c r="C93" s="31"/>
      <c r="D93" s="176" t="s">
        <v>1954</v>
      </c>
      <c r="E93" s="31"/>
      <c r="F93" s="177" t="s">
        <v>3664</v>
      </c>
      <c r="G93" s="31"/>
      <c r="H93" s="31"/>
      <c r="I93" s="103"/>
      <c r="J93" s="31"/>
      <c r="K93" s="31"/>
      <c r="L93" s="34"/>
      <c r="M93" s="178"/>
      <c r="N93" s="59"/>
      <c r="O93" s="59"/>
      <c r="P93" s="59"/>
      <c r="Q93" s="59"/>
      <c r="R93" s="59"/>
      <c r="S93" s="59"/>
      <c r="T93" s="60"/>
      <c r="AT93" s="13" t="s">
        <v>1954</v>
      </c>
      <c r="AU93" s="13" t="s">
        <v>73</v>
      </c>
    </row>
    <row r="94" spans="2:65" s="1" customFormat="1" ht="48" customHeight="1">
      <c r="B94" s="30"/>
      <c r="C94" s="153" t="s">
        <v>1993</v>
      </c>
      <c r="D94" s="153" t="s">
        <v>115</v>
      </c>
      <c r="E94" s="154" t="s">
        <v>3668</v>
      </c>
      <c r="F94" s="155" t="s">
        <v>3669</v>
      </c>
      <c r="G94" s="156" t="s">
        <v>219</v>
      </c>
      <c r="H94" s="157">
        <v>1</v>
      </c>
      <c r="I94" s="158"/>
      <c r="J94" s="159">
        <f>ROUND(I94*H94,2)</f>
        <v>0</v>
      </c>
      <c r="K94" s="155" t="s">
        <v>3645</v>
      </c>
      <c r="L94" s="34"/>
      <c r="M94" s="160" t="s">
        <v>19</v>
      </c>
      <c r="N94" s="161" t="s">
        <v>44</v>
      </c>
      <c r="O94" s="59"/>
      <c r="P94" s="162">
        <f>O94*H94</f>
        <v>0</v>
      </c>
      <c r="Q94" s="162">
        <v>0</v>
      </c>
      <c r="R94" s="162">
        <f>Q94*H94</f>
        <v>0</v>
      </c>
      <c r="S94" s="162">
        <v>0.32500000000000001</v>
      </c>
      <c r="T94" s="163">
        <f>S94*H94</f>
        <v>0.32500000000000001</v>
      </c>
      <c r="AR94" s="164" t="s">
        <v>226</v>
      </c>
      <c r="AT94" s="164" t="s">
        <v>115</v>
      </c>
      <c r="AU94" s="164" t="s">
        <v>73</v>
      </c>
      <c r="AY94" s="13" t="s">
        <v>121</v>
      </c>
      <c r="BE94" s="165">
        <f>IF(N94="základní",J94,0)</f>
        <v>0</v>
      </c>
      <c r="BF94" s="165">
        <f>IF(N94="snížená",J94,0)</f>
        <v>0</v>
      </c>
      <c r="BG94" s="165">
        <f>IF(N94="zákl. přenesená",J94,0)</f>
        <v>0</v>
      </c>
      <c r="BH94" s="165">
        <f>IF(N94="sníž. přenesená",J94,0)</f>
        <v>0</v>
      </c>
      <c r="BI94" s="165">
        <f>IF(N94="nulová",J94,0)</f>
        <v>0</v>
      </c>
      <c r="BJ94" s="13" t="s">
        <v>81</v>
      </c>
      <c r="BK94" s="165">
        <f>ROUND(I94*H94,2)</f>
        <v>0</v>
      </c>
      <c r="BL94" s="13" t="s">
        <v>226</v>
      </c>
      <c r="BM94" s="164" t="s">
        <v>3670</v>
      </c>
    </row>
    <row r="95" spans="2:65" s="1" customFormat="1" ht="302.25">
      <c r="B95" s="30"/>
      <c r="C95" s="31"/>
      <c r="D95" s="176" t="s">
        <v>1954</v>
      </c>
      <c r="E95" s="31"/>
      <c r="F95" s="177" t="s">
        <v>3671</v>
      </c>
      <c r="G95" s="31"/>
      <c r="H95" s="31"/>
      <c r="I95" s="103"/>
      <c r="J95" s="31"/>
      <c r="K95" s="31"/>
      <c r="L95" s="34"/>
      <c r="M95" s="178"/>
      <c r="N95" s="59"/>
      <c r="O95" s="59"/>
      <c r="P95" s="59"/>
      <c r="Q95" s="59"/>
      <c r="R95" s="59"/>
      <c r="S95" s="59"/>
      <c r="T95" s="60"/>
      <c r="AT95" s="13" t="s">
        <v>1954</v>
      </c>
      <c r="AU95" s="13" t="s">
        <v>73</v>
      </c>
    </row>
    <row r="96" spans="2:65" s="1" customFormat="1" ht="60" customHeight="1">
      <c r="B96" s="30"/>
      <c r="C96" s="153" t="s">
        <v>1997</v>
      </c>
      <c r="D96" s="153" t="s">
        <v>115</v>
      </c>
      <c r="E96" s="154" t="s">
        <v>3672</v>
      </c>
      <c r="F96" s="155" t="s">
        <v>3673</v>
      </c>
      <c r="G96" s="156" t="s">
        <v>219</v>
      </c>
      <c r="H96" s="157">
        <v>1</v>
      </c>
      <c r="I96" s="158"/>
      <c r="J96" s="159">
        <f>ROUND(I96*H96,2)</f>
        <v>0</v>
      </c>
      <c r="K96" s="155" t="s">
        <v>3645</v>
      </c>
      <c r="L96" s="34"/>
      <c r="M96" s="160" t="s">
        <v>19</v>
      </c>
      <c r="N96" s="161" t="s">
        <v>44</v>
      </c>
      <c r="O96" s="59"/>
      <c r="P96" s="162">
        <f>O96*H96</f>
        <v>0</v>
      </c>
      <c r="Q96" s="162">
        <v>0</v>
      </c>
      <c r="R96" s="162">
        <f>Q96*H96</f>
        <v>0</v>
      </c>
      <c r="S96" s="162">
        <v>0.17</v>
      </c>
      <c r="T96" s="163">
        <f>S96*H96</f>
        <v>0.17</v>
      </c>
      <c r="AR96" s="164" t="s">
        <v>226</v>
      </c>
      <c r="AT96" s="164" t="s">
        <v>115</v>
      </c>
      <c r="AU96" s="164" t="s">
        <v>73</v>
      </c>
      <c r="AY96" s="13" t="s">
        <v>121</v>
      </c>
      <c r="BE96" s="165">
        <f>IF(N96="základní",J96,0)</f>
        <v>0</v>
      </c>
      <c r="BF96" s="165">
        <f>IF(N96="snížená",J96,0)</f>
        <v>0</v>
      </c>
      <c r="BG96" s="165">
        <f>IF(N96="zákl. přenesená",J96,0)</f>
        <v>0</v>
      </c>
      <c r="BH96" s="165">
        <f>IF(N96="sníž. přenesená",J96,0)</f>
        <v>0</v>
      </c>
      <c r="BI96" s="165">
        <f>IF(N96="nulová",J96,0)</f>
        <v>0</v>
      </c>
      <c r="BJ96" s="13" t="s">
        <v>81</v>
      </c>
      <c r="BK96" s="165">
        <f>ROUND(I96*H96,2)</f>
        <v>0</v>
      </c>
      <c r="BL96" s="13" t="s">
        <v>226</v>
      </c>
      <c r="BM96" s="164" t="s">
        <v>3674</v>
      </c>
    </row>
    <row r="97" spans="2:65" s="1" customFormat="1" ht="302.25">
      <c r="B97" s="30"/>
      <c r="C97" s="31"/>
      <c r="D97" s="176" t="s">
        <v>1954</v>
      </c>
      <c r="E97" s="31"/>
      <c r="F97" s="177" t="s">
        <v>3671</v>
      </c>
      <c r="G97" s="31"/>
      <c r="H97" s="31"/>
      <c r="I97" s="103"/>
      <c r="J97" s="31"/>
      <c r="K97" s="31"/>
      <c r="L97" s="34"/>
      <c r="M97" s="178"/>
      <c r="N97" s="59"/>
      <c r="O97" s="59"/>
      <c r="P97" s="59"/>
      <c r="Q97" s="59"/>
      <c r="R97" s="59"/>
      <c r="S97" s="59"/>
      <c r="T97" s="60"/>
      <c r="AT97" s="13" t="s">
        <v>1954</v>
      </c>
      <c r="AU97" s="13" t="s">
        <v>73</v>
      </c>
    </row>
    <row r="98" spans="2:65" s="1" customFormat="1" ht="60" customHeight="1">
      <c r="B98" s="30"/>
      <c r="C98" s="153" t="s">
        <v>2001</v>
      </c>
      <c r="D98" s="153" t="s">
        <v>115</v>
      </c>
      <c r="E98" s="154" t="s">
        <v>3675</v>
      </c>
      <c r="F98" s="155" t="s">
        <v>3676</v>
      </c>
      <c r="G98" s="156" t="s">
        <v>219</v>
      </c>
      <c r="H98" s="157">
        <v>1</v>
      </c>
      <c r="I98" s="158"/>
      <c r="J98" s="159">
        <f>ROUND(I98*H98,2)</f>
        <v>0</v>
      </c>
      <c r="K98" s="155" t="s">
        <v>3645</v>
      </c>
      <c r="L98" s="34"/>
      <c r="M98" s="160" t="s">
        <v>19</v>
      </c>
      <c r="N98" s="161" t="s">
        <v>44</v>
      </c>
      <c r="O98" s="59"/>
      <c r="P98" s="162">
        <f>O98*H98</f>
        <v>0</v>
      </c>
      <c r="Q98" s="162">
        <v>0</v>
      </c>
      <c r="R98" s="162">
        <f>Q98*H98</f>
        <v>0</v>
      </c>
      <c r="S98" s="162">
        <v>0.75</v>
      </c>
      <c r="T98" s="163">
        <f>S98*H98</f>
        <v>0.75</v>
      </c>
      <c r="AR98" s="164" t="s">
        <v>226</v>
      </c>
      <c r="AT98" s="164" t="s">
        <v>115</v>
      </c>
      <c r="AU98" s="164" t="s">
        <v>73</v>
      </c>
      <c r="AY98" s="13" t="s">
        <v>121</v>
      </c>
      <c r="BE98" s="165">
        <f>IF(N98="základní",J98,0)</f>
        <v>0</v>
      </c>
      <c r="BF98" s="165">
        <f>IF(N98="snížená",J98,0)</f>
        <v>0</v>
      </c>
      <c r="BG98" s="165">
        <f>IF(N98="zákl. přenesená",J98,0)</f>
        <v>0</v>
      </c>
      <c r="BH98" s="165">
        <f>IF(N98="sníž. přenesená",J98,0)</f>
        <v>0</v>
      </c>
      <c r="BI98" s="165">
        <f>IF(N98="nulová",J98,0)</f>
        <v>0</v>
      </c>
      <c r="BJ98" s="13" t="s">
        <v>81</v>
      </c>
      <c r="BK98" s="165">
        <f>ROUND(I98*H98,2)</f>
        <v>0</v>
      </c>
      <c r="BL98" s="13" t="s">
        <v>226</v>
      </c>
      <c r="BM98" s="164" t="s">
        <v>3677</v>
      </c>
    </row>
    <row r="99" spans="2:65" s="1" customFormat="1" ht="302.25">
      <c r="B99" s="30"/>
      <c r="C99" s="31"/>
      <c r="D99" s="176" t="s">
        <v>1954</v>
      </c>
      <c r="E99" s="31"/>
      <c r="F99" s="177" t="s">
        <v>3671</v>
      </c>
      <c r="G99" s="31"/>
      <c r="H99" s="31"/>
      <c r="I99" s="103"/>
      <c r="J99" s="31"/>
      <c r="K99" s="31"/>
      <c r="L99" s="34"/>
      <c r="M99" s="178"/>
      <c r="N99" s="59"/>
      <c r="O99" s="59"/>
      <c r="P99" s="59"/>
      <c r="Q99" s="59"/>
      <c r="R99" s="59"/>
      <c r="S99" s="59"/>
      <c r="T99" s="60"/>
      <c r="AT99" s="13" t="s">
        <v>1954</v>
      </c>
      <c r="AU99" s="13" t="s">
        <v>73</v>
      </c>
    </row>
    <row r="100" spans="2:65" s="1" customFormat="1" ht="48" customHeight="1">
      <c r="B100" s="30"/>
      <c r="C100" s="153" t="s">
        <v>2005</v>
      </c>
      <c r="D100" s="153" t="s">
        <v>115</v>
      </c>
      <c r="E100" s="154" t="s">
        <v>3678</v>
      </c>
      <c r="F100" s="155" t="s">
        <v>3679</v>
      </c>
      <c r="G100" s="156" t="s">
        <v>320</v>
      </c>
      <c r="H100" s="157">
        <v>1</v>
      </c>
      <c r="I100" s="158"/>
      <c r="J100" s="159">
        <f>ROUND(I100*H100,2)</f>
        <v>0</v>
      </c>
      <c r="K100" s="155" t="s">
        <v>3645</v>
      </c>
      <c r="L100" s="34"/>
      <c r="M100" s="160" t="s">
        <v>19</v>
      </c>
      <c r="N100" s="161" t="s">
        <v>44</v>
      </c>
      <c r="O100" s="59"/>
      <c r="P100" s="162">
        <f>O100*H100</f>
        <v>0</v>
      </c>
      <c r="Q100" s="162">
        <v>0</v>
      </c>
      <c r="R100" s="162">
        <f>Q100*H100</f>
        <v>0</v>
      </c>
      <c r="S100" s="162">
        <v>0</v>
      </c>
      <c r="T100" s="163">
        <f>S100*H100</f>
        <v>0</v>
      </c>
      <c r="AR100" s="164" t="s">
        <v>226</v>
      </c>
      <c r="AT100" s="164" t="s">
        <v>115</v>
      </c>
      <c r="AU100" s="164" t="s">
        <v>73</v>
      </c>
      <c r="AY100" s="13" t="s">
        <v>121</v>
      </c>
      <c r="BE100" s="165">
        <f>IF(N100="základní",J100,0)</f>
        <v>0</v>
      </c>
      <c r="BF100" s="165">
        <f>IF(N100="snížená",J100,0)</f>
        <v>0</v>
      </c>
      <c r="BG100" s="165">
        <f>IF(N100="zákl. přenesená",J100,0)</f>
        <v>0</v>
      </c>
      <c r="BH100" s="165">
        <f>IF(N100="sníž. přenesená",J100,0)</f>
        <v>0</v>
      </c>
      <c r="BI100" s="165">
        <f>IF(N100="nulová",J100,0)</f>
        <v>0</v>
      </c>
      <c r="BJ100" s="13" t="s">
        <v>81</v>
      </c>
      <c r="BK100" s="165">
        <f>ROUND(I100*H100,2)</f>
        <v>0</v>
      </c>
      <c r="BL100" s="13" t="s">
        <v>226</v>
      </c>
      <c r="BM100" s="164" t="s">
        <v>3680</v>
      </c>
    </row>
    <row r="101" spans="2:65" s="1" customFormat="1" ht="360.75">
      <c r="B101" s="30"/>
      <c r="C101" s="31"/>
      <c r="D101" s="176" t="s">
        <v>1954</v>
      </c>
      <c r="E101" s="31"/>
      <c r="F101" s="177" t="s">
        <v>3681</v>
      </c>
      <c r="G101" s="31"/>
      <c r="H101" s="31"/>
      <c r="I101" s="103"/>
      <c r="J101" s="31"/>
      <c r="K101" s="31"/>
      <c r="L101" s="34"/>
      <c r="M101" s="178"/>
      <c r="N101" s="59"/>
      <c r="O101" s="59"/>
      <c r="P101" s="59"/>
      <c r="Q101" s="59"/>
      <c r="R101" s="59"/>
      <c r="S101" s="59"/>
      <c r="T101" s="60"/>
      <c r="AT101" s="13" t="s">
        <v>1954</v>
      </c>
      <c r="AU101" s="13" t="s">
        <v>73</v>
      </c>
    </row>
    <row r="102" spans="2:65" s="1" customFormat="1" ht="60" customHeight="1">
      <c r="B102" s="30"/>
      <c r="C102" s="153" t="s">
        <v>2009</v>
      </c>
      <c r="D102" s="153" t="s">
        <v>115</v>
      </c>
      <c r="E102" s="154" t="s">
        <v>3682</v>
      </c>
      <c r="F102" s="155" t="s">
        <v>3683</v>
      </c>
      <c r="G102" s="156" t="s">
        <v>320</v>
      </c>
      <c r="H102" s="157">
        <v>1</v>
      </c>
      <c r="I102" s="158"/>
      <c r="J102" s="159">
        <f>ROUND(I102*H102,2)</f>
        <v>0</v>
      </c>
      <c r="K102" s="155" t="s">
        <v>3645</v>
      </c>
      <c r="L102" s="34"/>
      <c r="M102" s="160" t="s">
        <v>19</v>
      </c>
      <c r="N102" s="161" t="s">
        <v>44</v>
      </c>
      <c r="O102" s="59"/>
      <c r="P102" s="162">
        <f>O102*H102</f>
        <v>0</v>
      </c>
      <c r="Q102" s="162">
        <v>0</v>
      </c>
      <c r="R102" s="162">
        <f>Q102*H102</f>
        <v>0</v>
      </c>
      <c r="S102" s="162">
        <v>0</v>
      </c>
      <c r="T102" s="163">
        <f>S102*H102</f>
        <v>0</v>
      </c>
      <c r="AR102" s="164" t="s">
        <v>226</v>
      </c>
      <c r="AT102" s="164" t="s">
        <v>115</v>
      </c>
      <c r="AU102" s="164" t="s">
        <v>73</v>
      </c>
      <c r="AY102" s="13" t="s">
        <v>121</v>
      </c>
      <c r="BE102" s="165">
        <f>IF(N102="základní",J102,0)</f>
        <v>0</v>
      </c>
      <c r="BF102" s="165">
        <f>IF(N102="snížená",J102,0)</f>
        <v>0</v>
      </c>
      <c r="BG102" s="165">
        <f>IF(N102="zákl. přenesená",J102,0)</f>
        <v>0</v>
      </c>
      <c r="BH102" s="165">
        <f>IF(N102="sníž. přenesená",J102,0)</f>
        <v>0</v>
      </c>
      <c r="BI102" s="165">
        <f>IF(N102="nulová",J102,0)</f>
        <v>0</v>
      </c>
      <c r="BJ102" s="13" t="s">
        <v>81</v>
      </c>
      <c r="BK102" s="165">
        <f>ROUND(I102*H102,2)</f>
        <v>0</v>
      </c>
      <c r="BL102" s="13" t="s">
        <v>226</v>
      </c>
      <c r="BM102" s="164" t="s">
        <v>3684</v>
      </c>
    </row>
    <row r="103" spans="2:65" s="1" customFormat="1" ht="360.75">
      <c r="B103" s="30"/>
      <c r="C103" s="31"/>
      <c r="D103" s="176" t="s">
        <v>1954</v>
      </c>
      <c r="E103" s="31"/>
      <c r="F103" s="177" t="s">
        <v>3681</v>
      </c>
      <c r="G103" s="31"/>
      <c r="H103" s="31"/>
      <c r="I103" s="103"/>
      <c r="J103" s="31"/>
      <c r="K103" s="31"/>
      <c r="L103" s="34"/>
      <c r="M103" s="178"/>
      <c r="N103" s="59"/>
      <c r="O103" s="59"/>
      <c r="P103" s="59"/>
      <c r="Q103" s="59"/>
      <c r="R103" s="59"/>
      <c r="S103" s="59"/>
      <c r="T103" s="60"/>
      <c r="AT103" s="13" t="s">
        <v>1954</v>
      </c>
      <c r="AU103" s="13" t="s">
        <v>73</v>
      </c>
    </row>
    <row r="104" spans="2:65" s="1" customFormat="1" ht="48" customHeight="1">
      <c r="B104" s="30"/>
      <c r="C104" s="153" t="s">
        <v>2013</v>
      </c>
      <c r="D104" s="153" t="s">
        <v>115</v>
      </c>
      <c r="E104" s="154" t="s">
        <v>3685</v>
      </c>
      <c r="F104" s="155" t="s">
        <v>3686</v>
      </c>
      <c r="G104" s="156" t="s">
        <v>320</v>
      </c>
      <c r="H104" s="157">
        <v>1</v>
      </c>
      <c r="I104" s="158"/>
      <c r="J104" s="159">
        <f>ROUND(I104*H104,2)</f>
        <v>0</v>
      </c>
      <c r="K104" s="155" t="s">
        <v>3645</v>
      </c>
      <c r="L104" s="34"/>
      <c r="M104" s="160" t="s">
        <v>19</v>
      </c>
      <c r="N104" s="161" t="s">
        <v>44</v>
      </c>
      <c r="O104" s="59"/>
      <c r="P104" s="162">
        <f>O104*H104</f>
        <v>0</v>
      </c>
      <c r="Q104" s="162">
        <v>0</v>
      </c>
      <c r="R104" s="162">
        <f>Q104*H104</f>
        <v>0</v>
      </c>
      <c r="S104" s="162">
        <v>0</v>
      </c>
      <c r="T104" s="163">
        <f>S104*H104</f>
        <v>0</v>
      </c>
      <c r="AR104" s="164" t="s">
        <v>226</v>
      </c>
      <c r="AT104" s="164" t="s">
        <v>115</v>
      </c>
      <c r="AU104" s="164" t="s">
        <v>73</v>
      </c>
      <c r="AY104" s="13" t="s">
        <v>121</v>
      </c>
      <c r="BE104" s="165">
        <f>IF(N104="základní",J104,0)</f>
        <v>0</v>
      </c>
      <c r="BF104" s="165">
        <f>IF(N104="snížená",J104,0)</f>
        <v>0</v>
      </c>
      <c r="BG104" s="165">
        <f>IF(N104="zákl. přenesená",J104,0)</f>
        <v>0</v>
      </c>
      <c r="BH104" s="165">
        <f>IF(N104="sníž. přenesená",J104,0)</f>
        <v>0</v>
      </c>
      <c r="BI104" s="165">
        <f>IF(N104="nulová",J104,0)</f>
        <v>0</v>
      </c>
      <c r="BJ104" s="13" t="s">
        <v>81</v>
      </c>
      <c r="BK104" s="165">
        <f>ROUND(I104*H104,2)</f>
        <v>0</v>
      </c>
      <c r="BL104" s="13" t="s">
        <v>226</v>
      </c>
      <c r="BM104" s="164" t="s">
        <v>3687</v>
      </c>
    </row>
    <row r="105" spans="2:65" s="1" customFormat="1" ht="48.75">
      <c r="B105" s="30"/>
      <c r="C105" s="31"/>
      <c r="D105" s="176" t="s">
        <v>1954</v>
      </c>
      <c r="E105" s="31"/>
      <c r="F105" s="177" t="s">
        <v>3688</v>
      </c>
      <c r="G105" s="31"/>
      <c r="H105" s="31"/>
      <c r="I105" s="103"/>
      <c r="J105" s="31"/>
      <c r="K105" s="31"/>
      <c r="L105" s="34"/>
      <c r="M105" s="178"/>
      <c r="N105" s="59"/>
      <c r="O105" s="59"/>
      <c r="P105" s="59"/>
      <c r="Q105" s="59"/>
      <c r="R105" s="59"/>
      <c r="S105" s="59"/>
      <c r="T105" s="60"/>
      <c r="AT105" s="13" t="s">
        <v>1954</v>
      </c>
      <c r="AU105" s="13" t="s">
        <v>73</v>
      </c>
    </row>
    <row r="106" spans="2:65" s="1" customFormat="1" ht="36" customHeight="1">
      <c r="B106" s="30"/>
      <c r="C106" s="153" t="s">
        <v>2017</v>
      </c>
      <c r="D106" s="153" t="s">
        <v>115</v>
      </c>
      <c r="E106" s="154" t="s">
        <v>3689</v>
      </c>
      <c r="F106" s="155" t="s">
        <v>3690</v>
      </c>
      <c r="G106" s="156" t="s">
        <v>320</v>
      </c>
      <c r="H106" s="157">
        <v>1</v>
      </c>
      <c r="I106" s="158"/>
      <c r="J106" s="159">
        <f>ROUND(I106*H106,2)</f>
        <v>0</v>
      </c>
      <c r="K106" s="155" t="s">
        <v>3645</v>
      </c>
      <c r="L106" s="34"/>
      <c r="M106" s="160" t="s">
        <v>19</v>
      </c>
      <c r="N106" s="161" t="s">
        <v>44</v>
      </c>
      <c r="O106" s="59"/>
      <c r="P106" s="162">
        <f>O106*H106</f>
        <v>0</v>
      </c>
      <c r="Q106" s="162">
        <v>0</v>
      </c>
      <c r="R106" s="162">
        <f>Q106*H106</f>
        <v>0</v>
      </c>
      <c r="S106" s="162">
        <v>0</v>
      </c>
      <c r="T106" s="163">
        <f>S106*H106</f>
        <v>0</v>
      </c>
      <c r="AR106" s="164" t="s">
        <v>226</v>
      </c>
      <c r="AT106" s="164" t="s">
        <v>115</v>
      </c>
      <c r="AU106" s="164" t="s">
        <v>73</v>
      </c>
      <c r="AY106" s="13" t="s">
        <v>121</v>
      </c>
      <c r="BE106" s="165">
        <f>IF(N106="základní",J106,0)</f>
        <v>0</v>
      </c>
      <c r="BF106" s="165">
        <f>IF(N106="snížená",J106,0)</f>
        <v>0</v>
      </c>
      <c r="BG106" s="165">
        <f>IF(N106="zákl. přenesená",J106,0)</f>
        <v>0</v>
      </c>
      <c r="BH106" s="165">
        <f>IF(N106="sníž. přenesená",J106,0)</f>
        <v>0</v>
      </c>
      <c r="BI106" s="165">
        <f>IF(N106="nulová",J106,0)</f>
        <v>0</v>
      </c>
      <c r="BJ106" s="13" t="s">
        <v>81</v>
      </c>
      <c r="BK106" s="165">
        <f>ROUND(I106*H106,2)</f>
        <v>0</v>
      </c>
      <c r="BL106" s="13" t="s">
        <v>226</v>
      </c>
      <c r="BM106" s="164" t="s">
        <v>3691</v>
      </c>
    </row>
    <row r="107" spans="2:65" s="1" customFormat="1" ht="117">
      <c r="B107" s="30"/>
      <c r="C107" s="31"/>
      <c r="D107" s="176" t="s">
        <v>1954</v>
      </c>
      <c r="E107" s="31"/>
      <c r="F107" s="177" t="s">
        <v>3692</v>
      </c>
      <c r="G107" s="31"/>
      <c r="H107" s="31"/>
      <c r="I107" s="103"/>
      <c r="J107" s="31"/>
      <c r="K107" s="31"/>
      <c r="L107" s="34"/>
      <c r="M107" s="178"/>
      <c r="N107" s="59"/>
      <c r="O107" s="59"/>
      <c r="P107" s="59"/>
      <c r="Q107" s="59"/>
      <c r="R107" s="59"/>
      <c r="S107" s="59"/>
      <c r="T107" s="60"/>
      <c r="AT107" s="13" t="s">
        <v>1954</v>
      </c>
      <c r="AU107" s="13" t="s">
        <v>73</v>
      </c>
    </row>
    <row r="108" spans="2:65" s="1" customFormat="1" ht="48" customHeight="1">
      <c r="B108" s="30"/>
      <c r="C108" s="153" t="s">
        <v>2025</v>
      </c>
      <c r="D108" s="153" t="s">
        <v>115</v>
      </c>
      <c r="E108" s="154" t="s">
        <v>3693</v>
      </c>
      <c r="F108" s="155" t="s">
        <v>3694</v>
      </c>
      <c r="G108" s="156" t="s">
        <v>219</v>
      </c>
      <c r="H108" s="157">
        <v>1</v>
      </c>
      <c r="I108" s="158"/>
      <c r="J108" s="159">
        <f>ROUND(I108*H108,2)</f>
        <v>0</v>
      </c>
      <c r="K108" s="155" t="s">
        <v>3645</v>
      </c>
      <c r="L108" s="34"/>
      <c r="M108" s="160" t="s">
        <v>19</v>
      </c>
      <c r="N108" s="161" t="s">
        <v>44</v>
      </c>
      <c r="O108" s="59"/>
      <c r="P108" s="162">
        <f>O108*H108</f>
        <v>0</v>
      </c>
      <c r="Q108" s="162">
        <v>0</v>
      </c>
      <c r="R108" s="162">
        <f>Q108*H108</f>
        <v>0</v>
      </c>
      <c r="S108" s="162">
        <v>0</v>
      </c>
      <c r="T108" s="163">
        <f>S108*H108</f>
        <v>0</v>
      </c>
      <c r="AR108" s="164" t="s">
        <v>226</v>
      </c>
      <c r="AT108" s="164" t="s">
        <v>115</v>
      </c>
      <c r="AU108" s="164" t="s">
        <v>73</v>
      </c>
      <c r="AY108" s="13" t="s">
        <v>121</v>
      </c>
      <c r="BE108" s="165">
        <f>IF(N108="základní",J108,0)</f>
        <v>0</v>
      </c>
      <c r="BF108" s="165">
        <f>IF(N108="snížená",J108,0)</f>
        <v>0</v>
      </c>
      <c r="BG108" s="165">
        <f>IF(N108="zákl. přenesená",J108,0)</f>
        <v>0</v>
      </c>
      <c r="BH108" s="165">
        <f>IF(N108="sníž. přenesená",J108,0)</f>
        <v>0</v>
      </c>
      <c r="BI108" s="165">
        <f>IF(N108="nulová",J108,0)</f>
        <v>0</v>
      </c>
      <c r="BJ108" s="13" t="s">
        <v>81</v>
      </c>
      <c r="BK108" s="165">
        <f>ROUND(I108*H108,2)</f>
        <v>0</v>
      </c>
      <c r="BL108" s="13" t="s">
        <v>226</v>
      </c>
      <c r="BM108" s="164" t="s">
        <v>3695</v>
      </c>
    </row>
    <row r="109" spans="2:65" s="1" customFormat="1" ht="107.25">
      <c r="B109" s="30"/>
      <c r="C109" s="31"/>
      <c r="D109" s="176" t="s">
        <v>1954</v>
      </c>
      <c r="E109" s="31"/>
      <c r="F109" s="177" t="s">
        <v>3696</v>
      </c>
      <c r="G109" s="31"/>
      <c r="H109" s="31"/>
      <c r="I109" s="103"/>
      <c r="J109" s="31"/>
      <c r="K109" s="31"/>
      <c r="L109" s="34"/>
      <c r="M109" s="178"/>
      <c r="N109" s="59"/>
      <c r="O109" s="59"/>
      <c r="P109" s="59"/>
      <c r="Q109" s="59"/>
      <c r="R109" s="59"/>
      <c r="S109" s="59"/>
      <c r="T109" s="60"/>
      <c r="AT109" s="13" t="s">
        <v>1954</v>
      </c>
      <c r="AU109" s="13" t="s">
        <v>73</v>
      </c>
    </row>
    <row r="110" spans="2:65" s="1" customFormat="1" ht="48" customHeight="1">
      <c r="B110" s="30"/>
      <c r="C110" s="153" t="s">
        <v>2029</v>
      </c>
      <c r="D110" s="153" t="s">
        <v>115</v>
      </c>
      <c r="E110" s="154" t="s">
        <v>3697</v>
      </c>
      <c r="F110" s="155" t="s">
        <v>3698</v>
      </c>
      <c r="G110" s="156" t="s">
        <v>219</v>
      </c>
      <c r="H110" s="157">
        <v>1</v>
      </c>
      <c r="I110" s="158"/>
      <c r="J110" s="159">
        <f>ROUND(I110*H110,2)</f>
        <v>0</v>
      </c>
      <c r="K110" s="155" t="s">
        <v>3645</v>
      </c>
      <c r="L110" s="34"/>
      <c r="M110" s="160" t="s">
        <v>19</v>
      </c>
      <c r="N110" s="161" t="s">
        <v>44</v>
      </c>
      <c r="O110" s="59"/>
      <c r="P110" s="162">
        <f>O110*H110</f>
        <v>0</v>
      </c>
      <c r="Q110" s="162">
        <v>0</v>
      </c>
      <c r="R110" s="162">
        <f>Q110*H110</f>
        <v>0</v>
      </c>
      <c r="S110" s="162">
        <v>0</v>
      </c>
      <c r="T110" s="163">
        <f>S110*H110</f>
        <v>0</v>
      </c>
      <c r="AR110" s="164" t="s">
        <v>226</v>
      </c>
      <c r="AT110" s="164" t="s">
        <v>115</v>
      </c>
      <c r="AU110" s="164" t="s">
        <v>73</v>
      </c>
      <c r="AY110" s="13" t="s">
        <v>121</v>
      </c>
      <c r="BE110" s="165">
        <f>IF(N110="základní",J110,0)</f>
        <v>0</v>
      </c>
      <c r="BF110" s="165">
        <f>IF(N110="snížená",J110,0)</f>
        <v>0</v>
      </c>
      <c r="BG110" s="165">
        <f>IF(N110="zákl. přenesená",J110,0)</f>
        <v>0</v>
      </c>
      <c r="BH110" s="165">
        <f>IF(N110="sníž. přenesená",J110,0)</f>
        <v>0</v>
      </c>
      <c r="BI110" s="165">
        <f>IF(N110="nulová",J110,0)</f>
        <v>0</v>
      </c>
      <c r="BJ110" s="13" t="s">
        <v>81</v>
      </c>
      <c r="BK110" s="165">
        <f>ROUND(I110*H110,2)</f>
        <v>0</v>
      </c>
      <c r="BL110" s="13" t="s">
        <v>226</v>
      </c>
      <c r="BM110" s="164" t="s">
        <v>3699</v>
      </c>
    </row>
    <row r="111" spans="2:65" s="1" customFormat="1" ht="107.25">
      <c r="B111" s="30"/>
      <c r="C111" s="31"/>
      <c r="D111" s="176" t="s">
        <v>1954</v>
      </c>
      <c r="E111" s="31"/>
      <c r="F111" s="177" t="s">
        <v>3696</v>
      </c>
      <c r="G111" s="31"/>
      <c r="H111" s="31"/>
      <c r="I111" s="103"/>
      <c r="J111" s="31"/>
      <c r="K111" s="31"/>
      <c r="L111" s="34"/>
      <c r="M111" s="178"/>
      <c r="N111" s="59"/>
      <c r="O111" s="59"/>
      <c r="P111" s="59"/>
      <c r="Q111" s="59"/>
      <c r="R111" s="59"/>
      <c r="S111" s="59"/>
      <c r="T111" s="60"/>
      <c r="AT111" s="13" t="s">
        <v>1954</v>
      </c>
      <c r="AU111" s="13" t="s">
        <v>73</v>
      </c>
    </row>
    <row r="112" spans="2:65" s="1" customFormat="1" ht="48" customHeight="1">
      <c r="B112" s="30"/>
      <c r="C112" s="153" t="s">
        <v>2041</v>
      </c>
      <c r="D112" s="153" t="s">
        <v>115</v>
      </c>
      <c r="E112" s="154" t="s">
        <v>3700</v>
      </c>
      <c r="F112" s="155" t="s">
        <v>3701</v>
      </c>
      <c r="G112" s="156" t="s">
        <v>219</v>
      </c>
      <c r="H112" s="157">
        <v>1</v>
      </c>
      <c r="I112" s="158"/>
      <c r="J112" s="159">
        <f>ROUND(I112*H112,2)</f>
        <v>0</v>
      </c>
      <c r="K112" s="155" t="s">
        <v>3645</v>
      </c>
      <c r="L112" s="34"/>
      <c r="M112" s="160" t="s">
        <v>19</v>
      </c>
      <c r="N112" s="161" t="s">
        <v>44</v>
      </c>
      <c r="O112" s="59"/>
      <c r="P112" s="162">
        <f>O112*H112</f>
        <v>0</v>
      </c>
      <c r="Q112" s="162">
        <v>0</v>
      </c>
      <c r="R112" s="162">
        <f>Q112*H112</f>
        <v>0</v>
      </c>
      <c r="S112" s="162">
        <v>0</v>
      </c>
      <c r="T112" s="163">
        <f>S112*H112</f>
        <v>0</v>
      </c>
      <c r="AR112" s="164" t="s">
        <v>226</v>
      </c>
      <c r="AT112" s="164" t="s">
        <v>115</v>
      </c>
      <c r="AU112" s="164" t="s">
        <v>73</v>
      </c>
      <c r="AY112" s="13" t="s">
        <v>121</v>
      </c>
      <c r="BE112" s="165">
        <f>IF(N112="základní",J112,0)</f>
        <v>0</v>
      </c>
      <c r="BF112" s="165">
        <f>IF(N112="snížená",J112,0)</f>
        <v>0</v>
      </c>
      <c r="BG112" s="165">
        <f>IF(N112="zákl. přenesená",J112,0)</f>
        <v>0</v>
      </c>
      <c r="BH112" s="165">
        <f>IF(N112="sníž. přenesená",J112,0)</f>
        <v>0</v>
      </c>
      <c r="BI112" s="165">
        <f>IF(N112="nulová",J112,0)</f>
        <v>0</v>
      </c>
      <c r="BJ112" s="13" t="s">
        <v>81</v>
      </c>
      <c r="BK112" s="165">
        <f>ROUND(I112*H112,2)</f>
        <v>0</v>
      </c>
      <c r="BL112" s="13" t="s">
        <v>226</v>
      </c>
      <c r="BM112" s="164" t="s">
        <v>3702</v>
      </c>
    </row>
    <row r="113" spans="2:65" s="1" customFormat="1" ht="107.25">
      <c r="B113" s="30"/>
      <c r="C113" s="31"/>
      <c r="D113" s="176" t="s">
        <v>1954</v>
      </c>
      <c r="E113" s="31"/>
      <c r="F113" s="177" t="s">
        <v>3696</v>
      </c>
      <c r="G113" s="31"/>
      <c r="H113" s="31"/>
      <c r="I113" s="103"/>
      <c r="J113" s="31"/>
      <c r="K113" s="31"/>
      <c r="L113" s="34"/>
      <c r="M113" s="178"/>
      <c r="N113" s="59"/>
      <c r="O113" s="59"/>
      <c r="P113" s="59"/>
      <c r="Q113" s="59"/>
      <c r="R113" s="59"/>
      <c r="S113" s="59"/>
      <c r="T113" s="60"/>
      <c r="AT113" s="13" t="s">
        <v>1954</v>
      </c>
      <c r="AU113" s="13" t="s">
        <v>73</v>
      </c>
    </row>
    <row r="114" spans="2:65" s="1" customFormat="1" ht="36" customHeight="1">
      <c r="B114" s="30"/>
      <c r="C114" s="153" t="s">
        <v>2045</v>
      </c>
      <c r="D114" s="153" t="s">
        <v>115</v>
      </c>
      <c r="E114" s="154" t="s">
        <v>3703</v>
      </c>
      <c r="F114" s="155" t="s">
        <v>3704</v>
      </c>
      <c r="G114" s="156" t="s">
        <v>219</v>
      </c>
      <c r="H114" s="157">
        <v>1</v>
      </c>
      <c r="I114" s="158"/>
      <c r="J114" s="159">
        <f>ROUND(I114*H114,2)</f>
        <v>0</v>
      </c>
      <c r="K114" s="155" t="s">
        <v>3645</v>
      </c>
      <c r="L114" s="34"/>
      <c r="M114" s="160" t="s">
        <v>19</v>
      </c>
      <c r="N114" s="161" t="s">
        <v>44</v>
      </c>
      <c r="O114" s="59"/>
      <c r="P114" s="162">
        <f>O114*H114</f>
        <v>0</v>
      </c>
      <c r="Q114" s="162">
        <v>0</v>
      </c>
      <c r="R114" s="162">
        <f>Q114*H114</f>
        <v>0</v>
      </c>
      <c r="S114" s="162">
        <v>0</v>
      </c>
      <c r="T114" s="163">
        <f>S114*H114</f>
        <v>0</v>
      </c>
      <c r="AR114" s="164" t="s">
        <v>226</v>
      </c>
      <c r="AT114" s="164" t="s">
        <v>115</v>
      </c>
      <c r="AU114" s="164" t="s">
        <v>73</v>
      </c>
      <c r="AY114" s="13" t="s">
        <v>121</v>
      </c>
      <c r="BE114" s="165">
        <f>IF(N114="základní",J114,0)</f>
        <v>0</v>
      </c>
      <c r="BF114" s="165">
        <f>IF(N114="snížená",J114,0)</f>
        <v>0</v>
      </c>
      <c r="BG114" s="165">
        <f>IF(N114="zákl. přenesená",J114,0)</f>
        <v>0</v>
      </c>
      <c r="BH114" s="165">
        <f>IF(N114="sníž. přenesená",J114,0)</f>
        <v>0</v>
      </c>
      <c r="BI114" s="165">
        <f>IF(N114="nulová",J114,0)</f>
        <v>0</v>
      </c>
      <c r="BJ114" s="13" t="s">
        <v>81</v>
      </c>
      <c r="BK114" s="165">
        <f>ROUND(I114*H114,2)</f>
        <v>0</v>
      </c>
      <c r="BL114" s="13" t="s">
        <v>226</v>
      </c>
      <c r="BM114" s="164" t="s">
        <v>3705</v>
      </c>
    </row>
    <row r="115" spans="2:65" s="1" customFormat="1" ht="146.25">
      <c r="B115" s="30"/>
      <c r="C115" s="31"/>
      <c r="D115" s="176" t="s">
        <v>1954</v>
      </c>
      <c r="E115" s="31"/>
      <c r="F115" s="177" t="s">
        <v>3706</v>
      </c>
      <c r="G115" s="31"/>
      <c r="H115" s="31"/>
      <c r="I115" s="103"/>
      <c r="J115" s="31"/>
      <c r="K115" s="31"/>
      <c r="L115" s="34"/>
      <c r="M115" s="178"/>
      <c r="N115" s="59"/>
      <c r="O115" s="59"/>
      <c r="P115" s="59"/>
      <c r="Q115" s="59"/>
      <c r="R115" s="59"/>
      <c r="S115" s="59"/>
      <c r="T115" s="60"/>
      <c r="AT115" s="13" t="s">
        <v>1954</v>
      </c>
      <c r="AU115" s="13" t="s">
        <v>73</v>
      </c>
    </row>
    <row r="116" spans="2:65" s="1" customFormat="1" ht="24" customHeight="1">
      <c r="B116" s="30"/>
      <c r="C116" s="153" t="s">
        <v>2049</v>
      </c>
      <c r="D116" s="153" t="s">
        <v>115</v>
      </c>
      <c r="E116" s="154" t="s">
        <v>3707</v>
      </c>
      <c r="F116" s="155" t="s">
        <v>3708</v>
      </c>
      <c r="G116" s="156" t="s">
        <v>219</v>
      </c>
      <c r="H116" s="157">
        <v>1</v>
      </c>
      <c r="I116" s="158"/>
      <c r="J116" s="159">
        <f>ROUND(I116*H116,2)</f>
        <v>0</v>
      </c>
      <c r="K116" s="155" t="s">
        <v>3645</v>
      </c>
      <c r="L116" s="34"/>
      <c r="M116" s="160" t="s">
        <v>19</v>
      </c>
      <c r="N116" s="161" t="s">
        <v>44</v>
      </c>
      <c r="O116" s="59"/>
      <c r="P116" s="162">
        <f>O116*H116</f>
        <v>0</v>
      </c>
      <c r="Q116" s="162">
        <v>0</v>
      </c>
      <c r="R116" s="162">
        <f>Q116*H116</f>
        <v>0</v>
      </c>
      <c r="S116" s="162">
        <v>0</v>
      </c>
      <c r="T116" s="163">
        <f>S116*H116</f>
        <v>0</v>
      </c>
      <c r="AR116" s="164" t="s">
        <v>226</v>
      </c>
      <c r="AT116" s="164" t="s">
        <v>115</v>
      </c>
      <c r="AU116" s="164" t="s">
        <v>73</v>
      </c>
      <c r="AY116" s="13" t="s">
        <v>121</v>
      </c>
      <c r="BE116" s="165">
        <f>IF(N116="základní",J116,0)</f>
        <v>0</v>
      </c>
      <c r="BF116" s="165">
        <f>IF(N116="snížená",J116,0)</f>
        <v>0</v>
      </c>
      <c r="BG116" s="165">
        <f>IF(N116="zákl. přenesená",J116,0)</f>
        <v>0</v>
      </c>
      <c r="BH116" s="165">
        <f>IF(N116="sníž. přenesená",J116,0)</f>
        <v>0</v>
      </c>
      <c r="BI116" s="165">
        <f>IF(N116="nulová",J116,0)</f>
        <v>0</v>
      </c>
      <c r="BJ116" s="13" t="s">
        <v>81</v>
      </c>
      <c r="BK116" s="165">
        <f>ROUND(I116*H116,2)</f>
        <v>0</v>
      </c>
      <c r="BL116" s="13" t="s">
        <v>226</v>
      </c>
      <c r="BM116" s="164" t="s">
        <v>3709</v>
      </c>
    </row>
    <row r="117" spans="2:65" s="1" customFormat="1" ht="185.25">
      <c r="B117" s="30"/>
      <c r="C117" s="31"/>
      <c r="D117" s="176" t="s">
        <v>1954</v>
      </c>
      <c r="E117" s="31"/>
      <c r="F117" s="177" t="s">
        <v>3710</v>
      </c>
      <c r="G117" s="31"/>
      <c r="H117" s="31"/>
      <c r="I117" s="103"/>
      <c r="J117" s="31"/>
      <c r="K117" s="31"/>
      <c r="L117" s="34"/>
      <c r="M117" s="178"/>
      <c r="N117" s="59"/>
      <c r="O117" s="59"/>
      <c r="P117" s="59"/>
      <c r="Q117" s="59"/>
      <c r="R117" s="59"/>
      <c r="S117" s="59"/>
      <c r="T117" s="60"/>
      <c r="AT117" s="13" t="s">
        <v>1954</v>
      </c>
      <c r="AU117" s="13" t="s">
        <v>73</v>
      </c>
    </row>
    <row r="118" spans="2:65" s="1" customFormat="1" ht="36" customHeight="1">
      <c r="B118" s="30"/>
      <c r="C118" s="153" t="s">
        <v>2052</v>
      </c>
      <c r="D118" s="153" t="s">
        <v>115</v>
      </c>
      <c r="E118" s="154" t="s">
        <v>3711</v>
      </c>
      <c r="F118" s="155" t="s">
        <v>3712</v>
      </c>
      <c r="G118" s="156" t="s">
        <v>219</v>
      </c>
      <c r="H118" s="157">
        <v>1</v>
      </c>
      <c r="I118" s="158"/>
      <c r="J118" s="159">
        <f>ROUND(I118*H118,2)</f>
        <v>0</v>
      </c>
      <c r="K118" s="155" t="s">
        <v>3645</v>
      </c>
      <c r="L118" s="34"/>
      <c r="M118" s="160" t="s">
        <v>19</v>
      </c>
      <c r="N118" s="161" t="s">
        <v>44</v>
      </c>
      <c r="O118" s="59"/>
      <c r="P118" s="162">
        <f>O118*H118</f>
        <v>0</v>
      </c>
      <c r="Q118" s="162">
        <v>0</v>
      </c>
      <c r="R118" s="162">
        <f>Q118*H118</f>
        <v>0</v>
      </c>
      <c r="S118" s="162">
        <v>0</v>
      </c>
      <c r="T118" s="163">
        <f>S118*H118</f>
        <v>0</v>
      </c>
      <c r="AR118" s="164" t="s">
        <v>226</v>
      </c>
      <c r="AT118" s="164" t="s">
        <v>115</v>
      </c>
      <c r="AU118" s="164" t="s">
        <v>73</v>
      </c>
      <c r="AY118" s="13" t="s">
        <v>121</v>
      </c>
      <c r="BE118" s="165">
        <f>IF(N118="základní",J118,0)</f>
        <v>0</v>
      </c>
      <c r="BF118" s="165">
        <f>IF(N118="snížená",J118,0)</f>
        <v>0</v>
      </c>
      <c r="BG118" s="165">
        <f>IF(N118="zákl. přenesená",J118,0)</f>
        <v>0</v>
      </c>
      <c r="BH118" s="165">
        <f>IF(N118="sníž. přenesená",J118,0)</f>
        <v>0</v>
      </c>
      <c r="BI118" s="165">
        <f>IF(N118="nulová",J118,0)</f>
        <v>0</v>
      </c>
      <c r="BJ118" s="13" t="s">
        <v>81</v>
      </c>
      <c r="BK118" s="165">
        <f>ROUND(I118*H118,2)</f>
        <v>0</v>
      </c>
      <c r="BL118" s="13" t="s">
        <v>226</v>
      </c>
      <c r="BM118" s="164" t="s">
        <v>3713</v>
      </c>
    </row>
    <row r="119" spans="2:65" s="1" customFormat="1" ht="156">
      <c r="B119" s="30"/>
      <c r="C119" s="31"/>
      <c r="D119" s="176" t="s">
        <v>1954</v>
      </c>
      <c r="E119" s="31"/>
      <c r="F119" s="177" t="s">
        <v>3714</v>
      </c>
      <c r="G119" s="31"/>
      <c r="H119" s="31"/>
      <c r="I119" s="103"/>
      <c r="J119" s="31"/>
      <c r="K119" s="31"/>
      <c r="L119" s="34"/>
      <c r="M119" s="178"/>
      <c r="N119" s="59"/>
      <c r="O119" s="59"/>
      <c r="P119" s="59"/>
      <c r="Q119" s="59"/>
      <c r="R119" s="59"/>
      <c r="S119" s="59"/>
      <c r="T119" s="60"/>
      <c r="AT119" s="13" t="s">
        <v>1954</v>
      </c>
      <c r="AU119" s="13" t="s">
        <v>73</v>
      </c>
    </row>
    <row r="120" spans="2:65" s="1" customFormat="1" ht="60" customHeight="1">
      <c r="B120" s="30"/>
      <c r="C120" s="153" t="s">
        <v>2060</v>
      </c>
      <c r="D120" s="153" t="s">
        <v>115</v>
      </c>
      <c r="E120" s="154" t="s">
        <v>3715</v>
      </c>
      <c r="F120" s="155" t="s">
        <v>3716</v>
      </c>
      <c r="G120" s="156" t="s">
        <v>118</v>
      </c>
      <c r="H120" s="157">
        <v>1</v>
      </c>
      <c r="I120" s="158"/>
      <c r="J120" s="159">
        <f>ROUND(I120*H120,2)</f>
        <v>0</v>
      </c>
      <c r="K120" s="155" t="s">
        <v>3645</v>
      </c>
      <c r="L120" s="34"/>
      <c r="M120" s="160" t="s">
        <v>19</v>
      </c>
      <c r="N120" s="161" t="s">
        <v>44</v>
      </c>
      <c r="O120" s="59"/>
      <c r="P120" s="162">
        <f>O120*H120</f>
        <v>0</v>
      </c>
      <c r="Q120" s="162">
        <v>0.23800740000000001</v>
      </c>
      <c r="R120" s="162">
        <f>Q120*H120</f>
        <v>0.23800740000000001</v>
      </c>
      <c r="S120" s="162">
        <v>0</v>
      </c>
      <c r="T120" s="163">
        <f>S120*H120</f>
        <v>0</v>
      </c>
      <c r="AR120" s="164" t="s">
        <v>226</v>
      </c>
      <c r="AT120" s="164" t="s">
        <v>115</v>
      </c>
      <c r="AU120" s="164" t="s">
        <v>73</v>
      </c>
      <c r="AY120" s="13" t="s">
        <v>121</v>
      </c>
      <c r="BE120" s="165">
        <f>IF(N120="základní",J120,0)</f>
        <v>0</v>
      </c>
      <c r="BF120" s="165">
        <f>IF(N120="snížená",J120,0)</f>
        <v>0</v>
      </c>
      <c r="BG120" s="165">
        <f>IF(N120="zákl. přenesená",J120,0)</f>
        <v>0</v>
      </c>
      <c r="BH120" s="165">
        <f>IF(N120="sníž. přenesená",J120,0)</f>
        <v>0</v>
      </c>
      <c r="BI120" s="165">
        <f>IF(N120="nulová",J120,0)</f>
        <v>0</v>
      </c>
      <c r="BJ120" s="13" t="s">
        <v>81</v>
      </c>
      <c r="BK120" s="165">
        <f>ROUND(I120*H120,2)</f>
        <v>0</v>
      </c>
      <c r="BL120" s="13" t="s">
        <v>226</v>
      </c>
      <c r="BM120" s="164" t="s">
        <v>3717</v>
      </c>
    </row>
    <row r="121" spans="2:65" s="1" customFormat="1" ht="16.5" customHeight="1">
      <c r="B121" s="30"/>
      <c r="C121" s="166" t="s">
        <v>2064</v>
      </c>
      <c r="D121" s="166" t="s">
        <v>124</v>
      </c>
      <c r="E121" s="167" t="s">
        <v>3718</v>
      </c>
      <c r="F121" s="168" t="s">
        <v>3719</v>
      </c>
      <c r="G121" s="169" t="s">
        <v>1300</v>
      </c>
      <c r="H121" s="170">
        <v>1</v>
      </c>
      <c r="I121" s="171"/>
      <c r="J121" s="172">
        <f>ROUND(I121*H121,2)</f>
        <v>0</v>
      </c>
      <c r="K121" s="168" t="s">
        <v>3645</v>
      </c>
      <c r="L121" s="173"/>
      <c r="M121" s="174" t="s">
        <v>19</v>
      </c>
      <c r="N121" s="175" t="s">
        <v>44</v>
      </c>
      <c r="O121" s="59"/>
      <c r="P121" s="162">
        <f>O121*H121</f>
        <v>0</v>
      </c>
      <c r="Q121" s="162">
        <v>1</v>
      </c>
      <c r="R121" s="162">
        <f>Q121*H121</f>
        <v>1</v>
      </c>
      <c r="S121" s="162">
        <v>0</v>
      </c>
      <c r="T121" s="163">
        <f>S121*H121</f>
        <v>0</v>
      </c>
      <c r="AR121" s="164" t="s">
        <v>225</v>
      </c>
      <c r="AT121" s="164" t="s">
        <v>124</v>
      </c>
      <c r="AU121" s="164" t="s">
        <v>73</v>
      </c>
      <c r="AY121" s="13" t="s">
        <v>121</v>
      </c>
      <c r="BE121" s="165">
        <f>IF(N121="základní",J121,0)</f>
        <v>0</v>
      </c>
      <c r="BF121" s="165">
        <f>IF(N121="snížená",J121,0)</f>
        <v>0</v>
      </c>
      <c r="BG121" s="165">
        <f>IF(N121="zákl. přenesená",J121,0)</f>
        <v>0</v>
      </c>
      <c r="BH121" s="165">
        <f>IF(N121="sníž. přenesená",J121,0)</f>
        <v>0</v>
      </c>
      <c r="BI121" s="165">
        <f>IF(N121="nulová",J121,0)</f>
        <v>0</v>
      </c>
      <c r="BJ121" s="13" t="s">
        <v>81</v>
      </c>
      <c r="BK121" s="165">
        <f>ROUND(I121*H121,2)</f>
        <v>0</v>
      </c>
      <c r="BL121" s="13" t="s">
        <v>226</v>
      </c>
      <c r="BM121" s="164" t="s">
        <v>3720</v>
      </c>
    </row>
    <row r="122" spans="2:65" s="1" customFormat="1" ht="36" customHeight="1">
      <c r="B122" s="30"/>
      <c r="C122" s="153" t="s">
        <v>2068</v>
      </c>
      <c r="D122" s="153" t="s">
        <v>115</v>
      </c>
      <c r="E122" s="154" t="s">
        <v>3721</v>
      </c>
      <c r="F122" s="155" t="s">
        <v>3722</v>
      </c>
      <c r="G122" s="156" t="s">
        <v>231</v>
      </c>
      <c r="H122" s="157">
        <v>1</v>
      </c>
      <c r="I122" s="158"/>
      <c r="J122" s="159">
        <f>ROUND(I122*H122,2)</f>
        <v>0</v>
      </c>
      <c r="K122" s="155" t="s">
        <v>3645</v>
      </c>
      <c r="L122" s="34"/>
      <c r="M122" s="160" t="s">
        <v>19</v>
      </c>
      <c r="N122" s="161" t="s">
        <v>44</v>
      </c>
      <c r="O122" s="59"/>
      <c r="P122" s="162">
        <f>O122*H122</f>
        <v>0</v>
      </c>
      <c r="Q122" s="162">
        <v>0.17488799999999999</v>
      </c>
      <c r="R122" s="162">
        <f>Q122*H122</f>
        <v>0.17488799999999999</v>
      </c>
      <c r="S122" s="162">
        <v>0</v>
      </c>
      <c r="T122" s="163">
        <f>S122*H122</f>
        <v>0</v>
      </c>
      <c r="AR122" s="164" t="s">
        <v>2489</v>
      </c>
      <c r="AT122" s="164" t="s">
        <v>115</v>
      </c>
      <c r="AU122" s="164" t="s">
        <v>73</v>
      </c>
      <c r="AY122" s="13" t="s">
        <v>121</v>
      </c>
      <c r="BE122" s="165">
        <f>IF(N122="základní",J122,0)</f>
        <v>0</v>
      </c>
      <c r="BF122" s="165">
        <f>IF(N122="snížená",J122,0)</f>
        <v>0</v>
      </c>
      <c r="BG122" s="165">
        <f>IF(N122="zákl. přenesená",J122,0)</f>
        <v>0</v>
      </c>
      <c r="BH122" s="165">
        <f>IF(N122="sníž. přenesená",J122,0)</f>
        <v>0</v>
      </c>
      <c r="BI122" s="165">
        <f>IF(N122="nulová",J122,0)</f>
        <v>0</v>
      </c>
      <c r="BJ122" s="13" t="s">
        <v>81</v>
      </c>
      <c r="BK122" s="165">
        <f>ROUND(I122*H122,2)</f>
        <v>0</v>
      </c>
      <c r="BL122" s="13" t="s">
        <v>2489</v>
      </c>
      <c r="BM122" s="164" t="s">
        <v>3723</v>
      </c>
    </row>
    <row r="123" spans="2:65" s="1" customFormat="1" ht="136.5">
      <c r="B123" s="30"/>
      <c r="C123" s="31"/>
      <c r="D123" s="176" t="s">
        <v>1954</v>
      </c>
      <c r="E123" s="31"/>
      <c r="F123" s="177" t="s">
        <v>3724</v>
      </c>
      <c r="G123" s="31"/>
      <c r="H123" s="31"/>
      <c r="I123" s="103"/>
      <c r="J123" s="31"/>
      <c r="K123" s="31"/>
      <c r="L123" s="34"/>
      <c r="M123" s="178"/>
      <c r="N123" s="59"/>
      <c r="O123" s="59"/>
      <c r="P123" s="59"/>
      <c r="Q123" s="59"/>
      <c r="R123" s="59"/>
      <c r="S123" s="59"/>
      <c r="T123" s="60"/>
      <c r="AT123" s="13" t="s">
        <v>1954</v>
      </c>
      <c r="AU123" s="13" t="s">
        <v>73</v>
      </c>
    </row>
    <row r="124" spans="2:65" s="1" customFormat="1" ht="16.5" customHeight="1">
      <c r="B124" s="30"/>
      <c r="C124" s="166" t="s">
        <v>2072</v>
      </c>
      <c r="D124" s="166" t="s">
        <v>124</v>
      </c>
      <c r="E124" s="167" t="s">
        <v>3725</v>
      </c>
      <c r="F124" s="168" t="s">
        <v>3726</v>
      </c>
      <c r="G124" s="169" t="s">
        <v>320</v>
      </c>
      <c r="H124" s="170">
        <v>1</v>
      </c>
      <c r="I124" s="171"/>
      <c r="J124" s="172">
        <f>ROUND(I124*H124,2)</f>
        <v>0</v>
      </c>
      <c r="K124" s="168" t="s">
        <v>3645</v>
      </c>
      <c r="L124" s="173"/>
      <c r="M124" s="174" t="s">
        <v>19</v>
      </c>
      <c r="N124" s="175" t="s">
        <v>44</v>
      </c>
      <c r="O124" s="59"/>
      <c r="P124" s="162">
        <f>O124*H124</f>
        <v>0</v>
      </c>
      <c r="Q124" s="162">
        <v>2.4289999999999998</v>
      </c>
      <c r="R124" s="162">
        <f>Q124*H124</f>
        <v>2.4289999999999998</v>
      </c>
      <c r="S124" s="162">
        <v>0</v>
      </c>
      <c r="T124" s="163">
        <f>S124*H124</f>
        <v>0</v>
      </c>
      <c r="AR124" s="164" t="s">
        <v>2536</v>
      </c>
      <c r="AT124" s="164" t="s">
        <v>124</v>
      </c>
      <c r="AU124" s="164" t="s">
        <v>73</v>
      </c>
      <c r="AY124" s="13" t="s">
        <v>121</v>
      </c>
      <c r="BE124" s="165">
        <f>IF(N124="základní",J124,0)</f>
        <v>0</v>
      </c>
      <c r="BF124" s="165">
        <f>IF(N124="snížená",J124,0)</f>
        <v>0</v>
      </c>
      <c r="BG124" s="165">
        <f>IF(N124="zákl. přenesená",J124,0)</f>
        <v>0</v>
      </c>
      <c r="BH124" s="165">
        <f>IF(N124="sníž. přenesená",J124,0)</f>
        <v>0</v>
      </c>
      <c r="BI124" s="165">
        <f>IF(N124="nulová",J124,0)</f>
        <v>0</v>
      </c>
      <c r="BJ124" s="13" t="s">
        <v>81</v>
      </c>
      <c r="BK124" s="165">
        <f>ROUND(I124*H124,2)</f>
        <v>0</v>
      </c>
      <c r="BL124" s="13" t="s">
        <v>2489</v>
      </c>
      <c r="BM124" s="164" t="s">
        <v>3727</v>
      </c>
    </row>
    <row r="125" spans="2:65" s="1" customFormat="1" ht="16.5" customHeight="1">
      <c r="B125" s="30"/>
      <c r="C125" s="166" t="s">
        <v>2077</v>
      </c>
      <c r="D125" s="166" t="s">
        <v>124</v>
      </c>
      <c r="E125" s="167" t="s">
        <v>3728</v>
      </c>
      <c r="F125" s="168" t="s">
        <v>3729</v>
      </c>
      <c r="G125" s="169" t="s">
        <v>231</v>
      </c>
      <c r="H125" s="170">
        <v>1</v>
      </c>
      <c r="I125" s="171"/>
      <c r="J125" s="172">
        <f>ROUND(I125*H125,2)</f>
        <v>0</v>
      </c>
      <c r="K125" s="168" t="s">
        <v>3645</v>
      </c>
      <c r="L125" s="173"/>
      <c r="M125" s="174" t="s">
        <v>19</v>
      </c>
      <c r="N125" s="175" t="s">
        <v>44</v>
      </c>
      <c r="O125" s="59"/>
      <c r="P125" s="162">
        <f>O125*H125</f>
        <v>0</v>
      </c>
      <c r="Q125" s="162">
        <v>0.154</v>
      </c>
      <c r="R125" s="162">
        <f>Q125*H125</f>
        <v>0.154</v>
      </c>
      <c r="S125" s="162">
        <v>0</v>
      </c>
      <c r="T125" s="163">
        <f>S125*H125</f>
        <v>0</v>
      </c>
      <c r="AR125" s="164" t="s">
        <v>2536</v>
      </c>
      <c r="AT125" s="164" t="s">
        <v>124</v>
      </c>
      <c r="AU125" s="164" t="s">
        <v>73</v>
      </c>
      <c r="AY125" s="13" t="s">
        <v>121</v>
      </c>
      <c r="BE125" s="165">
        <f>IF(N125="základní",J125,0)</f>
        <v>0</v>
      </c>
      <c r="BF125" s="165">
        <f>IF(N125="snížená",J125,0)</f>
        <v>0</v>
      </c>
      <c r="BG125" s="165">
        <f>IF(N125="zákl. přenesená",J125,0)</f>
        <v>0</v>
      </c>
      <c r="BH125" s="165">
        <f>IF(N125="sníž. přenesená",J125,0)</f>
        <v>0</v>
      </c>
      <c r="BI125" s="165">
        <f>IF(N125="nulová",J125,0)</f>
        <v>0</v>
      </c>
      <c r="BJ125" s="13" t="s">
        <v>81</v>
      </c>
      <c r="BK125" s="165">
        <f>ROUND(I125*H125,2)</f>
        <v>0</v>
      </c>
      <c r="BL125" s="13" t="s">
        <v>2489</v>
      </c>
      <c r="BM125" s="164" t="s">
        <v>3730</v>
      </c>
    </row>
    <row r="126" spans="2:65" s="1" customFormat="1" ht="16.5" customHeight="1">
      <c r="B126" s="30"/>
      <c r="C126" s="166" t="s">
        <v>2081</v>
      </c>
      <c r="D126" s="166" t="s">
        <v>124</v>
      </c>
      <c r="E126" s="167" t="s">
        <v>3731</v>
      </c>
      <c r="F126" s="168" t="s">
        <v>3732</v>
      </c>
      <c r="G126" s="169" t="s">
        <v>1300</v>
      </c>
      <c r="H126" s="170">
        <v>1</v>
      </c>
      <c r="I126" s="171"/>
      <c r="J126" s="172">
        <f>ROUND(I126*H126,2)</f>
        <v>0</v>
      </c>
      <c r="K126" s="168" t="s">
        <v>3645</v>
      </c>
      <c r="L126" s="173"/>
      <c r="M126" s="174" t="s">
        <v>19</v>
      </c>
      <c r="N126" s="175" t="s">
        <v>44</v>
      </c>
      <c r="O126" s="59"/>
      <c r="P126" s="162">
        <f>O126*H126</f>
        <v>0</v>
      </c>
      <c r="Q126" s="162">
        <v>1</v>
      </c>
      <c r="R126" s="162">
        <f>Q126*H126</f>
        <v>1</v>
      </c>
      <c r="S126" s="162">
        <v>0</v>
      </c>
      <c r="T126" s="163">
        <f>S126*H126</f>
        <v>0</v>
      </c>
      <c r="AR126" s="164" t="s">
        <v>2536</v>
      </c>
      <c r="AT126" s="164" t="s">
        <v>124</v>
      </c>
      <c r="AU126" s="164" t="s">
        <v>73</v>
      </c>
      <c r="AY126" s="13" t="s">
        <v>121</v>
      </c>
      <c r="BE126" s="165">
        <f>IF(N126="základní",J126,0)</f>
        <v>0</v>
      </c>
      <c r="BF126" s="165">
        <f>IF(N126="snížená",J126,0)</f>
        <v>0</v>
      </c>
      <c r="BG126" s="165">
        <f>IF(N126="zákl. přenesená",J126,0)</f>
        <v>0</v>
      </c>
      <c r="BH126" s="165">
        <f>IF(N126="sníž. přenesená",J126,0)</f>
        <v>0</v>
      </c>
      <c r="BI126" s="165">
        <f>IF(N126="nulová",J126,0)</f>
        <v>0</v>
      </c>
      <c r="BJ126" s="13" t="s">
        <v>81</v>
      </c>
      <c r="BK126" s="165">
        <f>ROUND(I126*H126,2)</f>
        <v>0</v>
      </c>
      <c r="BL126" s="13" t="s">
        <v>2489</v>
      </c>
      <c r="BM126" s="164" t="s">
        <v>3733</v>
      </c>
    </row>
    <row r="127" spans="2:65" s="1" customFormat="1" ht="29.25">
      <c r="B127" s="30"/>
      <c r="C127" s="31"/>
      <c r="D127" s="176" t="s">
        <v>311</v>
      </c>
      <c r="E127" s="31"/>
      <c r="F127" s="177" t="s">
        <v>3734</v>
      </c>
      <c r="G127" s="31"/>
      <c r="H127" s="31"/>
      <c r="I127" s="103"/>
      <c r="J127" s="31"/>
      <c r="K127" s="31"/>
      <c r="L127" s="34"/>
      <c r="M127" s="178"/>
      <c r="N127" s="59"/>
      <c r="O127" s="59"/>
      <c r="P127" s="59"/>
      <c r="Q127" s="59"/>
      <c r="R127" s="59"/>
      <c r="S127" s="59"/>
      <c r="T127" s="60"/>
      <c r="AT127" s="13" t="s">
        <v>311</v>
      </c>
      <c r="AU127" s="13" t="s">
        <v>73</v>
      </c>
    </row>
    <row r="128" spans="2:65" s="1" customFormat="1" ht="24" customHeight="1">
      <c r="B128" s="30"/>
      <c r="C128" s="166" t="s">
        <v>2085</v>
      </c>
      <c r="D128" s="166" t="s">
        <v>124</v>
      </c>
      <c r="E128" s="167" t="s">
        <v>3735</v>
      </c>
      <c r="F128" s="168" t="s">
        <v>3736</v>
      </c>
      <c r="G128" s="169" t="s">
        <v>231</v>
      </c>
      <c r="H128" s="170">
        <v>1</v>
      </c>
      <c r="I128" s="171"/>
      <c r="J128" s="172">
        <f>ROUND(I128*H128,2)</f>
        <v>0</v>
      </c>
      <c r="K128" s="168" t="s">
        <v>3645</v>
      </c>
      <c r="L128" s="173"/>
      <c r="M128" s="174" t="s">
        <v>19</v>
      </c>
      <c r="N128" s="175" t="s">
        <v>44</v>
      </c>
      <c r="O128" s="59"/>
      <c r="P128" s="162">
        <f>O128*H128</f>
        <v>0</v>
      </c>
      <c r="Q128" s="162">
        <v>3.5000000000000001E-3</v>
      </c>
      <c r="R128" s="162">
        <f>Q128*H128</f>
        <v>3.5000000000000001E-3</v>
      </c>
      <c r="S128" s="162">
        <v>0</v>
      </c>
      <c r="T128" s="163">
        <f>S128*H128</f>
        <v>0</v>
      </c>
      <c r="AR128" s="164" t="s">
        <v>2536</v>
      </c>
      <c r="AT128" s="164" t="s">
        <v>124</v>
      </c>
      <c r="AU128" s="164" t="s">
        <v>73</v>
      </c>
      <c r="AY128" s="13" t="s">
        <v>121</v>
      </c>
      <c r="BE128" s="165">
        <f>IF(N128="základní",J128,0)</f>
        <v>0</v>
      </c>
      <c r="BF128" s="165">
        <f>IF(N128="snížená",J128,0)</f>
        <v>0</v>
      </c>
      <c r="BG128" s="165">
        <f>IF(N128="zákl. přenesená",J128,0)</f>
        <v>0</v>
      </c>
      <c r="BH128" s="165">
        <f>IF(N128="sníž. přenesená",J128,0)</f>
        <v>0</v>
      </c>
      <c r="BI128" s="165">
        <f>IF(N128="nulová",J128,0)</f>
        <v>0</v>
      </c>
      <c r="BJ128" s="13" t="s">
        <v>81</v>
      </c>
      <c r="BK128" s="165">
        <f>ROUND(I128*H128,2)</f>
        <v>0</v>
      </c>
      <c r="BL128" s="13" t="s">
        <v>2489</v>
      </c>
      <c r="BM128" s="164" t="s">
        <v>3737</v>
      </c>
    </row>
    <row r="129" spans="2:65" s="1" customFormat="1" ht="19.5">
      <c r="B129" s="30"/>
      <c r="C129" s="31"/>
      <c r="D129" s="176" t="s">
        <v>311</v>
      </c>
      <c r="E129" s="31"/>
      <c r="F129" s="177" t="s">
        <v>3738</v>
      </c>
      <c r="G129" s="31"/>
      <c r="H129" s="31"/>
      <c r="I129" s="103"/>
      <c r="J129" s="31"/>
      <c r="K129" s="31"/>
      <c r="L129" s="34"/>
      <c r="M129" s="178"/>
      <c r="N129" s="59"/>
      <c r="O129" s="59"/>
      <c r="P129" s="59"/>
      <c r="Q129" s="59"/>
      <c r="R129" s="59"/>
      <c r="S129" s="59"/>
      <c r="T129" s="60"/>
      <c r="AT129" s="13" t="s">
        <v>311</v>
      </c>
      <c r="AU129" s="13" t="s">
        <v>73</v>
      </c>
    </row>
    <row r="130" spans="2:65" s="1" customFormat="1" ht="24" customHeight="1">
      <c r="B130" s="30"/>
      <c r="C130" s="166" t="s">
        <v>2089</v>
      </c>
      <c r="D130" s="166" t="s">
        <v>124</v>
      </c>
      <c r="E130" s="167" t="s">
        <v>3739</v>
      </c>
      <c r="F130" s="168" t="s">
        <v>3740</v>
      </c>
      <c r="G130" s="169" t="s">
        <v>231</v>
      </c>
      <c r="H130" s="170">
        <v>1</v>
      </c>
      <c r="I130" s="171"/>
      <c r="J130" s="172">
        <f>ROUND(I130*H130,2)</f>
        <v>0</v>
      </c>
      <c r="K130" s="168" t="s">
        <v>3645</v>
      </c>
      <c r="L130" s="173"/>
      <c r="M130" s="174" t="s">
        <v>19</v>
      </c>
      <c r="N130" s="175" t="s">
        <v>44</v>
      </c>
      <c r="O130" s="59"/>
      <c r="P130" s="162">
        <f>O130*H130</f>
        <v>0</v>
      </c>
      <c r="Q130" s="162">
        <v>4.3E-3</v>
      </c>
      <c r="R130" s="162">
        <f>Q130*H130</f>
        <v>4.3E-3</v>
      </c>
      <c r="S130" s="162">
        <v>0</v>
      </c>
      <c r="T130" s="163">
        <f>S130*H130</f>
        <v>0</v>
      </c>
      <c r="AR130" s="164" t="s">
        <v>2536</v>
      </c>
      <c r="AT130" s="164" t="s">
        <v>124</v>
      </c>
      <c r="AU130" s="164" t="s">
        <v>73</v>
      </c>
      <c r="AY130" s="13" t="s">
        <v>121</v>
      </c>
      <c r="BE130" s="165">
        <f>IF(N130="základní",J130,0)</f>
        <v>0</v>
      </c>
      <c r="BF130" s="165">
        <f>IF(N130="snížená",J130,0)</f>
        <v>0</v>
      </c>
      <c r="BG130" s="165">
        <f>IF(N130="zákl. přenesená",J130,0)</f>
        <v>0</v>
      </c>
      <c r="BH130" s="165">
        <f>IF(N130="sníž. přenesená",J130,0)</f>
        <v>0</v>
      </c>
      <c r="BI130" s="165">
        <f>IF(N130="nulová",J130,0)</f>
        <v>0</v>
      </c>
      <c r="BJ130" s="13" t="s">
        <v>81</v>
      </c>
      <c r="BK130" s="165">
        <f>ROUND(I130*H130,2)</f>
        <v>0</v>
      </c>
      <c r="BL130" s="13" t="s">
        <v>2489</v>
      </c>
      <c r="BM130" s="164" t="s">
        <v>3741</v>
      </c>
    </row>
    <row r="131" spans="2:65" s="1" customFormat="1" ht="19.5">
      <c r="B131" s="30"/>
      <c r="C131" s="31"/>
      <c r="D131" s="176" t="s">
        <v>311</v>
      </c>
      <c r="E131" s="31"/>
      <c r="F131" s="177" t="s">
        <v>3738</v>
      </c>
      <c r="G131" s="31"/>
      <c r="H131" s="31"/>
      <c r="I131" s="103"/>
      <c r="J131" s="31"/>
      <c r="K131" s="31"/>
      <c r="L131" s="34"/>
      <c r="M131" s="178"/>
      <c r="N131" s="59"/>
      <c r="O131" s="59"/>
      <c r="P131" s="59"/>
      <c r="Q131" s="59"/>
      <c r="R131" s="59"/>
      <c r="S131" s="59"/>
      <c r="T131" s="60"/>
      <c r="AT131" s="13" t="s">
        <v>311</v>
      </c>
      <c r="AU131" s="13" t="s">
        <v>73</v>
      </c>
    </row>
    <row r="132" spans="2:65" s="1" customFormat="1" ht="24" customHeight="1">
      <c r="B132" s="30"/>
      <c r="C132" s="166" t="s">
        <v>2093</v>
      </c>
      <c r="D132" s="166" t="s">
        <v>124</v>
      </c>
      <c r="E132" s="167" t="s">
        <v>3742</v>
      </c>
      <c r="F132" s="168" t="s">
        <v>3743</v>
      </c>
      <c r="G132" s="169" t="s">
        <v>231</v>
      </c>
      <c r="H132" s="170">
        <v>1</v>
      </c>
      <c r="I132" s="171"/>
      <c r="J132" s="172">
        <f>ROUND(I132*H132,2)</f>
        <v>0</v>
      </c>
      <c r="K132" s="168" t="s">
        <v>3645</v>
      </c>
      <c r="L132" s="173"/>
      <c r="M132" s="174" t="s">
        <v>19</v>
      </c>
      <c r="N132" s="175" t="s">
        <v>44</v>
      </c>
      <c r="O132" s="59"/>
      <c r="P132" s="162">
        <f>O132*H132</f>
        <v>0</v>
      </c>
      <c r="Q132" s="162">
        <v>3.3999999999999998E-3</v>
      </c>
      <c r="R132" s="162">
        <f>Q132*H132</f>
        <v>3.3999999999999998E-3</v>
      </c>
      <c r="S132" s="162">
        <v>0</v>
      </c>
      <c r="T132" s="163">
        <f>S132*H132</f>
        <v>0</v>
      </c>
      <c r="AR132" s="164" t="s">
        <v>2536</v>
      </c>
      <c r="AT132" s="164" t="s">
        <v>124</v>
      </c>
      <c r="AU132" s="164" t="s">
        <v>73</v>
      </c>
      <c r="AY132" s="13" t="s">
        <v>121</v>
      </c>
      <c r="BE132" s="165">
        <f>IF(N132="základní",J132,0)</f>
        <v>0</v>
      </c>
      <c r="BF132" s="165">
        <f>IF(N132="snížená",J132,0)</f>
        <v>0</v>
      </c>
      <c r="BG132" s="165">
        <f>IF(N132="zákl. přenesená",J132,0)</f>
        <v>0</v>
      </c>
      <c r="BH132" s="165">
        <f>IF(N132="sníž. přenesená",J132,0)</f>
        <v>0</v>
      </c>
      <c r="BI132" s="165">
        <f>IF(N132="nulová",J132,0)</f>
        <v>0</v>
      </c>
      <c r="BJ132" s="13" t="s">
        <v>81</v>
      </c>
      <c r="BK132" s="165">
        <f>ROUND(I132*H132,2)</f>
        <v>0</v>
      </c>
      <c r="BL132" s="13" t="s">
        <v>2489</v>
      </c>
      <c r="BM132" s="164" t="s">
        <v>3744</v>
      </c>
    </row>
    <row r="133" spans="2:65" s="1" customFormat="1" ht="24" customHeight="1">
      <c r="B133" s="30"/>
      <c r="C133" s="153" t="s">
        <v>2097</v>
      </c>
      <c r="D133" s="153" t="s">
        <v>115</v>
      </c>
      <c r="E133" s="154" t="s">
        <v>3745</v>
      </c>
      <c r="F133" s="155" t="s">
        <v>3746</v>
      </c>
      <c r="G133" s="156" t="s">
        <v>231</v>
      </c>
      <c r="H133" s="157">
        <v>1</v>
      </c>
      <c r="I133" s="158"/>
      <c r="J133" s="159">
        <f>ROUND(I133*H133,2)</f>
        <v>0</v>
      </c>
      <c r="K133" s="155" t="s">
        <v>3645</v>
      </c>
      <c r="L133" s="34"/>
      <c r="M133" s="160" t="s">
        <v>19</v>
      </c>
      <c r="N133" s="161" t="s">
        <v>44</v>
      </c>
      <c r="O133" s="59"/>
      <c r="P133" s="162">
        <f>O133*H133</f>
        <v>0</v>
      </c>
      <c r="Q133" s="162">
        <v>0</v>
      </c>
      <c r="R133" s="162">
        <f>Q133*H133</f>
        <v>0</v>
      </c>
      <c r="S133" s="162">
        <v>0</v>
      </c>
      <c r="T133" s="163">
        <f>S133*H133</f>
        <v>0</v>
      </c>
      <c r="AR133" s="164" t="s">
        <v>226</v>
      </c>
      <c r="AT133" s="164" t="s">
        <v>115</v>
      </c>
      <c r="AU133" s="164" t="s">
        <v>73</v>
      </c>
      <c r="AY133" s="13" t="s">
        <v>121</v>
      </c>
      <c r="BE133" s="165">
        <f>IF(N133="základní",J133,0)</f>
        <v>0</v>
      </c>
      <c r="BF133" s="165">
        <f>IF(N133="snížená",J133,0)</f>
        <v>0</v>
      </c>
      <c r="BG133" s="165">
        <f>IF(N133="zákl. přenesená",J133,0)</f>
        <v>0</v>
      </c>
      <c r="BH133" s="165">
        <f>IF(N133="sníž. přenesená",J133,0)</f>
        <v>0</v>
      </c>
      <c r="BI133" s="165">
        <f>IF(N133="nulová",J133,0)</f>
        <v>0</v>
      </c>
      <c r="BJ133" s="13" t="s">
        <v>81</v>
      </c>
      <c r="BK133" s="165">
        <f>ROUND(I133*H133,2)</f>
        <v>0</v>
      </c>
      <c r="BL133" s="13" t="s">
        <v>226</v>
      </c>
      <c r="BM133" s="164" t="s">
        <v>3747</v>
      </c>
    </row>
    <row r="134" spans="2:65" s="1" customFormat="1" ht="68.25">
      <c r="B134" s="30"/>
      <c r="C134" s="31"/>
      <c r="D134" s="176" t="s">
        <v>1954</v>
      </c>
      <c r="E134" s="31"/>
      <c r="F134" s="177" t="s">
        <v>3748</v>
      </c>
      <c r="G134" s="31"/>
      <c r="H134" s="31"/>
      <c r="I134" s="103"/>
      <c r="J134" s="31"/>
      <c r="K134" s="31"/>
      <c r="L134" s="34"/>
      <c r="M134" s="178"/>
      <c r="N134" s="59"/>
      <c r="O134" s="59"/>
      <c r="P134" s="59"/>
      <c r="Q134" s="59"/>
      <c r="R134" s="59"/>
      <c r="S134" s="59"/>
      <c r="T134" s="60"/>
      <c r="AT134" s="13" t="s">
        <v>1954</v>
      </c>
      <c r="AU134" s="13" t="s">
        <v>73</v>
      </c>
    </row>
    <row r="135" spans="2:65" s="1" customFormat="1" ht="24" customHeight="1">
      <c r="B135" s="30"/>
      <c r="C135" s="153" t="s">
        <v>2101</v>
      </c>
      <c r="D135" s="153" t="s">
        <v>115</v>
      </c>
      <c r="E135" s="154" t="s">
        <v>3749</v>
      </c>
      <c r="F135" s="155" t="s">
        <v>3750</v>
      </c>
      <c r="G135" s="156" t="s">
        <v>231</v>
      </c>
      <c r="H135" s="157">
        <v>1</v>
      </c>
      <c r="I135" s="158"/>
      <c r="J135" s="159">
        <f>ROUND(I135*H135,2)</f>
        <v>0</v>
      </c>
      <c r="K135" s="155" t="s">
        <v>3645</v>
      </c>
      <c r="L135" s="34"/>
      <c r="M135" s="160" t="s">
        <v>19</v>
      </c>
      <c r="N135" s="161" t="s">
        <v>44</v>
      </c>
      <c r="O135" s="59"/>
      <c r="P135" s="162">
        <f>O135*H135</f>
        <v>0</v>
      </c>
      <c r="Q135" s="162">
        <v>0</v>
      </c>
      <c r="R135" s="162">
        <f>Q135*H135</f>
        <v>0</v>
      </c>
      <c r="S135" s="162">
        <v>0</v>
      </c>
      <c r="T135" s="163">
        <f>S135*H135</f>
        <v>0</v>
      </c>
      <c r="AR135" s="164" t="s">
        <v>226</v>
      </c>
      <c r="AT135" s="164" t="s">
        <v>115</v>
      </c>
      <c r="AU135" s="164" t="s">
        <v>73</v>
      </c>
      <c r="AY135" s="13" t="s">
        <v>121</v>
      </c>
      <c r="BE135" s="165">
        <f>IF(N135="základní",J135,0)</f>
        <v>0</v>
      </c>
      <c r="BF135" s="165">
        <f>IF(N135="snížená",J135,0)</f>
        <v>0</v>
      </c>
      <c r="BG135" s="165">
        <f>IF(N135="zákl. přenesená",J135,0)</f>
        <v>0</v>
      </c>
      <c r="BH135" s="165">
        <f>IF(N135="sníž. přenesená",J135,0)</f>
        <v>0</v>
      </c>
      <c r="BI135" s="165">
        <f>IF(N135="nulová",J135,0)</f>
        <v>0</v>
      </c>
      <c r="BJ135" s="13" t="s">
        <v>81</v>
      </c>
      <c r="BK135" s="165">
        <f>ROUND(I135*H135,2)</f>
        <v>0</v>
      </c>
      <c r="BL135" s="13" t="s">
        <v>226</v>
      </c>
      <c r="BM135" s="164" t="s">
        <v>3751</v>
      </c>
    </row>
    <row r="136" spans="2:65" s="1" customFormat="1" ht="68.25">
      <c r="B136" s="30"/>
      <c r="C136" s="31"/>
      <c r="D136" s="176" t="s">
        <v>1954</v>
      </c>
      <c r="E136" s="31"/>
      <c r="F136" s="177" t="s">
        <v>3748</v>
      </c>
      <c r="G136" s="31"/>
      <c r="H136" s="31"/>
      <c r="I136" s="103"/>
      <c r="J136" s="31"/>
      <c r="K136" s="31"/>
      <c r="L136" s="34"/>
      <c r="M136" s="178"/>
      <c r="N136" s="59"/>
      <c r="O136" s="59"/>
      <c r="P136" s="59"/>
      <c r="Q136" s="59"/>
      <c r="R136" s="59"/>
      <c r="S136" s="59"/>
      <c r="T136" s="60"/>
      <c r="AT136" s="13" t="s">
        <v>1954</v>
      </c>
      <c r="AU136" s="13" t="s">
        <v>73</v>
      </c>
    </row>
    <row r="137" spans="2:65" s="1" customFormat="1" ht="24" customHeight="1">
      <c r="B137" s="30"/>
      <c r="C137" s="153" t="s">
        <v>2105</v>
      </c>
      <c r="D137" s="153" t="s">
        <v>115</v>
      </c>
      <c r="E137" s="154" t="s">
        <v>3752</v>
      </c>
      <c r="F137" s="155" t="s">
        <v>3753</v>
      </c>
      <c r="G137" s="156" t="s">
        <v>118</v>
      </c>
      <c r="H137" s="157">
        <v>1</v>
      </c>
      <c r="I137" s="158"/>
      <c r="J137" s="159">
        <f>ROUND(I137*H137,2)</f>
        <v>0</v>
      </c>
      <c r="K137" s="155" t="s">
        <v>3645</v>
      </c>
      <c r="L137" s="34"/>
      <c r="M137" s="160" t="s">
        <v>19</v>
      </c>
      <c r="N137" s="161" t="s">
        <v>44</v>
      </c>
      <c r="O137" s="59"/>
      <c r="P137" s="162">
        <f>O137*H137</f>
        <v>0</v>
      </c>
      <c r="Q137" s="162">
        <v>0</v>
      </c>
      <c r="R137" s="162">
        <f>Q137*H137</f>
        <v>0</v>
      </c>
      <c r="S137" s="162">
        <v>0</v>
      </c>
      <c r="T137" s="163">
        <f>S137*H137</f>
        <v>0</v>
      </c>
      <c r="AR137" s="164" t="s">
        <v>226</v>
      </c>
      <c r="AT137" s="164" t="s">
        <v>115</v>
      </c>
      <c r="AU137" s="164" t="s">
        <v>73</v>
      </c>
      <c r="AY137" s="13" t="s">
        <v>121</v>
      </c>
      <c r="BE137" s="165">
        <f>IF(N137="základní",J137,0)</f>
        <v>0</v>
      </c>
      <c r="BF137" s="165">
        <f>IF(N137="snížená",J137,0)</f>
        <v>0</v>
      </c>
      <c r="BG137" s="165">
        <f>IF(N137="zákl. přenesená",J137,0)</f>
        <v>0</v>
      </c>
      <c r="BH137" s="165">
        <f>IF(N137="sníž. přenesená",J137,0)</f>
        <v>0</v>
      </c>
      <c r="BI137" s="165">
        <f>IF(N137="nulová",J137,0)</f>
        <v>0</v>
      </c>
      <c r="BJ137" s="13" t="s">
        <v>81</v>
      </c>
      <c r="BK137" s="165">
        <f>ROUND(I137*H137,2)</f>
        <v>0</v>
      </c>
      <c r="BL137" s="13" t="s">
        <v>226</v>
      </c>
      <c r="BM137" s="164" t="s">
        <v>3754</v>
      </c>
    </row>
    <row r="138" spans="2:65" s="1" customFormat="1" ht="39">
      <c r="B138" s="30"/>
      <c r="C138" s="31"/>
      <c r="D138" s="176" t="s">
        <v>1954</v>
      </c>
      <c r="E138" s="31"/>
      <c r="F138" s="177" t="s">
        <v>3755</v>
      </c>
      <c r="G138" s="31"/>
      <c r="H138" s="31"/>
      <c r="I138" s="103"/>
      <c r="J138" s="31"/>
      <c r="K138" s="31"/>
      <c r="L138" s="34"/>
      <c r="M138" s="178"/>
      <c r="N138" s="59"/>
      <c r="O138" s="59"/>
      <c r="P138" s="59"/>
      <c r="Q138" s="59"/>
      <c r="R138" s="59"/>
      <c r="S138" s="59"/>
      <c r="T138" s="60"/>
      <c r="AT138" s="13" t="s">
        <v>1954</v>
      </c>
      <c r="AU138" s="13" t="s">
        <v>73</v>
      </c>
    </row>
    <row r="139" spans="2:65" s="1" customFormat="1" ht="24" customHeight="1">
      <c r="B139" s="30"/>
      <c r="C139" s="153" t="s">
        <v>2109</v>
      </c>
      <c r="D139" s="153" t="s">
        <v>115</v>
      </c>
      <c r="E139" s="154" t="s">
        <v>3756</v>
      </c>
      <c r="F139" s="155" t="s">
        <v>3757</v>
      </c>
      <c r="G139" s="156" t="s">
        <v>118</v>
      </c>
      <c r="H139" s="157">
        <v>1</v>
      </c>
      <c r="I139" s="158"/>
      <c r="J139" s="159">
        <f>ROUND(I139*H139,2)</f>
        <v>0</v>
      </c>
      <c r="K139" s="155" t="s">
        <v>3645</v>
      </c>
      <c r="L139" s="34"/>
      <c r="M139" s="160" t="s">
        <v>19</v>
      </c>
      <c r="N139" s="161" t="s">
        <v>44</v>
      </c>
      <c r="O139" s="59"/>
      <c r="P139" s="162">
        <f>O139*H139</f>
        <v>0</v>
      </c>
      <c r="Q139" s="162">
        <v>0</v>
      </c>
      <c r="R139" s="162">
        <f>Q139*H139</f>
        <v>0</v>
      </c>
      <c r="S139" s="162">
        <v>0</v>
      </c>
      <c r="T139" s="163">
        <f>S139*H139</f>
        <v>0</v>
      </c>
      <c r="AR139" s="164" t="s">
        <v>226</v>
      </c>
      <c r="AT139" s="164" t="s">
        <v>115</v>
      </c>
      <c r="AU139" s="164" t="s">
        <v>73</v>
      </c>
      <c r="AY139" s="13" t="s">
        <v>121</v>
      </c>
      <c r="BE139" s="165">
        <f>IF(N139="základní",J139,0)</f>
        <v>0</v>
      </c>
      <c r="BF139" s="165">
        <f>IF(N139="snížená",J139,0)</f>
        <v>0</v>
      </c>
      <c r="BG139" s="165">
        <f>IF(N139="zákl. přenesená",J139,0)</f>
        <v>0</v>
      </c>
      <c r="BH139" s="165">
        <f>IF(N139="sníž. přenesená",J139,0)</f>
        <v>0</v>
      </c>
      <c r="BI139" s="165">
        <f>IF(N139="nulová",J139,0)</f>
        <v>0</v>
      </c>
      <c r="BJ139" s="13" t="s">
        <v>81</v>
      </c>
      <c r="BK139" s="165">
        <f>ROUND(I139*H139,2)</f>
        <v>0</v>
      </c>
      <c r="BL139" s="13" t="s">
        <v>226</v>
      </c>
      <c r="BM139" s="164" t="s">
        <v>3758</v>
      </c>
    </row>
    <row r="140" spans="2:65" s="1" customFormat="1" ht="39">
      <c r="B140" s="30"/>
      <c r="C140" s="31"/>
      <c r="D140" s="176" t="s">
        <v>1954</v>
      </c>
      <c r="E140" s="31"/>
      <c r="F140" s="177" t="s">
        <v>3755</v>
      </c>
      <c r="G140" s="31"/>
      <c r="H140" s="31"/>
      <c r="I140" s="103"/>
      <c r="J140" s="31"/>
      <c r="K140" s="31"/>
      <c r="L140" s="34"/>
      <c r="M140" s="178"/>
      <c r="N140" s="59"/>
      <c r="O140" s="59"/>
      <c r="P140" s="59"/>
      <c r="Q140" s="59"/>
      <c r="R140" s="59"/>
      <c r="S140" s="59"/>
      <c r="T140" s="60"/>
      <c r="AT140" s="13" t="s">
        <v>1954</v>
      </c>
      <c r="AU140" s="13" t="s">
        <v>73</v>
      </c>
    </row>
    <row r="141" spans="2:65" s="1" customFormat="1" ht="24" customHeight="1">
      <c r="B141" s="30"/>
      <c r="C141" s="153" t="s">
        <v>2113</v>
      </c>
      <c r="D141" s="153" t="s">
        <v>115</v>
      </c>
      <c r="E141" s="154" t="s">
        <v>3759</v>
      </c>
      <c r="F141" s="155" t="s">
        <v>3760</v>
      </c>
      <c r="G141" s="156" t="s">
        <v>118</v>
      </c>
      <c r="H141" s="157">
        <v>1</v>
      </c>
      <c r="I141" s="158"/>
      <c r="J141" s="159">
        <f>ROUND(I141*H141,2)</f>
        <v>0</v>
      </c>
      <c r="K141" s="155" t="s">
        <v>3645</v>
      </c>
      <c r="L141" s="34"/>
      <c r="M141" s="160" t="s">
        <v>19</v>
      </c>
      <c r="N141" s="161" t="s">
        <v>44</v>
      </c>
      <c r="O141" s="59"/>
      <c r="P141" s="162">
        <f>O141*H141</f>
        <v>0</v>
      </c>
      <c r="Q141" s="162">
        <v>0</v>
      </c>
      <c r="R141" s="162">
        <f>Q141*H141</f>
        <v>0</v>
      </c>
      <c r="S141" s="162">
        <v>0</v>
      </c>
      <c r="T141" s="163">
        <f>S141*H141</f>
        <v>0</v>
      </c>
      <c r="AR141" s="164" t="s">
        <v>226</v>
      </c>
      <c r="AT141" s="164" t="s">
        <v>115</v>
      </c>
      <c r="AU141" s="164" t="s">
        <v>73</v>
      </c>
      <c r="AY141" s="13" t="s">
        <v>121</v>
      </c>
      <c r="BE141" s="165">
        <f>IF(N141="základní",J141,0)</f>
        <v>0</v>
      </c>
      <c r="BF141" s="165">
        <f>IF(N141="snížená",J141,0)</f>
        <v>0</v>
      </c>
      <c r="BG141" s="165">
        <f>IF(N141="zákl. přenesená",J141,0)</f>
        <v>0</v>
      </c>
      <c r="BH141" s="165">
        <f>IF(N141="sníž. přenesená",J141,0)</f>
        <v>0</v>
      </c>
      <c r="BI141" s="165">
        <f>IF(N141="nulová",J141,0)</f>
        <v>0</v>
      </c>
      <c r="BJ141" s="13" t="s">
        <v>81</v>
      </c>
      <c r="BK141" s="165">
        <f>ROUND(I141*H141,2)</f>
        <v>0</v>
      </c>
      <c r="BL141" s="13" t="s">
        <v>226</v>
      </c>
      <c r="BM141" s="164" t="s">
        <v>3761</v>
      </c>
    </row>
    <row r="142" spans="2:65" s="1" customFormat="1" ht="39">
      <c r="B142" s="30"/>
      <c r="C142" s="31"/>
      <c r="D142" s="176" t="s">
        <v>1954</v>
      </c>
      <c r="E142" s="31"/>
      <c r="F142" s="177" t="s">
        <v>3755</v>
      </c>
      <c r="G142" s="31"/>
      <c r="H142" s="31"/>
      <c r="I142" s="103"/>
      <c r="J142" s="31"/>
      <c r="K142" s="31"/>
      <c r="L142" s="34"/>
      <c r="M142" s="178"/>
      <c r="N142" s="59"/>
      <c r="O142" s="59"/>
      <c r="P142" s="59"/>
      <c r="Q142" s="59"/>
      <c r="R142" s="59"/>
      <c r="S142" s="59"/>
      <c r="T142" s="60"/>
      <c r="AT142" s="13" t="s">
        <v>1954</v>
      </c>
      <c r="AU142" s="13" t="s">
        <v>73</v>
      </c>
    </row>
    <row r="143" spans="2:65" s="1" customFormat="1" ht="36" customHeight="1">
      <c r="B143" s="30"/>
      <c r="C143" s="153" t="s">
        <v>2117</v>
      </c>
      <c r="D143" s="153" t="s">
        <v>115</v>
      </c>
      <c r="E143" s="154" t="s">
        <v>3762</v>
      </c>
      <c r="F143" s="155" t="s">
        <v>3763</v>
      </c>
      <c r="G143" s="156" t="s">
        <v>320</v>
      </c>
      <c r="H143" s="157">
        <v>1</v>
      </c>
      <c r="I143" s="158"/>
      <c r="J143" s="159">
        <f>ROUND(I143*H143,2)</f>
        <v>0</v>
      </c>
      <c r="K143" s="155" t="s">
        <v>3645</v>
      </c>
      <c r="L143" s="34"/>
      <c r="M143" s="160" t="s">
        <v>19</v>
      </c>
      <c r="N143" s="161" t="s">
        <v>44</v>
      </c>
      <c r="O143" s="59"/>
      <c r="P143" s="162">
        <f>O143*H143</f>
        <v>0</v>
      </c>
      <c r="Q143" s="162">
        <v>2.234</v>
      </c>
      <c r="R143" s="162">
        <f>Q143*H143</f>
        <v>2.234</v>
      </c>
      <c r="S143" s="162">
        <v>0</v>
      </c>
      <c r="T143" s="163">
        <f>S143*H143</f>
        <v>0</v>
      </c>
      <c r="AR143" s="164" t="s">
        <v>226</v>
      </c>
      <c r="AT143" s="164" t="s">
        <v>115</v>
      </c>
      <c r="AU143" s="164" t="s">
        <v>73</v>
      </c>
      <c r="AY143" s="13" t="s">
        <v>121</v>
      </c>
      <c r="BE143" s="165">
        <f>IF(N143="základní",J143,0)</f>
        <v>0</v>
      </c>
      <c r="BF143" s="165">
        <f>IF(N143="snížená",J143,0)</f>
        <v>0</v>
      </c>
      <c r="BG143" s="165">
        <f>IF(N143="zákl. přenesená",J143,0)</f>
        <v>0</v>
      </c>
      <c r="BH143" s="165">
        <f>IF(N143="sníž. přenesená",J143,0)</f>
        <v>0</v>
      </c>
      <c r="BI143" s="165">
        <f>IF(N143="nulová",J143,0)</f>
        <v>0</v>
      </c>
      <c r="BJ143" s="13" t="s">
        <v>81</v>
      </c>
      <c r="BK143" s="165">
        <f>ROUND(I143*H143,2)</f>
        <v>0</v>
      </c>
      <c r="BL143" s="13" t="s">
        <v>226</v>
      </c>
      <c r="BM143" s="164" t="s">
        <v>3764</v>
      </c>
    </row>
    <row r="144" spans="2:65" s="1" customFormat="1" ht="58.5">
      <c r="B144" s="30"/>
      <c r="C144" s="31"/>
      <c r="D144" s="176" t="s">
        <v>1954</v>
      </c>
      <c r="E144" s="31"/>
      <c r="F144" s="177" t="s">
        <v>3765</v>
      </c>
      <c r="G144" s="31"/>
      <c r="H144" s="31"/>
      <c r="I144" s="103"/>
      <c r="J144" s="31"/>
      <c r="K144" s="31"/>
      <c r="L144" s="34"/>
      <c r="M144" s="178"/>
      <c r="N144" s="59"/>
      <c r="O144" s="59"/>
      <c r="P144" s="59"/>
      <c r="Q144" s="59"/>
      <c r="R144" s="59"/>
      <c r="S144" s="59"/>
      <c r="T144" s="60"/>
      <c r="AT144" s="13" t="s">
        <v>1954</v>
      </c>
      <c r="AU144" s="13" t="s">
        <v>73</v>
      </c>
    </row>
    <row r="145" spans="2:65" s="1" customFormat="1" ht="19.5">
      <c r="B145" s="30"/>
      <c r="C145" s="31"/>
      <c r="D145" s="176" t="s">
        <v>311</v>
      </c>
      <c r="E145" s="31"/>
      <c r="F145" s="177" t="s">
        <v>3766</v>
      </c>
      <c r="G145" s="31"/>
      <c r="H145" s="31"/>
      <c r="I145" s="103"/>
      <c r="J145" s="31"/>
      <c r="K145" s="31"/>
      <c r="L145" s="34"/>
      <c r="M145" s="178"/>
      <c r="N145" s="59"/>
      <c r="O145" s="59"/>
      <c r="P145" s="59"/>
      <c r="Q145" s="59"/>
      <c r="R145" s="59"/>
      <c r="S145" s="59"/>
      <c r="T145" s="60"/>
      <c r="AT145" s="13" t="s">
        <v>311</v>
      </c>
      <c r="AU145" s="13" t="s">
        <v>73</v>
      </c>
    </row>
    <row r="146" spans="2:65" s="1" customFormat="1" ht="48" customHeight="1">
      <c r="B146" s="30"/>
      <c r="C146" s="153" t="s">
        <v>2121</v>
      </c>
      <c r="D146" s="153" t="s">
        <v>115</v>
      </c>
      <c r="E146" s="154" t="s">
        <v>3767</v>
      </c>
      <c r="F146" s="155" t="s">
        <v>3768</v>
      </c>
      <c r="G146" s="156" t="s">
        <v>118</v>
      </c>
      <c r="H146" s="157">
        <v>1</v>
      </c>
      <c r="I146" s="158"/>
      <c r="J146" s="159">
        <f>ROUND(I146*H146,2)</f>
        <v>0</v>
      </c>
      <c r="K146" s="155" t="s">
        <v>3645</v>
      </c>
      <c r="L146" s="34"/>
      <c r="M146" s="160" t="s">
        <v>19</v>
      </c>
      <c r="N146" s="161" t="s">
        <v>44</v>
      </c>
      <c r="O146" s="59"/>
      <c r="P146" s="162">
        <f>O146*H146</f>
        <v>0</v>
      </c>
      <c r="Q146" s="162">
        <v>0</v>
      </c>
      <c r="R146" s="162">
        <f>Q146*H146</f>
        <v>0</v>
      </c>
      <c r="S146" s="162">
        <v>0.311</v>
      </c>
      <c r="T146" s="163">
        <f>S146*H146</f>
        <v>0.311</v>
      </c>
      <c r="AR146" s="164" t="s">
        <v>226</v>
      </c>
      <c r="AT146" s="164" t="s">
        <v>115</v>
      </c>
      <c r="AU146" s="164" t="s">
        <v>73</v>
      </c>
      <c r="AY146" s="13" t="s">
        <v>121</v>
      </c>
      <c r="BE146" s="165">
        <f>IF(N146="základní",J146,0)</f>
        <v>0</v>
      </c>
      <c r="BF146" s="165">
        <f>IF(N146="snížená",J146,0)</f>
        <v>0</v>
      </c>
      <c r="BG146" s="165">
        <f>IF(N146="zákl. přenesená",J146,0)</f>
        <v>0</v>
      </c>
      <c r="BH146" s="165">
        <f>IF(N146="sníž. přenesená",J146,0)</f>
        <v>0</v>
      </c>
      <c r="BI146" s="165">
        <f>IF(N146="nulová",J146,0)</f>
        <v>0</v>
      </c>
      <c r="BJ146" s="13" t="s">
        <v>81</v>
      </c>
      <c r="BK146" s="165">
        <f>ROUND(I146*H146,2)</f>
        <v>0</v>
      </c>
      <c r="BL146" s="13" t="s">
        <v>226</v>
      </c>
      <c r="BM146" s="164" t="s">
        <v>3769</v>
      </c>
    </row>
    <row r="147" spans="2:65" s="1" customFormat="1" ht="68.25">
      <c r="B147" s="30"/>
      <c r="C147" s="31"/>
      <c r="D147" s="176" t="s">
        <v>1954</v>
      </c>
      <c r="E147" s="31"/>
      <c r="F147" s="177" t="s">
        <v>3770</v>
      </c>
      <c r="G147" s="31"/>
      <c r="H147" s="31"/>
      <c r="I147" s="103"/>
      <c r="J147" s="31"/>
      <c r="K147" s="31"/>
      <c r="L147" s="34"/>
      <c r="M147" s="178"/>
      <c r="N147" s="59"/>
      <c r="O147" s="59"/>
      <c r="P147" s="59"/>
      <c r="Q147" s="59"/>
      <c r="R147" s="59"/>
      <c r="S147" s="59"/>
      <c r="T147" s="60"/>
      <c r="AT147" s="13" t="s">
        <v>1954</v>
      </c>
      <c r="AU147" s="13" t="s">
        <v>73</v>
      </c>
    </row>
    <row r="148" spans="2:65" s="1" customFormat="1" ht="48" customHeight="1">
      <c r="B148" s="30"/>
      <c r="C148" s="153" t="s">
        <v>3771</v>
      </c>
      <c r="D148" s="153" t="s">
        <v>115</v>
      </c>
      <c r="E148" s="154" t="s">
        <v>3772</v>
      </c>
      <c r="F148" s="155" t="s">
        <v>3773</v>
      </c>
      <c r="G148" s="156" t="s">
        <v>1300</v>
      </c>
      <c r="H148" s="157">
        <v>1</v>
      </c>
      <c r="I148" s="158"/>
      <c r="J148" s="159">
        <f t="shared" ref="J148:J153" si="0">ROUND(I148*H148,2)</f>
        <v>0</v>
      </c>
      <c r="K148" s="155" t="s">
        <v>3645</v>
      </c>
      <c r="L148" s="34"/>
      <c r="M148" s="160" t="s">
        <v>19</v>
      </c>
      <c r="N148" s="161" t="s">
        <v>44</v>
      </c>
      <c r="O148" s="59"/>
      <c r="P148" s="162">
        <f t="shared" ref="P148:P153" si="1">O148*H148</f>
        <v>0</v>
      </c>
      <c r="Q148" s="162">
        <v>0</v>
      </c>
      <c r="R148" s="162">
        <f t="shared" ref="R148:R153" si="2">Q148*H148</f>
        <v>0</v>
      </c>
      <c r="S148" s="162">
        <v>0</v>
      </c>
      <c r="T148" s="163">
        <f t="shared" ref="T148:T153" si="3">S148*H148</f>
        <v>0</v>
      </c>
      <c r="AR148" s="164" t="s">
        <v>226</v>
      </c>
      <c r="AT148" s="164" t="s">
        <v>115</v>
      </c>
      <c r="AU148" s="164" t="s">
        <v>73</v>
      </c>
      <c r="AY148" s="13" t="s">
        <v>121</v>
      </c>
      <c r="BE148" s="165">
        <f t="shared" ref="BE148:BE153" si="4">IF(N148="základní",J148,0)</f>
        <v>0</v>
      </c>
      <c r="BF148" s="165">
        <f t="shared" ref="BF148:BF153" si="5">IF(N148="snížená",J148,0)</f>
        <v>0</v>
      </c>
      <c r="BG148" s="165">
        <f t="shared" ref="BG148:BG153" si="6">IF(N148="zákl. přenesená",J148,0)</f>
        <v>0</v>
      </c>
      <c r="BH148" s="165">
        <f t="shared" ref="BH148:BH153" si="7">IF(N148="sníž. přenesená",J148,0)</f>
        <v>0</v>
      </c>
      <c r="BI148" s="165">
        <f t="shared" ref="BI148:BI153" si="8">IF(N148="nulová",J148,0)</f>
        <v>0</v>
      </c>
      <c r="BJ148" s="13" t="s">
        <v>81</v>
      </c>
      <c r="BK148" s="165">
        <f t="shared" ref="BK148:BK153" si="9">ROUND(I148*H148,2)</f>
        <v>0</v>
      </c>
      <c r="BL148" s="13" t="s">
        <v>226</v>
      </c>
      <c r="BM148" s="164" t="s">
        <v>3774</v>
      </c>
    </row>
    <row r="149" spans="2:65" s="1" customFormat="1" ht="24" customHeight="1">
      <c r="B149" s="30"/>
      <c r="C149" s="153" t="s">
        <v>2125</v>
      </c>
      <c r="D149" s="153" t="s">
        <v>115</v>
      </c>
      <c r="E149" s="154" t="s">
        <v>3775</v>
      </c>
      <c r="F149" s="155" t="s">
        <v>3776</v>
      </c>
      <c r="G149" s="156" t="s">
        <v>219</v>
      </c>
      <c r="H149" s="157">
        <v>1</v>
      </c>
      <c r="I149" s="158"/>
      <c r="J149" s="159">
        <f t="shared" si="0"/>
        <v>0</v>
      </c>
      <c r="K149" s="155" t="s">
        <v>3645</v>
      </c>
      <c r="L149" s="34"/>
      <c r="M149" s="160" t="s">
        <v>19</v>
      </c>
      <c r="N149" s="161" t="s">
        <v>44</v>
      </c>
      <c r="O149" s="59"/>
      <c r="P149" s="162">
        <f t="shared" si="1"/>
        <v>0</v>
      </c>
      <c r="Q149" s="162">
        <v>0.378</v>
      </c>
      <c r="R149" s="162">
        <f t="shared" si="2"/>
        <v>0.378</v>
      </c>
      <c r="S149" s="162">
        <v>0</v>
      </c>
      <c r="T149" s="163">
        <f t="shared" si="3"/>
        <v>0</v>
      </c>
      <c r="AR149" s="164" t="s">
        <v>226</v>
      </c>
      <c r="AT149" s="164" t="s">
        <v>115</v>
      </c>
      <c r="AU149" s="164" t="s">
        <v>73</v>
      </c>
      <c r="AY149" s="13" t="s">
        <v>121</v>
      </c>
      <c r="BE149" s="165">
        <f t="shared" si="4"/>
        <v>0</v>
      </c>
      <c r="BF149" s="165">
        <f t="shared" si="5"/>
        <v>0</v>
      </c>
      <c r="BG149" s="165">
        <f t="shared" si="6"/>
        <v>0</v>
      </c>
      <c r="BH149" s="165">
        <f t="shared" si="7"/>
        <v>0</v>
      </c>
      <c r="BI149" s="165">
        <f t="shared" si="8"/>
        <v>0</v>
      </c>
      <c r="BJ149" s="13" t="s">
        <v>81</v>
      </c>
      <c r="BK149" s="165">
        <f t="shared" si="9"/>
        <v>0</v>
      </c>
      <c r="BL149" s="13" t="s">
        <v>226</v>
      </c>
      <c r="BM149" s="164" t="s">
        <v>3777</v>
      </c>
    </row>
    <row r="150" spans="2:65" s="1" customFormat="1" ht="24" customHeight="1">
      <c r="B150" s="30"/>
      <c r="C150" s="153" t="s">
        <v>2129</v>
      </c>
      <c r="D150" s="153" t="s">
        <v>115</v>
      </c>
      <c r="E150" s="154" t="s">
        <v>3778</v>
      </c>
      <c r="F150" s="155" t="s">
        <v>3779</v>
      </c>
      <c r="G150" s="156" t="s">
        <v>219</v>
      </c>
      <c r="H150" s="157">
        <v>1</v>
      </c>
      <c r="I150" s="158"/>
      <c r="J150" s="159">
        <f t="shared" si="0"/>
        <v>0</v>
      </c>
      <c r="K150" s="155" t="s">
        <v>3645</v>
      </c>
      <c r="L150" s="34"/>
      <c r="M150" s="160" t="s">
        <v>19</v>
      </c>
      <c r="N150" s="161" t="s">
        <v>44</v>
      </c>
      <c r="O150" s="59"/>
      <c r="P150" s="162">
        <f t="shared" si="1"/>
        <v>0</v>
      </c>
      <c r="Q150" s="162">
        <v>0.56699999999999995</v>
      </c>
      <c r="R150" s="162">
        <f t="shared" si="2"/>
        <v>0.56699999999999995</v>
      </c>
      <c r="S150" s="162">
        <v>0</v>
      </c>
      <c r="T150" s="163">
        <f t="shared" si="3"/>
        <v>0</v>
      </c>
      <c r="AR150" s="164" t="s">
        <v>226</v>
      </c>
      <c r="AT150" s="164" t="s">
        <v>115</v>
      </c>
      <c r="AU150" s="164" t="s">
        <v>73</v>
      </c>
      <c r="AY150" s="13" t="s">
        <v>121</v>
      </c>
      <c r="BE150" s="165">
        <f t="shared" si="4"/>
        <v>0</v>
      </c>
      <c r="BF150" s="165">
        <f t="shared" si="5"/>
        <v>0</v>
      </c>
      <c r="BG150" s="165">
        <f t="shared" si="6"/>
        <v>0</v>
      </c>
      <c r="BH150" s="165">
        <f t="shared" si="7"/>
        <v>0</v>
      </c>
      <c r="BI150" s="165">
        <f t="shared" si="8"/>
        <v>0</v>
      </c>
      <c r="BJ150" s="13" t="s">
        <v>81</v>
      </c>
      <c r="BK150" s="165">
        <f t="shared" si="9"/>
        <v>0</v>
      </c>
      <c r="BL150" s="13" t="s">
        <v>226</v>
      </c>
      <c r="BM150" s="164" t="s">
        <v>3780</v>
      </c>
    </row>
    <row r="151" spans="2:65" s="1" customFormat="1" ht="24" customHeight="1">
      <c r="B151" s="30"/>
      <c r="C151" s="153" t="s">
        <v>3781</v>
      </c>
      <c r="D151" s="153" t="s">
        <v>115</v>
      </c>
      <c r="E151" s="154" t="s">
        <v>3782</v>
      </c>
      <c r="F151" s="155" t="s">
        <v>3783</v>
      </c>
      <c r="G151" s="156" t="s">
        <v>219</v>
      </c>
      <c r="H151" s="157">
        <v>1</v>
      </c>
      <c r="I151" s="158"/>
      <c r="J151" s="159">
        <f t="shared" si="0"/>
        <v>0</v>
      </c>
      <c r="K151" s="155" t="s">
        <v>3645</v>
      </c>
      <c r="L151" s="34"/>
      <c r="M151" s="160" t="s">
        <v>19</v>
      </c>
      <c r="N151" s="161" t="s">
        <v>44</v>
      </c>
      <c r="O151" s="59"/>
      <c r="P151" s="162">
        <f t="shared" si="1"/>
        <v>0</v>
      </c>
      <c r="Q151" s="162">
        <v>6.0099999999999997E-3</v>
      </c>
      <c r="R151" s="162">
        <f t="shared" si="2"/>
        <v>6.0099999999999997E-3</v>
      </c>
      <c r="S151" s="162">
        <v>0</v>
      </c>
      <c r="T151" s="163">
        <f t="shared" si="3"/>
        <v>0</v>
      </c>
      <c r="AR151" s="164" t="s">
        <v>226</v>
      </c>
      <c r="AT151" s="164" t="s">
        <v>115</v>
      </c>
      <c r="AU151" s="164" t="s">
        <v>73</v>
      </c>
      <c r="AY151" s="13" t="s">
        <v>121</v>
      </c>
      <c r="BE151" s="165">
        <f t="shared" si="4"/>
        <v>0</v>
      </c>
      <c r="BF151" s="165">
        <f t="shared" si="5"/>
        <v>0</v>
      </c>
      <c r="BG151" s="165">
        <f t="shared" si="6"/>
        <v>0</v>
      </c>
      <c r="BH151" s="165">
        <f t="shared" si="7"/>
        <v>0</v>
      </c>
      <c r="BI151" s="165">
        <f t="shared" si="8"/>
        <v>0</v>
      </c>
      <c r="BJ151" s="13" t="s">
        <v>81</v>
      </c>
      <c r="BK151" s="165">
        <f t="shared" si="9"/>
        <v>0</v>
      </c>
      <c r="BL151" s="13" t="s">
        <v>226</v>
      </c>
      <c r="BM151" s="164" t="s">
        <v>3784</v>
      </c>
    </row>
    <row r="152" spans="2:65" s="1" customFormat="1" ht="24" customHeight="1">
      <c r="B152" s="30"/>
      <c r="C152" s="153" t="s">
        <v>3785</v>
      </c>
      <c r="D152" s="153" t="s">
        <v>115</v>
      </c>
      <c r="E152" s="154" t="s">
        <v>3786</v>
      </c>
      <c r="F152" s="155" t="s">
        <v>3787</v>
      </c>
      <c r="G152" s="156" t="s">
        <v>219</v>
      </c>
      <c r="H152" s="157">
        <v>1</v>
      </c>
      <c r="I152" s="158"/>
      <c r="J152" s="159">
        <f t="shared" si="0"/>
        <v>0</v>
      </c>
      <c r="K152" s="155" t="s">
        <v>3645</v>
      </c>
      <c r="L152" s="34"/>
      <c r="M152" s="160" t="s">
        <v>19</v>
      </c>
      <c r="N152" s="161" t="s">
        <v>44</v>
      </c>
      <c r="O152" s="59"/>
      <c r="P152" s="162">
        <f t="shared" si="1"/>
        <v>0</v>
      </c>
      <c r="Q152" s="162">
        <v>6.0999999999999997E-4</v>
      </c>
      <c r="R152" s="162">
        <f t="shared" si="2"/>
        <v>6.0999999999999997E-4</v>
      </c>
      <c r="S152" s="162">
        <v>0</v>
      </c>
      <c r="T152" s="163">
        <f t="shared" si="3"/>
        <v>0</v>
      </c>
      <c r="AR152" s="164" t="s">
        <v>226</v>
      </c>
      <c r="AT152" s="164" t="s">
        <v>115</v>
      </c>
      <c r="AU152" s="164" t="s">
        <v>73</v>
      </c>
      <c r="AY152" s="13" t="s">
        <v>121</v>
      </c>
      <c r="BE152" s="165">
        <f t="shared" si="4"/>
        <v>0</v>
      </c>
      <c r="BF152" s="165">
        <f t="shared" si="5"/>
        <v>0</v>
      </c>
      <c r="BG152" s="165">
        <f t="shared" si="6"/>
        <v>0</v>
      </c>
      <c r="BH152" s="165">
        <f t="shared" si="7"/>
        <v>0</v>
      </c>
      <c r="BI152" s="165">
        <f t="shared" si="8"/>
        <v>0</v>
      </c>
      <c r="BJ152" s="13" t="s">
        <v>81</v>
      </c>
      <c r="BK152" s="165">
        <f t="shared" si="9"/>
        <v>0</v>
      </c>
      <c r="BL152" s="13" t="s">
        <v>226</v>
      </c>
      <c r="BM152" s="164" t="s">
        <v>3788</v>
      </c>
    </row>
    <row r="153" spans="2:65" s="1" customFormat="1" ht="48" customHeight="1">
      <c r="B153" s="30"/>
      <c r="C153" s="153" t="s">
        <v>3789</v>
      </c>
      <c r="D153" s="153" t="s">
        <v>115</v>
      </c>
      <c r="E153" s="154" t="s">
        <v>3790</v>
      </c>
      <c r="F153" s="155" t="s">
        <v>3791</v>
      </c>
      <c r="G153" s="156" t="s">
        <v>219</v>
      </c>
      <c r="H153" s="157">
        <v>1</v>
      </c>
      <c r="I153" s="158"/>
      <c r="J153" s="159">
        <f t="shared" si="0"/>
        <v>0</v>
      </c>
      <c r="K153" s="155" t="s">
        <v>3645</v>
      </c>
      <c r="L153" s="34"/>
      <c r="M153" s="160" t="s">
        <v>19</v>
      </c>
      <c r="N153" s="161" t="s">
        <v>44</v>
      </c>
      <c r="O153" s="59"/>
      <c r="P153" s="162">
        <f t="shared" si="1"/>
        <v>0</v>
      </c>
      <c r="Q153" s="162">
        <v>0.10373</v>
      </c>
      <c r="R153" s="162">
        <f t="shared" si="2"/>
        <v>0.10373</v>
      </c>
      <c r="S153" s="162">
        <v>0</v>
      </c>
      <c r="T153" s="163">
        <f t="shared" si="3"/>
        <v>0</v>
      </c>
      <c r="AR153" s="164" t="s">
        <v>226</v>
      </c>
      <c r="AT153" s="164" t="s">
        <v>115</v>
      </c>
      <c r="AU153" s="164" t="s">
        <v>73</v>
      </c>
      <c r="AY153" s="13" t="s">
        <v>121</v>
      </c>
      <c r="BE153" s="165">
        <f t="shared" si="4"/>
        <v>0</v>
      </c>
      <c r="BF153" s="165">
        <f t="shared" si="5"/>
        <v>0</v>
      </c>
      <c r="BG153" s="165">
        <f t="shared" si="6"/>
        <v>0</v>
      </c>
      <c r="BH153" s="165">
        <f t="shared" si="7"/>
        <v>0</v>
      </c>
      <c r="BI153" s="165">
        <f t="shared" si="8"/>
        <v>0</v>
      </c>
      <c r="BJ153" s="13" t="s">
        <v>81</v>
      </c>
      <c r="BK153" s="165">
        <f t="shared" si="9"/>
        <v>0</v>
      </c>
      <c r="BL153" s="13" t="s">
        <v>226</v>
      </c>
      <c r="BM153" s="164" t="s">
        <v>3792</v>
      </c>
    </row>
    <row r="154" spans="2:65" s="1" customFormat="1" ht="29.25">
      <c r="B154" s="30"/>
      <c r="C154" s="31"/>
      <c r="D154" s="176" t="s">
        <v>1954</v>
      </c>
      <c r="E154" s="31"/>
      <c r="F154" s="177" t="s">
        <v>3793</v>
      </c>
      <c r="G154" s="31"/>
      <c r="H154" s="31"/>
      <c r="I154" s="103"/>
      <c r="J154" s="31"/>
      <c r="K154" s="31"/>
      <c r="L154" s="34"/>
      <c r="M154" s="178"/>
      <c r="N154" s="59"/>
      <c r="O154" s="59"/>
      <c r="P154" s="59"/>
      <c r="Q154" s="59"/>
      <c r="R154" s="59"/>
      <c r="S154" s="59"/>
      <c r="T154" s="60"/>
      <c r="AT154" s="13" t="s">
        <v>1954</v>
      </c>
      <c r="AU154" s="13" t="s">
        <v>73</v>
      </c>
    </row>
    <row r="155" spans="2:65" s="1" customFormat="1" ht="36" customHeight="1">
      <c r="B155" s="30"/>
      <c r="C155" s="153" t="s">
        <v>3794</v>
      </c>
      <c r="D155" s="153" t="s">
        <v>115</v>
      </c>
      <c r="E155" s="154" t="s">
        <v>3795</v>
      </c>
      <c r="F155" s="155" t="s">
        <v>3796</v>
      </c>
      <c r="G155" s="156" t="s">
        <v>219</v>
      </c>
      <c r="H155" s="157">
        <v>1</v>
      </c>
      <c r="I155" s="158"/>
      <c r="J155" s="159">
        <f>ROUND(I155*H155,2)</f>
        <v>0</v>
      </c>
      <c r="K155" s="155" t="s">
        <v>3645</v>
      </c>
      <c r="L155" s="34"/>
      <c r="M155" s="160" t="s">
        <v>19</v>
      </c>
      <c r="N155" s="161" t="s">
        <v>44</v>
      </c>
      <c r="O155" s="59"/>
      <c r="P155" s="162">
        <f>O155*H155</f>
        <v>0</v>
      </c>
      <c r="Q155" s="162">
        <v>0.18151999999999999</v>
      </c>
      <c r="R155" s="162">
        <f>Q155*H155</f>
        <v>0.18151999999999999</v>
      </c>
      <c r="S155" s="162">
        <v>0</v>
      </c>
      <c r="T155" s="163">
        <f>S155*H155</f>
        <v>0</v>
      </c>
      <c r="AR155" s="164" t="s">
        <v>226</v>
      </c>
      <c r="AT155" s="164" t="s">
        <v>115</v>
      </c>
      <c r="AU155" s="164" t="s">
        <v>73</v>
      </c>
      <c r="AY155" s="13" t="s">
        <v>121</v>
      </c>
      <c r="BE155" s="165">
        <f>IF(N155="základní",J155,0)</f>
        <v>0</v>
      </c>
      <c r="BF155" s="165">
        <f>IF(N155="snížená",J155,0)</f>
        <v>0</v>
      </c>
      <c r="BG155" s="165">
        <f>IF(N155="zákl. přenesená",J155,0)</f>
        <v>0</v>
      </c>
      <c r="BH155" s="165">
        <f>IF(N155="sníž. přenesená",J155,0)</f>
        <v>0</v>
      </c>
      <c r="BI155" s="165">
        <f>IF(N155="nulová",J155,0)</f>
        <v>0</v>
      </c>
      <c r="BJ155" s="13" t="s">
        <v>81</v>
      </c>
      <c r="BK155" s="165">
        <f>ROUND(I155*H155,2)</f>
        <v>0</v>
      </c>
      <c r="BL155" s="13" t="s">
        <v>226</v>
      </c>
      <c r="BM155" s="164" t="s">
        <v>3797</v>
      </c>
    </row>
    <row r="156" spans="2:65" s="1" customFormat="1" ht="29.25">
      <c r="B156" s="30"/>
      <c r="C156" s="31"/>
      <c r="D156" s="176" t="s">
        <v>1954</v>
      </c>
      <c r="E156" s="31"/>
      <c r="F156" s="177" t="s">
        <v>3798</v>
      </c>
      <c r="G156" s="31"/>
      <c r="H156" s="31"/>
      <c r="I156" s="103"/>
      <c r="J156" s="31"/>
      <c r="K156" s="31"/>
      <c r="L156" s="34"/>
      <c r="M156" s="178"/>
      <c r="N156" s="59"/>
      <c r="O156" s="59"/>
      <c r="P156" s="59"/>
      <c r="Q156" s="59"/>
      <c r="R156" s="59"/>
      <c r="S156" s="59"/>
      <c r="T156" s="60"/>
      <c r="AT156" s="13" t="s">
        <v>1954</v>
      </c>
      <c r="AU156" s="13" t="s">
        <v>73</v>
      </c>
    </row>
    <row r="157" spans="2:65" s="1" customFormat="1" ht="72" customHeight="1">
      <c r="B157" s="30"/>
      <c r="C157" s="153" t="s">
        <v>3799</v>
      </c>
      <c r="D157" s="153" t="s">
        <v>115</v>
      </c>
      <c r="E157" s="154" t="s">
        <v>3800</v>
      </c>
      <c r="F157" s="155" t="s">
        <v>3801</v>
      </c>
      <c r="G157" s="156" t="s">
        <v>219</v>
      </c>
      <c r="H157" s="157">
        <v>1</v>
      </c>
      <c r="I157" s="158"/>
      <c r="J157" s="159">
        <f>ROUND(I157*H157,2)</f>
        <v>0</v>
      </c>
      <c r="K157" s="155" t="s">
        <v>3645</v>
      </c>
      <c r="L157" s="34"/>
      <c r="M157" s="160" t="s">
        <v>19</v>
      </c>
      <c r="N157" s="161" t="s">
        <v>44</v>
      </c>
      <c r="O157" s="59"/>
      <c r="P157" s="162">
        <f>O157*H157</f>
        <v>0</v>
      </c>
      <c r="Q157" s="162">
        <v>8.4250000000000005E-2</v>
      </c>
      <c r="R157" s="162">
        <f>Q157*H157</f>
        <v>8.4250000000000005E-2</v>
      </c>
      <c r="S157" s="162">
        <v>0</v>
      </c>
      <c r="T157" s="163">
        <f>S157*H157</f>
        <v>0</v>
      </c>
      <c r="AR157" s="164" t="s">
        <v>226</v>
      </c>
      <c r="AT157" s="164" t="s">
        <v>115</v>
      </c>
      <c r="AU157" s="164" t="s">
        <v>73</v>
      </c>
      <c r="AY157" s="13" t="s">
        <v>121</v>
      </c>
      <c r="BE157" s="165">
        <f>IF(N157="základní",J157,0)</f>
        <v>0</v>
      </c>
      <c r="BF157" s="165">
        <f>IF(N157="snížená",J157,0)</f>
        <v>0</v>
      </c>
      <c r="BG157" s="165">
        <f>IF(N157="zákl. přenesená",J157,0)</f>
        <v>0</v>
      </c>
      <c r="BH157" s="165">
        <f>IF(N157="sníž. přenesená",J157,0)</f>
        <v>0</v>
      </c>
      <c r="BI157" s="165">
        <f>IF(N157="nulová",J157,0)</f>
        <v>0</v>
      </c>
      <c r="BJ157" s="13" t="s">
        <v>81</v>
      </c>
      <c r="BK157" s="165">
        <f>ROUND(I157*H157,2)</f>
        <v>0</v>
      </c>
      <c r="BL157" s="13" t="s">
        <v>226</v>
      </c>
      <c r="BM157" s="164" t="s">
        <v>3802</v>
      </c>
    </row>
    <row r="158" spans="2:65" s="1" customFormat="1" ht="156">
      <c r="B158" s="30"/>
      <c r="C158" s="31"/>
      <c r="D158" s="176" t="s">
        <v>1954</v>
      </c>
      <c r="E158" s="31"/>
      <c r="F158" s="177" t="s">
        <v>3803</v>
      </c>
      <c r="G158" s="31"/>
      <c r="H158" s="31"/>
      <c r="I158" s="103"/>
      <c r="J158" s="31"/>
      <c r="K158" s="31"/>
      <c r="L158" s="34"/>
      <c r="M158" s="178"/>
      <c r="N158" s="59"/>
      <c r="O158" s="59"/>
      <c r="P158" s="59"/>
      <c r="Q158" s="59"/>
      <c r="R158" s="59"/>
      <c r="S158" s="59"/>
      <c r="T158" s="60"/>
      <c r="AT158" s="13" t="s">
        <v>1954</v>
      </c>
      <c r="AU158" s="13" t="s">
        <v>73</v>
      </c>
    </row>
    <row r="159" spans="2:65" s="1" customFormat="1" ht="16.5" customHeight="1">
      <c r="B159" s="30"/>
      <c r="C159" s="166" t="s">
        <v>3804</v>
      </c>
      <c r="D159" s="166" t="s">
        <v>124</v>
      </c>
      <c r="E159" s="167" t="s">
        <v>3805</v>
      </c>
      <c r="F159" s="168" t="s">
        <v>3806</v>
      </c>
      <c r="G159" s="169" t="s">
        <v>219</v>
      </c>
      <c r="H159" s="170">
        <v>1</v>
      </c>
      <c r="I159" s="171"/>
      <c r="J159" s="172">
        <f>ROUND(I159*H159,2)</f>
        <v>0</v>
      </c>
      <c r="K159" s="168" t="s">
        <v>3645</v>
      </c>
      <c r="L159" s="173"/>
      <c r="M159" s="174" t="s">
        <v>19</v>
      </c>
      <c r="N159" s="175" t="s">
        <v>44</v>
      </c>
      <c r="O159" s="59"/>
      <c r="P159" s="162">
        <f>O159*H159</f>
        <v>0</v>
      </c>
      <c r="Q159" s="162">
        <v>0.13100000000000001</v>
      </c>
      <c r="R159" s="162">
        <f>Q159*H159</f>
        <v>0.13100000000000001</v>
      </c>
      <c r="S159" s="162">
        <v>0</v>
      </c>
      <c r="T159" s="163">
        <f>S159*H159</f>
        <v>0</v>
      </c>
      <c r="AR159" s="164" t="s">
        <v>225</v>
      </c>
      <c r="AT159" s="164" t="s">
        <v>124</v>
      </c>
      <c r="AU159" s="164" t="s">
        <v>73</v>
      </c>
      <c r="AY159" s="13" t="s">
        <v>121</v>
      </c>
      <c r="BE159" s="165">
        <f>IF(N159="základní",J159,0)</f>
        <v>0</v>
      </c>
      <c r="BF159" s="165">
        <f>IF(N159="snížená",J159,0)</f>
        <v>0</v>
      </c>
      <c r="BG159" s="165">
        <f>IF(N159="zákl. přenesená",J159,0)</f>
        <v>0</v>
      </c>
      <c r="BH159" s="165">
        <f>IF(N159="sníž. přenesená",J159,0)</f>
        <v>0</v>
      </c>
      <c r="BI159" s="165">
        <f>IF(N159="nulová",J159,0)</f>
        <v>0</v>
      </c>
      <c r="BJ159" s="13" t="s">
        <v>81</v>
      </c>
      <c r="BK159" s="165">
        <f>ROUND(I159*H159,2)</f>
        <v>0</v>
      </c>
      <c r="BL159" s="13" t="s">
        <v>226</v>
      </c>
      <c r="BM159" s="164" t="s">
        <v>3807</v>
      </c>
    </row>
    <row r="160" spans="2:65" s="1" customFormat="1" ht="19.5">
      <c r="B160" s="30"/>
      <c r="C160" s="31"/>
      <c r="D160" s="176" t="s">
        <v>311</v>
      </c>
      <c r="E160" s="31"/>
      <c r="F160" s="177" t="s">
        <v>3808</v>
      </c>
      <c r="G160" s="31"/>
      <c r="H160" s="31"/>
      <c r="I160" s="103"/>
      <c r="J160" s="31"/>
      <c r="K160" s="31"/>
      <c r="L160" s="34"/>
      <c r="M160" s="178"/>
      <c r="N160" s="59"/>
      <c r="O160" s="59"/>
      <c r="P160" s="59"/>
      <c r="Q160" s="59"/>
      <c r="R160" s="59"/>
      <c r="S160" s="59"/>
      <c r="T160" s="60"/>
      <c r="AT160" s="13" t="s">
        <v>311</v>
      </c>
      <c r="AU160" s="13" t="s">
        <v>73</v>
      </c>
    </row>
    <row r="161" spans="2:65" s="1" customFormat="1" ht="48" customHeight="1">
      <c r="B161" s="30"/>
      <c r="C161" s="153" t="s">
        <v>3809</v>
      </c>
      <c r="D161" s="153" t="s">
        <v>115</v>
      </c>
      <c r="E161" s="154" t="s">
        <v>3810</v>
      </c>
      <c r="F161" s="155" t="s">
        <v>3811</v>
      </c>
      <c r="G161" s="156" t="s">
        <v>118</v>
      </c>
      <c r="H161" s="157">
        <v>1</v>
      </c>
      <c r="I161" s="158"/>
      <c r="J161" s="159">
        <f>ROUND(I161*H161,2)</f>
        <v>0</v>
      </c>
      <c r="K161" s="155" t="s">
        <v>3645</v>
      </c>
      <c r="L161" s="34"/>
      <c r="M161" s="160" t="s">
        <v>19</v>
      </c>
      <c r="N161" s="161" t="s">
        <v>44</v>
      </c>
      <c r="O161" s="59"/>
      <c r="P161" s="162">
        <f>O161*H161</f>
        <v>0</v>
      </c>
      <c r="Q161" s="162">
        <v>0.15539952000000001</v>
      </c>
      <c r="R161" s="162">
        <f>Q161*H161</f>
        <v>0.15539952000000001</v>
      </c>
      <c r="S161" s="162">
        <v>0</v>
      </c>
      <c r="T161" s="163">
        <f>S161*H161</f>
        <v>0</v>
      </c>
      <c r="AR161" s="164" t="s">
        <v>226</v>
      </c>
      <c r="AT161" s="164" t="s">
        <v>115</v>
      </c>
      <c r="AU161" s="164" t="s">
        <v>73</v>
      </c>
      <c r="AY161" s="13" t="s">
        <v>121</v>
      </c>
      <c r="BE161" s="165">
        <f>IF(N161="základní",J161,0)</f>
        <v>0</v>
      </c>
      <c r="BF161" s="165">
        <f>IF(N161="snížená",J161,0)</f>
        <v>0</v>
      </c>
      <c r="BG161" s="165">
        <f>IF(N161="zákl. přenesená",J161,0)</f>
        <v>0</v>
      </c>
      <c r="BH161" s="165">
        <f>IF(N161="sníž. přenesená",J161,0)</f>
        <v>0</v>
      </c>
      <c r="BI161" s="165">
        <f>IF(N161="nulová",J161,0)</f>
        <v>0</v>
      </c>
      <c r="BJ161" s="13" t="s">
        <v>81</v>
      </c>
      <c r="BK161" s="165">
        <f>ROUND(I161*H161,2)</f>
        <v>0</v>
      </c>
      <c r="BL161" s="13" t="s">
        <v>226</v>
      </c>
      <c r="BM161" s="164" t="s">
        <v>3812</v>
      </c>
    </row>
    <row r="162" spans="2:65" s="1" customFormat="1" ht="126.75">
      <c r="B162" s="30"/>
      <c r="C162" s="31"/>
      <c r="D162" s="176" t="s">
        <v>1954</v>
      </c>
      <c r="E162" s="31"/>
      <c r="F162" s="177" t="s">
        <v>3813</v>
      </c>
      <c r="G162" s="31"/>
      <c r="H162" s="31"/>
      <c r="I162" s="103"/>
      <c r="J162" s="31"/>
      <c r="K162" s="31"/>
      <c r="L162" s="34"/>
      <c r="M162" s="178"/>
      <c r="N162" s="59"/>
      <c r="O162" s="59"/>
      <c r="P162" s="59"/>
      <c r="Q162" s="59"/>
      <c r="R162" s="59"/>
      <c r="S162" s="59"/>
      <c r="T162" s="60"/>
      <c r="AT162" s="13" t="s">
        <v>1954</v>
      </c>
      <c r="AU162" s="13" t="s">
        <v>73</v>
      </c>
    </row>
    <row r="163" spans="2:65" s="1" customFormat="1" ht="24" customHeight="1">
      <c r="B163" s="30"/>
      <c r="C163" s="153" t="s">
        <v>3814</v>
      </c>
      <c r="D163" s="153" t="s">
        <v>115</v>
      </c>
      <c r="E163" s="154" t="s">
        <v>3815</v>
      </c>
      <c r="F163" s="155" t="s">
        <v>3816</v>
      </c>
      <c r="G163" s="156" t="s">
        <v>231</v>
      </c>
      <c r="H163" s="157">
        <v>1</v>
      </c>
      <c r="I163" s="158"/>
      <c r="J163" s="159">
        <f>ROUND(I163*H163,2)</f>
        <v>0</v>
      </c>
      <c r="K163" s="155" t="s">
        <v>3645</v>
      </c>
      <c r="L163" s="34"/>
      <c r="M163" s="160" t="s">
        <v>19</v>
      </c>
      <c r="N163" s="161" t="s">
        <v>44</v>
      </c>
      <c r="O163" s="59"/>
      <c r="P163" s="162">
        <f>O163*H163</f>
        <v>0</v>
      </c>
      <c r="Q163" s="162">
        <v>0</v>
      </c>
      <c r="R163" s="162">
        <f>Q163*H163</f>
        <v>0</v>
      </c>
      <c r="S163" s="162">
        <v>6.8400000000000002E-2</v>
      </c>
      <c r="T163" s="163">
        <f>S163*H163</f>
        <v>6.8400000000000002E-2</v>
      </c>
      <c r="AR163" s="164" t="s">
        <v>226</v>
      </c>
      <c r="AT163" s="164" t="s">
        <v>115</v>
      </c>
      <c r="AU163" s="164" t="s">
        <v>73</v>
      </c>
      <c r="AY163" s="13" t="s">
        <v>121</v>
      </c>
      <c r="BE163" s="165">
        <f>IF(N163="základní",J163,0)</f>
        <v>0</v>
      </c>
      <c r="BF163" s="165">
        <f>IF(N163="snížená",J163,0)</f>
        <v>0</v>
      </c>
      <c r="BG163" s="165">
        <f>IF(N163="zákl. přenesená",J163,0)</f>
        <v>0</v>
      </c>
      <c r="BH163" s="165">
        <f>IF(N163="sníž. přenesená",J163,0)</f>
        <v>0</v>
      </c>
      <c r="BI163" s="165">
        <f>IF(N163="nulová",J163,0)</f>
        <v>0</v>
      </c>
      <c r="BJ163" s="13" t="s">
        <v>81</v>
      </c>
      <c r="BK163" s="165">
        <f>ROUND(I163*H163,2)</f>
        <v>0</v>
      </c>
      <c r="BL163" s="13" t="s">
        <v>226</v>
      </c>
      <c r="BM163" s="164" t="s">
        <v>3817</v>
      </c>
    </row>
    <row r="164" spans="2:65" s="1" customFormat="1" ht="39">
      <c r="B164" s="30"/>
      <c r="C164" s="31"/>
      <c r="D164" s="176" t="s">
        <v>1954</v>
      </c>
      <c r="E164" s="31"/>
      <c r="F164" s="177" t="s">
        <v>3818</v>
      </c>
      <c r="G164" s="31"/>
      <c r="H164" s="31"/>
      <c r="I164" s="103"/>
      <c r="J164" s="31"/>
      <c r="K164" s="31"/>
      <c r="L164" s="34"/>
      <c r="M164" s="178"/>
      <c r="N164" s="59"/>
      <c r="O164" s="59"/>
      <c r="P164" s="59"/>
      <c r="Q164" s="59"/>
      <c r="R164" s="59"/>
      <c r="S164" s="59"/>
      <c r="T164" s="60"/>
      <c r="AT164" s="13" t="s">
        <v>1954</v>
      </c>
      <c r="AU164" s="13" t="s">
        <v>73</v>
      </c>
    </row>
    <row r="165" spans="2:65" s="1" customFormat="1" ht="24" customHeight="1">
      <c r="B165" s="30"/>
      <c r="C165" s="153" t="s">
        <v>3819</v>
      </c>
      <c r="D165" s="153" t="s">
        <v>115</v>
      </c>
      <c r="E165" s="154" t="s">
        <v>3820</v>
      </c>
      <c r="F165" s="155" t="s">
        <v>3821</v>
      </c>
      <c r="G165" s="156" t="s">
        <v>118</v>
      </c>
      <c r="H165" s="157">
        <v>1</v>
      </c>
      <c r="I165" s="158"/>
      <c r="J165" s="159">
        <f>ROUND(I165*H165,2)</f>
        <v>0</v>
      </c>
      <c r="K165" s="155" t="s">
        <v>3645</v>
      </c>
      <c r="L165" s="34"/>
      <c r="M165" s="160" t="s">
        <v>19</v>
      </c>
      <c r="N165" s="161" t="s">
        <v>44</v>
      </c>
      <c r="O165" s="59"/>
      <c r="P165" s="162">
        <f>O165*H165</f>
        <v>0</v>
      </c>
      <c r="Q165" s="162">
        <v>0</v>
      </c>
      <c r="R165" s="162">
        <f>Q165*H165</f>
        <v>0</v>
      </c>
      <c r="S165" s="162">
        <v>2.48E-3</v>
      </c>
      <c r="T165" s="163">
        <f>S165*H165</f>
        <v>2.48E-3</v>
      </c>
      <c r="AR165" s="164" t="s">
        <v>226</v>
      </c>
      <c r="AT165" s="164" t="s">
        <v>115</v>
      </c>
      <c r="AU165" s="164" t="s">
        <v>73</v>
      </c>
      <c r="AY165" s="13" t="s">
        <v>121</v>
      </c>
      <c r="BE165" s="165">
        <f>IF(N165="základní",J165,0)</f>
        <v>0</v>
      </c>
      <c r="BF165" s="165">
        <f>IF(N165="snížená",J165,0)</f>
        <v>0</v>
      </c>
      <c r="BG165" s="165">
        <f>IF(N165="zákl. přenesená",J165,0)</f>
        <v>0</v>
      </c>
      <c r="BH165" s="165">
        <f>IF(N165="sníž. přenesená",J165,0)</f>
        <v>0</v>
      </c>
      <c r="BI165" s="165">
        <f>IF(N165="nulová",J165,0)</f>
        <v>0</v>
      </c>
      <c r="BJ165" s="13" t="s">
        <v>81</v>
      </c>
      <c r="BK165" s="165">
        <f>ROUND(I165*H165,2)</f>
        <v>0</v>
      </c>
      <c r="BL165" s="13" t="s">
        <v>226</v>
      </c>
      <c r="BM165" s="164" t="s">
        <v>3822</v>
      </c>
    </row>
    <row r="166" spans="2:65" s="1" customFormat="1" ht="48.75">
      <c r="B166" s="30"/>
      <c r="C166" s="31"/>
      <c r="D166" s="176" t="s">
        <v>1954</v>
      </c>
      <c r="E166" s="31"/>
      <c r="F166" s="177" t="s">
        <v>3823</v>
      </c>
      <c r="G166" s="31"/>
      <c r="H166" s="31"/>
      <c r="I166" s="103"/>
      <c r="J166" s="31"/>
      <c r="K166" s="31"/>
      <c r="L166" s="34"/>
      <c r="M166" s="178"/>
      <c r="N166" s="59"/>
      <c r="O166" s="59"/>
      <c r="P166" s="59"/>
      <c r="Q166" s="59"/>
      <c r="R166" s="59"/>
      <c r="S166" s="59"/>
      <c r="T166" s="60"/>
      <c r="AT166" s="13" t="s">
        <v>1954</v>
      </c>
      <c r="AU166" s="13" t="s">
        <v>73</v>
      </c>
    </row>
    <row r="167" spans="2:65" s="1" customFormat="1" ht="24" customHeight="1">
      <c r="B167" s="30"/>
      <c r="C167" s="153" t="s">
        <v>3824</v>
      </c>
      <c r="D167" s="153" t="s">
        <v>115</v>
      </c>
      <c r="E167" s="154" t="s">
        <v>3825</v>
      </c>
      <c r="F167" s="155" t="s">
        <v>3826</v>
      </c>
      <c r="G167" s="156" t="s">
        <v>231</v>
      </c>
      <c r="H167" s="157">
        <v>1</v>
      </c>
      <c r="I167" s="158"/>
      <c r="J167" s="159">
        <f>ROUND(I167*H167,2)</f>
        <v>0</v>
      </c>
      <c r="K167" s="155" t="s">
        <v>3645</v>
      </c>
      <c r="L167" s="34"/>
      <c r="M167" s="160" t="s">
        <v>19</v>
      </c>
      <c r="N167" s="161" t="s">
        <v>44</v>
      </c>
      <c r="O167" s="59"/>
      <c r="P167" s="162">
        <f>O167*H167</f>
        <v>0</v>
      </c>
      <c r="Q167" s="162">
        <v>0</v>
      </c>
      <c r="R167" s="162">
        <f>Q167*H167</f>
        <v>0</v>
      </c>
      <c r="S167" s="162">
        <v>0.192</v>
      </c>
      <c r="T167" s="163">
        <f>S167*H167</f>
        <v>0.192</v>
      </c>
      <c r="AR167" s="164" t="s">
        <v>226</v>
      </c>
      <c r="AT167" s="164" t="s">
        <v>115</v>
      </c>
      <c r="AU167" s="164" t="s">
        <v>73</v>
      </c>
      <c r="AY167" s="13" t="s">
        <v>121</v>
      </c>
      <c r="BE167" s="165">
        <f>IF(N167="základní",J167,0)</f>
        <v>0</v>
      </c>
      <c r="BF167" s="165">
        <f>IF(N167="snížená",J167,0)</f>
        <v>0</v>
      </c>
      <c r="BG167" s="165">
        <f>IF(N167="zákl. přenesená",J167,0)</f>
        <v>0</v>
      </c>
      <c r="BH167" s="165">
        <f>IF(N167="sníž. přenesená",J167,0)</f>
        <v>0</v>
      </c>
      <c r="BI167" s="165">
        <f>IF(N167="nulová",J167,0)</f>
        <v>0</v>
      </c>
      <c r="BJ167" s="13" t="s">
        <v>81</v>
      </c>
      <c r="BK167" s="165">
        <f>ROUND(I167*H167,2)</f>
        <v>0</v>
      </c>
      <c r="BL167" s="13" t="s">
        <v>226</v>
      </c>
      <c r="BM167" s="164" t="s">
        <v>3827</v>
      </c>
    </row>
    <row r="168" spans="2:65" s="1" customFormat="1" ht="39">
      <c r="B168" s="30"/>
      <c r="C168" s="31"/>
      <c r="D168" s="176" t="s">
        <v>1954</v>
      </c>
      <c r="E168" s="31"/>
      <c r="F168" s="177" t="s">
        <v>3818</v>
      </c>
      <c r="G168" s="31"/>
      <c r="H168" s="31"/>
      <c r="I168" s="103"/>
      <c r="J168" s="31"/>
      <c r="K168" s="31"/>
      <c r="L168" s="34"/>
      <c r="M168" s="178"/>
      <c r="N168" s="59"/>
      <c r="O168" s="59"/>
      <c r="P168" s="59"/>
      <c r="Q168" s="59"/>
      <c r="R168" s="59"/>
      <c r="S168" s="59"/>
      <c r="T168" s="60"/>
      <c r="AT168" s="13" t="s">
        <v>1954</v>
      </c>
      <c r="AU168" s="13" t="s">
        <v>73</v>
      </c>
    </row>
    <row r="169" spans="2:65" s="1" customFormat="1" ht="24" customHeight="1">
      <c r="B169" s="30"/>
      <c r="C169" s="153" t="s">
        <v>3828</v>
      </c>
      <c r="D169" s="153" t="s">
        <v>115</v>
      </c>
      <c r="E169" s="154" t="s">
        <v>3829</v>
      </c>
      <c r="F169" s="155" t="s">
        <v>3830</v>
      </c>
      <c r="G169" s="156" t="s">
        <v>231</v>
      </c>
      <c r="H169" s="157">
        <v>1</v>
      </c>
      <c r="I169" s="158"/>
      <c r="J169" s="159">
        <f>ROUND(I169*H169,2)</f>
        <v>0</v>
      </c>
      <c r="K169" s="155" t="s">
        <v>3645</v>
      </c>
      <c r="L169" s="34"/>
      <c r="M169" s="160" t="s">
        <v>19</v>
      </c>
      <c r="N169" s="161" t="s">
        <v>44</v>
      </c>
      <c r="O169" s="59"/>
      <c r="P169" s="162">
        <f>O169*H169</f>
        <v>0</v>
      </c>
      <c r="Q169" s="162">
        <v>0</v>
      </c>
      <c r="R169" s="162">
        <f>Q169*H169</f>
        <v>0</v>
      </c>
      <c r="S169" s="162">
        <v>0.28499999999999998</v>
      </c>
      <c r="T169" s="163">
        <f>S169*H169</f>
        <v>0.28499999999999998</v>
      </c>
      <c r="AR169" s="164" t="s">
        <v>226</v>
      </c>
      <c r="AT169" s="164" t="s">
        <v>115</v>
      </c>
      <c r="AU169" s="164" t="s">
        <v>73</v>
      </c>
      <c r="AY169" s="13" t="s">
        <v>121</v>
      </c>
      <c r="BE169" s="165">
        <f>IF(N169="základní",J169,0)</f>
        <v>0</v>
      </c>
      <c r="BF169" s="165">
        <f>IF(N169="snížená",J169,0)</f>
        <v>0</v>
      </c>
      <c r="BG169" s="165">
        <f>IF(N169="zákl. přenesená",J169,0)</f>
        <v>0</v>
      </c>
      <c r="BH169" s="165">
        <f>IF(N169="sníž. přenesená",J169,0)</f>
        <v>0</v>
      </c>
      <c r="BI169" s="165">
        <f>IF(N169="nulová",J169,0)</f>
        <v>0</v>
      </c>
      <c r="BJ169" s="13" t="s">
        <v>81</v>
      </c>
      <c r="BK169" s="165">
        <f>ROUND(I169*H169,2)</f>
        <v>0</v>
      </c>
      <c r="BL169" s="13" t="s">
        <v>226</v>
      </c>
      <c r="BM169" s="164" t="s">
        <v>3831</v>
      </c>
    </row>
    <row r="170" spans="2:65" s="1" customFormat="1" ht="39">
      <c r="B170" s="30"/>
      <c r="C170" s="31"/>
      <c r="D170" s="176" t="s">
        <v>1954</v>
      </c>
      <c r="E170" s="31"/>
      <c r="F170" s="177" t="s">
        <v>3818</v>
      </c>
      <c r="G170" s="31"/>
      <c r="H170" s="31"/>
      <c r="I170" s="103"/>
      <c r="J170" s="31"/>
      <c r="K170" s="31"/>
      <c r="L170" s="34"/>
      <c r="M170" s="178"/>
      <c r="N170" s="59"/>
      <c r="O170" s="59"/>
      <c r="P170" s="59"/>
      <c r="Q170" s="59"/>
      <c r="R170" s="59"/>
      <c r="S170" s="59"/>
      <c r="T170" s="60"/>
      <c r="AT170" s="13" t="s">
        <v>1954</v>
      </c>
      <c r="AU170" s="13" t="s">
        <v>73</v>
      </c>
    </row>
    <row r="171" spans="2:65" s="1" customFormat="1" ht="16.5" customHeight="1">
      <c r="B171" s="30"/>
      <c r="C171" s="166" t="s">
        <v>3832</v>
      </c>
      <c r="D171" s="166" t="s">
        <v>124</v>
      </c>
      <c r="E171" s="167" t="s">
        <v>3833</v>
      </c>
      <c r="F171" s="168" t="s">
        <v>3834</v>
      </c>
      <c r="G171" s="169" t="s">
        <v>118</v>
      </c>
      <c r="H171" s="170">
        <v>1</v>
      </c>
      <c r="I171" s="171"/>
      <c r="J171" s="172">
        <f>ROUND(I171*H171,2)</f>
        <v>0</v>
      </c>
      <c r="K171" s="168" t="s">
        <v>3645</v>
      </c>
      <c r="L171" s="173"/>
      <c r="M171" s="174" t="s">
        <v>19</v>
      </c>
      <c r="N171" s="175" t="s">
        <v>44</v>
      </c>
      <c r="O171" s="59"/>
      <c r="P171" s="162">
        <f>O171*H171</f>
        <v>0</v>
      </c>
      <c r="Q171" s="162">
        <v>1.8699999999999999E-3</v>
      </c>
      <c r="R171" s="162">
        <f>Q171*H171</f>
        <v>1.8699999999999999E-3</v>
      </c>
      <c r="S171" s="162">
        <v>0</v>
      </c>
      <c r="T171" s="163">
        <f>S171*H171</f>
        <v>0</v>
      </c>
      <c r="AR171" s="164" t="s">
        <v>220</v>
      </c>
      <c r="AT171" s="164" t="s">
        <v>124</v>
      </c>
      <c r="AU171" s="164" t="s">
        <v>73</v>
      </c>
      <c r="AY171" s="13" t="s">
        <v>121</v>
      </c>
      <c r="BE171" s="165">
        <f>IF(N171="základní",J171,0)</f>
        <v>0</v>
      </c>
      <c r="BF171" s="165">
        <f>IF(N171="snížená",J171,0)</f>
        <v>0</v>
      </c>
      <c r="BG171" s="165">
        <f>IF(N171="zákl. přenesená",J171,0)</f>
        <v>0</v>
      </c>
      <c r="BH171" s="165">
        <f>IF(N171="sníž. přenesená",J171,0)</f>
        <v>0</v>
      </c>
      <c r="BI171" s="165">
        <f>IF(N171="nulová",J171,0)</f>
        <v>0</v>
      </c>
      <c r="BJ171" s="13" t="s">
        <v>81</v>
      </c>
      <c r="BK171" s="165">
        <f>ROUND(I171*H171,2)</f>
        <v>0</v>
      </c>
      <c r="BL171" s="13" t="s">
        <v>220</v>
      </c>
      <c r="BM171" s="164" t="s">
        <v>3835</v>
      </c>
    </row>
    <row r="172" spans="2:65" s="1" customFormat="1" ht="24" customHeight="1">
      <c r="B172" s="30"/>
      <c r="C172" s="166" t="s">
        <v>3836</v>
      </c>
      <c r="D172" s="166" t="s">
        <v>124</v>
      </c>
      <c r="E172" s="167" t="s">
        <v>3837</v>
      </c>
      <c r="F172" s="168" t="s">
        <v>3838</v>
      </c>
      <c r="G172" s="169" t="s">
        <v>118</v>
      </c>
      <c r="H172" s="170">
        <v>1</v>
      </c>
      <c r="I172" s="171"/>
      <c r="J172" s="172">
        <f>ROUND(I172*H172,2)</f>
        <v>0</v>
      </c>
      <c r="K172" s="168" t="s">
        <v>3645</v>
      </c>
      <c r="L172" s="173"/>
      <c r="M172" s="174" t="s">
        <v>19</v>
      </c>
      <c r="N172" s="175" t="s">
        <v>44</v>
      </c>
      <c r="O172" s="59"/>
      <c r="P172" s="162">
        <f>O172*H172</f>
        <v>0</v>
      </c>
      <c r="Q172" s="162">
        <v>1.8E-3</v>
      </c>
      <c r="R172" s="162">
        <f>Q172*H172</f>
        <v>1.8E-3</v>
      </c>
      <c r="S172" s="162">
        <v>0</v>
      </c>
      <c r="T172" s="163">
        <f>S172*H172</f>
        <v>0</v>
      </c>
      <c r="AR172" s="164" t="s">
        <v>225</v>
      </c>
      <c r="AT172" s="164" t="s">
        <v>124</v>
      </c>
      <c r="AU172" s="164" t="s">
        <v>73</v>
      </c>
      <c r="AY172" s="13" t="s">
        <v>121</v>
      </c>
      <c r="BE172" s="165">
        <f>IF(N172="základní",J172,0)</f>
        <v>0</v>
      </c>
      <c r="BF172" s="165">
        <f>IF(N172="snížená",J172,0)</f>
        <v>0</v>
      </c>
      <c r="BG172" s="165">
        <f>IF(N172="zákl. přenesená",J172,0)</f>
        <v>0</v>
      </c>
      <c r="BH172" s="165">
        <f>IF(N172="sníž. přenesená",J172,0)</f>
        <v>0</v>
      </c>
      <c r="BI172" s="165">
        <f>IF(N172="nulová",J172,0)</f>
        <v>0</v>
      </c>
      <c r="BJ172" s="13" t="s">
        <v>81</v>
      </c>
      <c r="BK172" s="165">
        <f>ROUND(I172*H172,2)</f>
        <v>0</v>
      </c>
      <c r="BL172" s="13" t="s">
        <v>226</v>
      </c>
      <c r="BM172" s="164" t="s">
        <v>3839</v>
      </c>
    </row>
    <row r="173" spans="2:65" s="1" customFormat="1" ht="16.5" customHeight="1">
      <c r="B173" s="30"/>
      <c r="C173" s="166" t="s">
        <v>3840</v>
      </c>
      <c r="D173" s="166" t="s">
        <v>124</v>
      </c>
      <c r="E173" s="167" t="s">
        <v>3841</v>
      </c>
      <c r="F173" s="168" t="s">
        <v>3842</v>
      </c>
      <c r="G173" s="169" t="s">
        <v>118</v>
      </c>
      <c r="H173" s="170">
        <v>1</v>
      </c>
      <c r="I173" s="171"/>
      <c r="J173" s="172">
        <f>ROUND(I173*H173,2)</f>
        <v>0</v>
      </c>
      <c r="K173" s="168" t="s">
        <v>3645</v>
      </c>
      <c r="L173" s="173"/>
      <c r="M173" s="174" t="s">
        <v>19</v>
      </c>
      <c r="N173" s="175" t="s">
        <v>44</v>
      </c>
      <c r="O173" s="59"/>
      <c r="P173" s="162">
        <f>O173*H173</f>
        <v>0</v>
      </c>
      <c r="Q173" s="162">
        <v>4.0000000000000003E-5</v>
      </c>
      <c r="R173" s="162">
        <f>Q173*H173</f>
        <v>4.0000000000000003E-5</v>
      </c>
      <c r="S173" s="162">
        <v>0</v>
      </c>
      <c r="T173" s="163">
        <f>S173*H173</f>
        <v>0</v>
      </c>
      <c r="AR173" s="164" t="s">
        <v>225</v>
      </c>
      <c r="AT173" s="164" t="s">
        <v>124</v>
      </c>
      <c r="AU173" s="164" t="s">
        <v>73</v>
      </c>
      <c r="AY173" s="13" t="s">
        <v>121</v>
      </c>
      <c r="BE173" s="165">
        <f>IF(N173="základní",J173,0)</f>
        <v>0</v>
      </c>
      <c r="BF173" s="165">
        <f>IF(N173="snížená",J173,0)</f>
        <v>0</v>
      </c>
      <c r="BG173" s="165">
        <f>IF(N173="zákl. přenesená",J173,0)</f>
        <v>0</v>
      </c>
      <c r="BH173" s="165">
        <f>IF(N173="sníž. přenesená",J173,0)</f>
        <v>0</v>
      </c>
      <c r="BI173" s="165">
        <f>IF(N173="nulová",J173,0)</f>
        <v>0</v>
      </c>
      <c r="BJ173" s="13" t="s">
        <v>81</v>
      </c>
      <c r="BK173" s="165">
        <f>ROUND(I173*H173,2)</f>
        <v>0</v>
      </c>
      <c r="BL173" s="13" t="s">
        <v>226</v>
      </c>
      <c r="BM173" s="164" t="s">
        <v>3843</v>
      </c>
    </row>
    <row r="174" spans="2:65" s="1" customFormat="1" ht="16.5" customHeight="1">
      <c r="B174" s="30"/>
      <c r="C174" s="166" t="s">
        <v>313</v>
      </c>
      <c r="D174" s="166" t="s">
        <v>124</v>
      </c>
      <c r="E174" s="167" t="s">
        <v>3844</v>
      </c>
      <c r="F174" s="168" t="s">
        <v>3845</v>
      </c>
      <c r="G174" s="169" t="s">
        <v>118</v>
      </c>
      <c r="H174" s="170">
        <v>1</v>
      </c>
      <c r="I174" s="171"/>
      <c r="J174" s="172">
        <f>ROUND(I174*H174,2)</f>
        <v>0</v>
      </c>
      <c r="K174" s="168" t="s">
        <v>3645</v>
      </c>
      <c r="L174" s="173"/>
      <c r="M174" s="174" t="s">
        <v>19</v>
      </c>
      <c r="N174" s="175" t="s">
        <v>44</v>
      </c>
      <c r="O174" s="59"/>
      <c r="P174" s="162">
        <f>O174*H174</f>
        <v>0</v>
      </c>
      <c r="Q174" s="162">
        <v>2.0000000000000002E-5</v>
      </c>
      <c r="R174" s="162">
        <f>Q174*H174</f>
        <v>2.0000000000000002E-5</v>
      </c>
      <c r="S174" s="162">
        <v>0</v>
      </c>
      <c r="T174" s="163">
        <f>S174*H174</f>
        <v>0</v>
      </c>
      <c r="AR174" s="164" t="s">
        <v>225</v>
      </c>
      <c r="AT174" s="164" t="s">
        <v>124</v>
      </c>
      <c r="AU174" s="164" t="s">
        <v>73</v>
      </c>
      <c r="AY174" s="13" t="s">
        <v>121</v>
      </c>
      <c r="BE174" s="165">
        <f>IF(N174="základní",J174,0)</f>
        <v>0</v>
      </c>
      <c r="BF174" s="165">
        <f>IF(N174="snížená",J174,0)</f>
        <v>0</v>
      </c>
      <c r="BG174" s="165">
        <f>IF(N174="zákl. přenesená",J174,0)</f>
        <v>0</v>
      </c>
      <c r="BH174" s="165">
        <f>IF(N174="sníž. přenesená",J174,0)</f>
        <v>0</v>
      </c>
      <c r="BI174" s="165">
        <f>IF(N174="nulová",J174,0)</f>
        <v>0</v>
      </c>
      <c r="BJ174" s="13" t="s">
        <v>81</v>
      </c>
      <c r="BK174" s="165">
        <f>ROUND(I174*H174,2)</f>
        <v>0</v>
      </c>
      <c r="BL174" s="13" t="s">
        <v>226</v>
      </c>
      <c r="BM174" s="164" t="s">
        <v>3846</v>
      </c>
    </row>
    <row r="175" spans="2:65" s="1" customFormat="1" ht="24" customHeight="1">
      <c r="B175" s="30"/>
      <c r="C175" s="153" t="s">
        <v>1942</v>
      </c>
      <c r="D175" s="153" t="s">
        <v>115</v>
      </c>
      <c r="E175" s="154" t="s">
        <v>3847</v>
      </c>
      <c r="F175" s="155" t="s">
        <v>3848</v>
      </c>
      <c r="G175" s="156" t="s">
        <v>1300</v>
      </c>
      <c r="H175" s="157">
        <v>1</v>
      </c>
      <c r="I175" s="158"/>
      <c r="J175" s="159">
        <f>ROUND(I175*H175,2)</f>
        <v>0</v>
      </c>
      <c r="K175" s="155" t="s">
        <v>3645</v>
      </c>
      <c r="L175" s="34"/>
      <c r="M175" s="160" t="s">
        <v>19</v>
      </c>
      <c r="N175" s="161" t="s">
        <v>44</v>
      </c>
      <c r="O175" s="59"/>
      <c r="P175" s="162">
        <f>O175*H175</f>
        <v>0</v>
      </c>
      <c r="Q175" s="162">
        <v>0</v>
      </c>
      <c r="R175" s="162">
        <f>Q175*H175</f>
        <v>0</v>
      </c>
      <c r="S175" s="162">
        <v>0</v>
      </c>
      <c r="T175" s="163">
        <f>S175*H175</f>
        <v>0</v>
      </c>
      <c r="AR175" s="164" t="s">
        <v>226</v>
      </c>
      <c r="AT175" s="164" t="s">
        <v>115</v>
      </c>
      <c r="AU175" s="164" t="s">
        <v>73</v>
      </c>
      <c r="AY175" s="13" t="s">
        <v>121</v>
      </c>
      <c r="BE175" s="165">
        <f>IF(N175="základní",J175,0)</f>
        <v>0</v>
      </c>
      <c r="BF175" s="165">
        <f>IF(N175="snížená",J175,0)</f>
        <v>0</v>
      </c>
      <c r="BG175" s="165">
        <f>IF(N175="zákl. přenesená",J175,0)</f>
        <v>0</v>
      </c>
      <c r="BH175" s="165">
        <f>IF(N175="sníž. přenesená",J175,0)</f>
        <v>0</v>
      </c>
      <c r="BI175" s="165">
        <f>IF(N175="nulová",J175,0)</f>
        <v>0</v>
      </c>
      <c r="BJ175" s="13" t="s">
        <v>81</v>
      </c>
      <c r="BK175" s="165">
        <f>ROUND(I175*H175,2)</f>
        <v>0</v>
      </c>
      <c r="BL175" s="13" t="s">
        <v>226</v>
      </c>
      <c r="BM175" s="164" t="s">
        <v>3849</v>
      </c>
    </row>
    <row r="176" spans="2:65" s="1" customFormat="1" ht="39">
      <c r="B176" s="30"/>
      <c r="C176" s="31"/>
      <c r="D176" s="176" t="s">
        <v>1954</v>
      </c>
      <c r="E176" s="31"/>
      <c r="F176" s="177" t="s">
        <v>3850</v>
      </c>
      <c r="G176" s="31"/>
      <c r="H176" s="31"/>
      <c r="I176" s="103"/>
      <c r="J176" s="31"/>
      <c r="K176" s="31"/>
      <c r="L176" s="34"/>
      <c r="M176" s="178"/>
      <c r="N176" s="59"/>
      <c r="O176" s="59"/>
      <c r="P176" s="59"/>
      <c r="Q176" s="59"/>
      <c r="R176" s="59"/>
      <c r="S176" s="59"/>
      <c r="T176" s="60"/>
      <c r="AT176" s="13" t="s">
        <v>1954</v>
      </c>
      <c r="AU176" s="13" t="s">
        <v>73</v>
      </c>
    </row>
    <row r="177" spans="2:65" s="1" customFormat="1" ht="16.5" customHeight="1">
      <c r="B177" s="30"/>
      <c r="C177" s="166" t="s">
        <v>1946</v>
      </c>
      <c r="D177" s="166" t="s">
        <v>124</v>
      </c>
      <c r="E177" s="167" t="s">
        <v>3851</v>
      </c>
      <c r="F177" s="168" t="s">
        <v>3852</v>
      </c>
      <c r="G177" s="169" t="s">
        <v>1300</v>
      </c>
      <c r="H177" s="170">
        <v>1</v>
      </c>
      <c r="I177" s="171"/>
      <c r="J177" s="172">
        <f>ROUND(I177*H177,2)</f>
        <v>0</v>
      </c>
      <c r="K177" s="168" t="s">
        <v>3645</v>
      </c>
      <c r="L177" s="173"/>
      <c r="M177" s="174" t="s">
        <v>19</v>
      </c>
      <c r="N177" s="175" t="s">
        <v>44</v>
      </c>
      <c r="O177" s="59"/>
      <c r="P177" s="162">
        <f>O177*H177</f>
        <v>0</v>
      </c>
      <c r="Q177" s="162">
        <v>1</v>
      </c>
      <c r="R177" s="162">
        <f>Q177*H177</f>
        <v>1</v>
      </c>
      <c r="S177" s="162">
        <v>0</v>
      </c>
      <c r="T177" s="163">
        <f>S177*H177</f>
        <v>0</v>
      </c>
      <c r="AR177" s="164" t="s">
        <v>225</v>
      </c>
      <c r="AT177" s="164" t="s">
        <v>124</v>
      </c>
      <c r="AU177" s="164" t="s">
        <v>73</v>
      </c>
      <c r="AY177" s="13" t="s">
        <v>121</v>
      </c>
      <c r="BE177" s="165">
        <f>IF(N177="základní",J177,0)</f>
        <v>0</v>
      </c>
      <c r="BF177" s="165">
        <f>IF(N177="snížená",J177,0)</f>
        <v>0</v>
      </c>
      <c r="BG177" s="165">
        <f>IF(N177="zákl. přenesená",J177,0)</f>
        <v>0</v>
      </c>
      <c r="BH177" s="165">
        <f>IF(N177="sníž. přenesená",J177,0)</f>
        <v>0</v>
      </c>
      <c r="BI177" s="165">
        <f>IF(N177="nulová",J177,0)</f>
        <v>0</v>
      </c>
      <c r="BJ177" s="13" t="s">
        <v>81</v>
      </c>
      <c r="BK177" s="165">
        <f>ROUND(I177*H177,2)</f>
        <v>0</v>
      </c>
      <c r="BL177" s="13" t="s">
        <v>226</v>
      </c>
      <c r="BM177" s="164" t="s">
        <v>3853</v>
      </c>
    </row>
    <row r="178" spans="2:65" s="1" customFormat="1" ht="24" customHeight="1">
      <c r="B178" s="30"/>
      <c r="C178" s="153" t="s">
        <v>1950</v>
      </c>
      <c r="D178" s="153" t="s">
        <v>115</v>
      </c>
      <c r="E178" s="154" t="s">
        <v>3854</v>
      </c>
      <c r="F178" s="155" t="s">
        <v>3855</v>
      </c>
      <c r="G178" s="156" t="s">
        <v>1300</v>
      </c>
      <c r="H178" s="157">
        <v>1</v>
      </c>
      <c r="I178" s="158"/>
      <c r="J178" s="159">
        <f>ROUND(I178*H178,2)</f>
        <v>0</v>
      </c>
      <c r="K178" s="155" t="s">
        <v>3645</v>
      </c>
      <c r="L178" s="34"/>
      <c r="M178" s="160" t="s">
        <v>19</v>
      </c>
      <c r="N178" s="161" t="s">
        <v>44</v>
      </c>
      <c r="O178" s="59"/>
      <c r="P178" s="162">
        <f>O178*H178</f>
        <v>0</v>
      </c>
      <c r="Q178" s="162">
        <v>0</v>
      </c>
      <c r="R178" s="162">
        <f>Q178*H178</f>
        <v>0</v>
      </c>
      <c r="S178" s="162">
        <v>0</v>
      </c>
      <c r="T178" s="163">
        <f>S178*H178</f>
        <v>0</v>
      </c>
      <c r="AR178" s="164" t="s">
        <v>226</v>
      </c>
      <c r="AT178" s="164" t="s">
        <v>115</v>
      </c>
      <c r="AU178" s="164" t="s">
        <v>73</v>
      </c>
      <c r="AY178" s="13" t="s">
        <v>121</v>
      </c>
      <c r="BE178" s="165">
        <f>IF(N178="základní",J178,0)</f>
        <v>0</v>
      </c>
      <c r="BF178" s="165">
        <f>IF(N178="snížená",J178,0)</f>
        <v>0</v>
      </c>
      <c r="BG178" s="165">
        <f>IF(N178="zákl. přenesená",J178,0)</f>
        <v>0</v>
      </c>
      <c r="BH178" s="165">
        <f>IF(N178="sníž. přenesená",J178,0)</f>
        <v>0</v>
      </c>
      <c r="BI178" s="165">
        <f>IF(N178="nulová",J178,0)</f>
        <v>0</v>
      </c>
      <c r="BJ178" s="13" t="s">
        <v>81</v>
      </c>
      <c r="BK178" s="165">
        <f>ROUND(I178*H178,2)</f>
        <v>0</v>
      </c>
      <c r="BL178" s="13" t="s">
        <v>226</v>
      </c>
      <c r="BM178" s="164" t="s">
        <v>3856</v>
      </c>
    </row>
    <row r="179" spans="2:65" s="1" customFormat="1" ht="39">
      <c r="B179" s="30"/>
      <c r="C179" s="31"/>
      <c r="D179" s="176" t="s">
        <v>1954</v>
      </c>
      <c r="E179" s="31"/>
      <c r="F179" s="177" t="s">
        <v>3857</v>
      </c>
      <c r="G179" s="31"/>
      <c r="H179" s="31"/>
      <c r="I179" s="103"/>
      <c r="J179" s="31"/>
      <c r="K179" s="31"/>
      <c r="L179" s="34"/>
      <c r="M179" s="178"/>
      <c r="N179" s="59"/>
      <c r="O179" s="59"/>
      <c r="P179" s="59"/>
      <c r="Q179" s="59"/>
      <c r="R179" s="59"/>
      <c r="S179" s="59"/>
      <c r="T179" s="60"/>
      <c r="AT179" s="13" t="s">
        <v>1954</v>
      </c>
      <c r="AU179" s="13" t="s">
        <v>73</v>
      </c>
    </row>
    <row r="180" spans="2:65" s="1" customFormat="1" ht="24" customHeight="1">
      <c r="B180" s="30"/>
      <c r="C180" s="153" t="s">
        <v>317</v>
      </c>
      <c r="D180" s="153" t="s">
        <v>115</v>
      </c>
      <c r="E180" s="154" t="s">
        <v>1298</v>
      </c>
      <c r="F180" s="155" t="s">
        <v>3858</v>
      </c>
      <c r="G180" s="156" t="s">
        <v>1300</v>
      </c>
      <c r="H180" s="157">
        <v>1</v>
      </c>
      <c r="I180" s="158"/>
      <c r="J180" s="159">
        <f>ROUND(I180*H180,2)</f>
        <v>0</v>
      </c>
      <c r="K180" s="155" t="s">
        <v>3645</v>
      </c>
      <c r="L180" s="34"/>
      <c r="M180" s="160" t="s">
        <v>19</v>
      </c>
      <c r="N180" s="161" t="s">
        <v>44</v>
      </c>
      <c r="O180" s="59"/>
      <c r="P180" s="162">
        <f>O180*H180</f>
        <v>0</v>
      </c>
      <c r="Q180" s="162">
        <v>0</v>
      </c>
      <c r="R180" s="162">
        <f>Q180*H180</f>
        <v>0</v>
      </c>
      <c r="S180" s="162">
        <v>0</v>
      </c>
      <c r="T180" s="163">
        <f>S180*H180</f>
        <v>0</v>
      </c>
      <c r="AR180" s="164" t="s">
        <v>226</v>
      </c>
      <c r="AT180" s="164" t="s">
        <v>115</v>
      </c>
      <c r="AU180" s="164" t="s">
        <v>73</v>
      </c>
      <c r="AY180" s="13" t="s">
        <v>121</v>
      </c>
      <c r="BE180" s="165">
        <f>IF(N180="základní",J180,0)</f>
        <v>0</v>
      </c>
      <c r="BF180" s="165">
        <f>IF(N180="snížená",J180,0)</f>
        <v>0</v>
      </c>
      <c r="BG180" s="165">
        <f>IF(N180="zákl. přenesená",J180,0)</f>
        <v>0</v>
      </c>
      <c r="BH180" s="165">
        <f>IF(N180="sníž. přenesená",J180,0)</f>
        <v>0</v>
      </c>
      <c r="BI180" s="165">
        <f>IF(N180="nulová",J180,0)</f>
        <v>0</v>
      </c>
      <c r="BJ180" s="13" t="s">
        <v>81</v>
      </c>
      <c r="BK180" s="165">
        <f>ROUND(I180*H180,2)</f>
        <v>0</v>
      </c>
      <c r="BL180" s="13" t="s">
        <v>226</v>
      </c>
      <c r="BM180" s="164" t="s">
        <v>3859</v>
      </c>
    </row>
    <row r="181" spans="2:65" s="1" customFormat="1" ht="87.75">
      <c r="B181" s="30"/>
      <c r="C181" s="31"/>
      <c r="D181" s="176" t="s">
        <v>1954</v>
      </c>
      <c r="E181" s="31"/>
      <c r="F181" s="177" t="s">
        <v>3860</v>
      </c>
      <c r="G181" s="31"/>
      <c r="H181" s="31"/>
      <c r="I181" s="103"/>
      <c r="J181" s="31"/>
      <c r="K181" s="31"/>
      <c r="L181" s="34"/>
      <c r="M181" s="178"/>
      <c r="N181" s="59"/>
      <c r="O181" s="59"/>
      <c r="P181" s="59"/>
      <c r="Q181" s="59"/>
      <c r="R181" s="59"/>
      <c r="S181" s="59"/>
      <c r="T181" s="60"/>
      <c r="AT181" s="13" t="s">
        <v>1954</v>
      </c>
      <c r="AU181" s="13" t="s">
        <v>73</v>
      </c>
    </row>
    <row r="182" spans="2:65" s="1" customFormat="1" ht="36" customHeight="1">
      <c r="B182" s="30"/>
      <c r="C182" s="153" t="s">
        <v>1926</v>
      </c>
      <c r="D182" s="153" t="s">
        <v>115</v>
      </c>
      <c r="E182" s="154" t="s">
        <v>1303</v>
      </c>
      <c r="F182" s="155" t="s">
        <v>3861</v>
      </c>
      <c r="G182" s="156" t="s">
        <v>1300</v>
      </c>
      <c r="H182" s="157">
        <v>1</v>
      </c>
      <c r="I182" s="158"/>
      <c r="J182" s="159">
        <f>ROUND(I182*H182,2)</f>
        <v>0</v>
      </c>
      <c r="K182" s="155" t="s">
        <v>3645</v>
      </c>
      <c r="L182" s="34"/>
      <c r="M182" s="160" t="s">
        <v>19</v>
      </c>
      <c r="N182" s="161" t="s">
        <v>44</v>
      </c>
      <c r="O182" s="59"/>
      <c r="P182" s="162">
        <f>O182*H182</f>
        <v>0</v>
      </c>
      <c r="Q182" s="162">
        <v>0</v>
      </c>
      <c r="R182" s="162">
        <f>Q182*H182</f>
        <v>0</v>
      </c>
      <c r="S182" s="162">
        <v>0</v>
      </c>
      <c r="T182" s="163">
        <f>S182*H182</f>
        <v>0</v>
      </c>
      <c r="AR182" s="164" t="s">
        <v>226</v>
      </c>
      <c r="AT182" s="164" t="s">
        <v>115</v>
      </c>
      <c r="AU182" s="164" t="s">
        <v>73</v>
      </c>
      <c r="AY182" s="13" t="s">
        <v>121</v>
      </c>
      <c r="BE182" s="165">
        <f>IF(N182="základní",J182,0)</f>
        <v>0</v>
      </c>
      <c r="BF182" s="165">
        <f>IF(N182="snížená",J182,0)</f>
        <v>0</v>
      </c>
      <c r="BG182" s="165">
        <f>IF(N182="zákl. přenesená",J182,0)</f>
        <v>0</v>
      </c>
      <c r="BH182" s="165">
        <f>IF(N182="sníž. přenesená",J182,0)</f>
        <v>0</v>
      </c>
      <c r="BI182" s="165">
        <f>IF(N182="nulová",J182,0)</f>
        <v>0</v>
      </c>
      <c r="BJ182" s="13" t="s">
        <v>81</v>
      </c>
      <c r="BK182" s="165">
        <f>ROUND(I182*H182,2)</f>
        <v>0</v>
      </c>
      <c r="BL182" s="13" t="s">
        <v>226</v>
      </c>
      <c r="BM182" s="164" t="s">
        <v>3862</v>
      </c>
    </row>
    <row r="183" spans="2:65" s="1" customFormat="1" ht="87.75">
      <c r="B183" s="30"/>
      <c r="C183" s="31"/>
      <c r="D183" s="176" t="s">
        <v>1954</v>
      </c>
      <c r="E183" s="31"/>
      <c r="F183" s="177" t="s">
        <v>3860</v>
      </c>
      <c r="G183" s="31"/>
      <c r="H183" s="31"/>
      <c r="I183" s="103"/>
      <c r="J183" s="31"/>
      <c r="K183" s="31"/>
      <c r="L183" s="34"/>
      <c r="M183" s="178"/>
      <c r="N183" s="59"/>
      <c r="O183" s="59"/>
      <c r="P183" s="59"/>
      <c r="Q183" s="59"/>
      <c r="R183" s="59"/>
      <c r="S183" s="59"/>
      <c r="T183" s="60"/>
      <c r="AT183" s="13" t="s">
        <v>1954</v>
      </c>
      <c r="AU183" s="13" t="s">
        <v>73</v>
      </c>
    </row>
    <row r="184" spans="2:65" s="1" customFormat="1" ht="36" customHeight="1">
      <c r="B184" s="30"/>
      <c r="C184" s="153" t="s">
        <v>3863</v>
      </c>
      <c r="D184" s="153" t="s">
        <v>115</v>
      </c>
      <c r="E184" s="154" t="s">
        <v>3864</v>
      </c>
      <c r="F184" s="155" t="s">
        <v>3865</v>
      </c>
      <c r="G184" s="156" t="s">
        <v>1300</v>
      </c>
      <c r="H184" s="157">
        <v>1</v>
      </c>
      <c r="I184" s="158"/>
      <c r="J184" s="159">
        <f>ROUND(I184*H184,2)</f>
        <v>0</v>
      </c>
      <c r="K184" s="155" t="s">
        <v>3645</v>
      </c>
      <c r="L184" s="34"/>
      <c r="M184" s="160" t="s">
        <v>19</v>
      </c>
      <c r="N184" s="161" t="s">
        <v>44</v>
      </c>
      <c r="O184" s="59"/>
      <c r="P184" s="162">
        <f>O184*H184</f>
        <v>0</v>
      </c>
      <c r="Q184" s="162">
        <v>0</v>
      </c>
      <c r="R184" s="162">
        <f>Q184*H184</f>
        <v>0</v>
      </c>
      <c r="S184" s="162">
        <v>0</v>
      </c>
      <c r="T184" s="163">
        <f>S184*H184</f>
        <v>0</v>
      </c>
      <c r="AR184" s="164" t="s">
        <v>226</v>
      </c>
      <c r="AT184" s="164" t="s">
        <v>115</v>
      </c>
      <c r="AU184" s="164" t="s">
        <v>73</v>
      </c>
      <c r="AY184" s="13" t="s">
        <v>121</v>
      </c>
      <c r="BE184" s="165">
        <f>IF(N184="základní",J184,0)</f>
        <v>0</v>
      </c>
      <c r="BF184" s="165">
        <f>IF(N184="snížená",J184,0)</f>
        <v>0</v>
      </c>
      <c r="BG184" s="165">
        <f>IF(N184="zákl. přenesená",J184,0)</f>
        <v>0</v>
      </c>
      <c r="BH184" s="165">
        <f>IF(N184="sníž. přenesená",J184,0)</f>
        <v>0</v>
      </c>
      <c r="BI184" s="165">
        <f>IF(N184="nulová",J184,0)</f>
        <v>0</v>
      </c>
      <c r="BJ184" s="13" t="s">
        <v>81</v>
      </c>
      <c r="BK184" s="165">
        <f>ROUND(I184*H184,2)</f>
        <v>0</v>
      </c>
      <c r="BL184" s="13" t="s">
        <v>226</v>
      </c>
      <c r="BM184" s="164" t="s">
        <v>3866</v>
      </c>
    </row>
    <row r="185" spans="2:65" s="1" customFormat="1" ht="97.5">
      <c r="B185" s="30"/>
      <c r="C185" s="31"/>
      <c r="D185" s="176" t="s">
        <v>1954</v>
      </c>
      <c r="E185" s="31"/>
      <c r="F185" s="177" t="s">
        <v>2751</v>
      </c>
      <c r="G185" s="31"/>
      <c r="H185" s="31"/>
      <c r="I185" s="103"/>
      <c r="J185" s="31"/>
      <c r="K185" s="31"/>
      <c r="L185" s="34"/>
      <c r="M185" s="178"/>
      <c r="N185" s="59"/>
      <c r="O185" s="59"/>
      <c r="P185" s="59"/>
      <c r="Q185" s="59"/>
      <c r="R185" s="59"/>
      <c r="S185" s="59"/>
      <c r="T185" s="60"/>
      <c r="AT185" s="13" t="s">
        <v>1954</v>
      </c>
      <c r="AU185" s="13" t="s">
        <v>73</v>
      </c>
    </row>
    <row r="186" spans="2:65" s="1" customFormat="1" ht="36" customHeight="1">
      <c r="B186" s="30"/>
      <c r="C186" s="153" t="s">
        <v>1930</v>
      </c>
      <c r="D186" s="153" t="s">
        <v>115</v>
      </c>
      <c r="E186" s="154" t="s">
        <v>3867</v>
      </c>
      <c r="F186" s="155" t="s">
        <v>3868</v>
      </c>
      <c r="G186" s="156" t="s">
        <v>1300</v>
      </c>
      <c r="H186" s="157">
        <v>1</v>
      </c>
      <c r="I186" s="158"/>
      <c r="J186" s="159">
        <f>ROUND(I186*H186,2)</f>
        <v>0</v>
      </c>
      <c r="K186" s="155" t="s">
        <v>3645</v>
      </c>
      <c r="L186" s="34"/>
      <c r="M186" s="160" t="s">
        <v>19</v>
      </c>
      <c r="N186" s="161" t="s">
        <v>44</v>
      </c>
      <c r="O186" s="59"/>
      <c r="P186" s="162">
        <f>O186*H186</f>
        <v>0</v>
      </c>
      <c r="Q186" s="162">
        <v>0</v>
      </c>
      <c r="R186" s="162">
        <f>Q186*H186</f>
        <v>0</v>
      </c>
      <c r="S186" s="162">
        <v>0</v>
      </c>
      <c r="T186" s="163">
        <f>S186*H186</f>
        <v>0</v>
      </c>
      <c r="AR186" s="164" t="s">
        <v>226</v>
      </c>
      <c r="AT186" s="164" t="s">
        <v>115</v>
      </c>
      <c r="AU186" s="164" t="s">
        <v>73</v>
      </c>
      <c r="AY186" s="13" t="s">
        <v>121</v>
      </c>
      <c r="BE186" s="165">
        <f>IF(N186="základní",J186,0)</f>
        <v>0</v>
      </c>
      <c r="BF186" s="165">
        <f>IF(N186="snížená",J186,0)</f>
        <v>0</v>
      </c>
      <c r="BG186" s="165">
        <f>IF(N186="zákl. přenesená",J186,0)</f>
        <v>0</v>
      </c>
      <c r="BH186" s="165">
        <f>IF(N186="sníž. přenesená",J186,0)</f>
        <v>0</v>
      </c>
      <c r="BI186" s="165">
        <f>IF(N186="nulová",J186,0)</f>
        <v>0</v>
      </c>
      <c r="BJ186" s="13" t="s">
        <v>81</v>
      </c>
      <c r="BK186" s="165">
        <f>ROUND(I186*H186,2)</f>
        <v>0</v>
      </c>
      <c r="BL186" s="13" t="s">
        <v>226</v>
      </c>
      <c r="BM186" s="164" t="s">
        <v>3869</v>
      </c>
    </row>
    <row r="187" spans="2:65" s="1" customFormat="1" ht="39">
      <c r="B187" s="30"/>
      <c r="C187" s="31"/>
      <c r="D187" s="176" t="s">
        <v>1954</v>
      </c>
      <c r="E187" s="31"/>
      <c r="F187" s="177" t="s">
        <v>3870</v>
      </c>
      <c r="G187" s="31"/>
      <c r="H187" s="31"/>
      <c r="I187" s="103"/>
      <c r="J187" s="31"/>
      <c r="K187" s="31"/>
      <c r="L187" s="34"/>
      <c r="M187" s="178"/>
      <c r="N187" s="59"/>
      <c r="O187" s="59"/>
      <c r="P187" s="59"/>
      <c r="Q187" s="59"/>
      <c r="R187" s="59"/>
      <c r="S187" s="59"/>
      <c r="T187" s="60"/>
      <c r="AT187" s="13" t="s">
        <v>1954</v>
      </c>
      <c r="AU187" s="13" t="s">
        <v>73</v>
      </c>
    </row>
    <row r="188" spans="2:65" s="1" customFormat="1" ht="48" customHeight="1">
      <c r="B188" s="30"/>
      <c r="C188" s="153" t="s">
        <v>1934</v>
      </c>
      <c r="D188" s="153" t="s">
        <v>115</v>
      </c>
      <c r="E188" s="154" t="s">
        <v>3871</v>
      </c>
      <c r="F188" s="155" t="s">
        <v>3872</v>
      </c>
      <c r="G188" s="156" t="s">
        <v>1300</v>
      </c>
      <c r="H188" s="157">
        <v>1</v>
      </c>
      <c r="I188" s="158"/>
      <c r="J188" s="159">
        <f>ROUND(I188*H188,2)</f>
        <v>0</v>
      </c>
      <c r="K188" s="155" t="s">
        <v>3645</v>
      </c>
      <c r="L188" s="34"/>
      <c r="M188" s="160" t="s">
        <v>19</v>
      </c>
      <c r="N188" s="161" t="s">
        <v>44</v>
      </c>
      <c r="O188" s="59"/>
      <c r="P188" s="162">
        <f>O188*H188</f>
        <v>0</v>
      </c>
      <c r="Q188" s="162">
        <v>0</v>
      </c>
      <c r="R188" s="162">
        <f>Q188*H188</f>
        <v>0</v>
      </c>
      <c r="S188" s="162">
        <v>0</v>
      </c>
      <c r="T188" s="163">
        <f>S188*H188</f>
        <v>0</v>
      </c>
      <c r="AR188" s="164" t="s">
        <v>226</v>
      </c>
      <c r="AT188" s="164" t="s">
        <v>115</v>
      </c>
      <c r="AU188" s="164" t="s">
        <v>73</v>
      </c>
      <c r="AY188" s="13" t="s">
        <v>121</v>
      </c>
      <c r="BE188" s="165">
        <f>IF(N188="základní",J188,0)</f>
        <v>0</v>
      </c>
      <c r="BF188" s="165">
        <f>IF(N188="snížená",J188,0)</f>
        <v>0</v>
      </c>
      <c r="BG188" s="165">
        <f>IF(N188="zákl. přenesená",J188,0)</f>
        <v>0</v>
      </c>
      <c r="BH188" s="165">
        <f>IF(N188="sníž. přenesená",J188,0)</f>
        <v>0</v>
      </c>
      <c r="BI188" s="165">
        <f>IF(N188="nulová",J188,0)</f>
        <v>0</v>
      </c>
      <c r="BJ188" s="13" t="s">
        <v>81</v>
      </c>
      <c r="BK188" s="165">
        <f>ROUND(I188*H188,2)</f>
        <v>0</v>
      </c>
      <c r="BL188" s="13" t="s">
        <v>226</v>
      </c>
      <c r="BM188" s="164" t="s">
        <v>3873</v>
      </c>
    </row>
    <row r="189" spans="2:65" s="1" customFormat="1" ht="39">
      <c r="B189" s="30"/>
      <c r="C189" s="31"/>
      <c r="D189" s="176" t="s">
        <v>1954</v>
      </c>
      <c r="E189" s="31"/>
      <c r="F189" s="177" t="s">
        <v>3874</v>
      </c>
      <c r="G189" s="31"/>
      <c r="H189" s="31"/>
      <c r="I189" s="103"/>
      <c r="J189" s="31"/>
      <c r="K189" s="31"/>
      <c r="L189" s="34"/>
      <c r="M189" s="178"/>
      <c r="N189" s="59"/>
      <c r="O189" s="59"/>
      <c r="P189" s="59"/>
      <c r="Q189" s="59"/>
      <c r="R189" s="59"/>
      <c r="S189" s="59"/>
      <c r="T189" s="60"/>
      <c r="AT189" s="13" t="s">
        <v>1954</v>
      </c>
      <c r="AU189" s="13" t="s">
        <v>73</v>
      </c>
    </row>
    <row r="190" spans="2:65" s="1" customFormat="1" ht="48" customHeight="1">
      <c r="B190" s="30"/>
      <c r="C190" s="153" t="s">
        <v>1938</v>
      </c>
      <c r="D190" s="153" t="s">
        <v>115</v>
      </c>
      <c r="E190" s="154" t="s">
        <v>3875</v>
      </c>
      <c r="F190" s="155" t="s">
        <v>3876</v>
      </c>
      <c r="G190" s="156" t="s">
        <v>1300</v>
      </c>
      <c r="H190" s="157">
        <v>1</v>
      </c>
      <c r="I190" s="158"/>
      <c r="J190" s="159">
        <f>ROUND(I190*H190,2)</f>
        <v>0</v>
      </c>
      <c r="K190" s="155" t="s">
        <v>3645</v>
      </c>
      <c r="L190" s="34"/>
      <c r="M190" s="160" t="s">
        <v>19</v>
      </c>
      <c r="N190" s="161" t="s">
        <v>44</v>
      </c>
      <c r="O190" s="59"/>
      <c r="P190" s="162">
        <f>O190*H190</f>
        <v>0</v>
      </c>
      <c r="Q190" s="162">
        <v>0</v>
      </c>
      <c r="R190" s="162">
        <f>Q190*H190</f>
        <v>0</v>
      </c>
      <c r="S190" s="162">
        <v>0</v>
      </c>
      <c r="T190" s="163">
        <f>S190*H190</f>
        <v>0</v>
      </c>
      <c r="AR190" s="164" t="s">
        <v>226</v>
      </c>
      <c r="AT190" s="164" t="s">
        <v>115</v>
      </c>
      <c r="AU190" s="164" t="s">
        <v>73</v>
      </c>
      <c r="AY190" s="13" t="s">
        <v>121</v>
      </c>
      <c r="BE190" s="165">
        <f>IF(N190="základní",J190,0)</f>
        <v>0</v>
      </c>
      <c r="BF190" s="165">
        <f>IF(N190="snížená",J190,0)</f>
        <v>0</v>
      </c>
      <c r="BG190" s="165">
        <f>IF(N190="zákl. přenesená",J190,0)</f>
        <v>0</v>
      </c>
      <c r="BH190" s="165">
        <f>IF(N190="sníž. přenesená",J190,0)</f>
        <v>0</v>
      </c>
      <c r="BI190" s="165">
        <f>IF(N190="nulová",J190,0)</f>
        <v>0</v>
      </c>
      <c r="BJ190" s="13" t="s">
        <v>81</v>
      </c>
      <c r="BK190" s="165">
        <f>ROUND(I190*H190,2)</f>
        <v>0</v>
      </c>
      <c r="BL190" s="13" t="s">
        <v>226</v>
      </c>
      <c r="BM190" s="164" t="s">
        <v>3877</v>
      </c>
    </row>
    <row r="191" spans="2:65" s="1" customFormat="1" ht="39">
      <c r="B191" s="30"/>
      <c r="C191" s="31"/>
      <c r="D191" s="176" t="s">
        <v>1954</v>
      </c>
      <c r="E191" s="31"/>
      <c r="F191" s="177" t="s">
        <v>3874</v>
      </c>
      <c r="G191" s="31"/>
      <c r="H191" s="31"/>
      <c r="I191" s="103"/>
      <c r="J191" s="31"/>
      <c r="K191" s="31"/>
      <c r="L191" s="34"/>
      <c r="M191" s="178"/>
      <c r="N191" s="59"/>
      <c r="O191" s="59"/>
      <c r="P191" s="59"/>
      <c r="Q191" s="59"/>
      <c r="R191" s="59"/>
      <c r="S191" s="59"/>
      <c r="T191" s="60"/>
      <c r="AT191" s="13" t="s">
        <v>1954</v>
      </c>
      <c r="AU191" s="13" t="s">
        <v>73</v>
      </c>
    </row>
    <row r="192" spans="2:65" s="1" customFormat="1" ht="48" customHeight="1">
      <c r="B192" s="30"/>
      <c r="C192" s="153" t="s">
        <v>3878</v>
      </c>
      <c r="D192" s="153" t="s">
        <v>115</v>
      </c>
      <c r="E192" s="154" t="s">
        <v>3879</v>
      </c>
      <c r="F192" s="155" t="s">
        <v>3880</v>
      </c>
      <c r="G192" s="156" t="s">
        <v>118</v>
      </c>
      <c r="H192" s="157">
        <v>10</v>
      </c>
      <c r="I192" s="158"/>
      <c r="J192" s="159">
        <f t="shared" ref="J192:J203" si="10">ROUND(I192*H192,2)</f>
        <v>0</v>
      </c>
      <c r="K192" s="155" t="s">
        <v>3645</v>
      </c>
      <c r="L192" s="34"/>
      <c r="M192" s="160" t="s">
        <v>19</v>
      </c>
      <c r="N192" s="161" t="s">
        <v>44</v>
      </c>
      <c r="O192" s="59"/>
      <c r="P192" s="162">
        <f t="shared" ref="P192:P203" si="11">O192*H192</f>
        <v>0</v>
      </c>
      <c r="Q192" s="162">
        <v>0</v>
      </c>
      <c r="R192" s="162">
        <f t="shared" ref="R192:R203" si="12">Q192*H192</f>
        <v>0</v>
      </c>
      <c r="S192" s="162">
        <v>0</v>
      </c>
      <c r="T192" s="163">
        <f t="shared" ref="T192:T203" si="13">S192*H192</f>
        <v>0</v>
      </c>
      <c r="AR192" s="164" t="s">
        <v>226</v>
      </c>
      <c r="AT192" s="164" t="s">
        <v>115</v>
      </c>
      <c r="AU192" s="164" t="s">
        <v>73</v>
      </c>
      <c r="AY192" s="13" t="s">
        <v>121</v>
      </c>
      <c r="BE192" s="165">
        <f t="shared" ref="BE192:BE203" si="14">IF(N192="základní",J192,0)</f>
        <v>0</v>
      </c>
      <c r="BF192" s="165">
        <f t="shared" ref="BF192:BF203" si="15">IF(N192="snížená",J192,0)</f>
        <v>0</v>
      </c>
      <c r="BG192" s="165">
        <f t="shared" ref="BG192:BG203" si="16">IF(N192="zákl. přenesená",J192,0)</f>
        <v>0</v>
      </c>
      <c r="BH192" s="165">
        <f t="shared" ref="BH192:BH203" si="17">IF(N192="sníž. přenesená",J192,0)</f>
        <v>0</v>
      </c>
      <c r="BI192" s="165">
        <f t="shared" ref="BI192:BI203" si="18">IF(N192="nulová",J192,0)</f>
        <v>0</v>
      </c>
      <c r="BJ192" s="13" t="s">
        <v>81</v>
      </c>
      <c r="BK192" s="165">
        <f t="shared" ref="BK192:BK203" si="19">ROUND(I192*H192,2)</f>
        <v>0</v>
      </c>
      <c r="BL192" s="13" t="s">
        <v>226</v>
      </c>
      <c r="BM192" s="164" t="s">
        <v>3881</v>
      </c>
    </row>
    <row r="193" spans="2:65" s="1" customFormat="1" ht="48" customHeight="1">
      <c r="B193" s="30"/>
      <c r="C193" s="153" t="s">
        <v>3882</v>
      </c>
      <c r="D193" s="153" t="s">
        <v>115</v>
      </c>
      <c r="E193" s="154" t="s">
        <v>3883</v>
      </c>
      <c r="F193" s="155" t="s">
        <v>3884</v>
      </c>
      <c r="G193" s="156" t="s">
        <v>118</v>
      </c>
      <c r="H193" s="157">
        <v>350</v>
      </c>
      <c r="I193" s="158"/>
      <c r="J193" s="159">
        <f t="shared" si="10"/>
        <v>0</v>
      </c>
      <c r="K193" s="155" t="s">
        <v>3645</v>
      </c>
      <c r="L193" s="34"/>
      <c r="M193" s="160" t="s">
        <v>19</v>
      </c>
      <c r="N193" s="161" t="s">
        <v>44</v>
      </c>
      <c r="O193" s="59"/>
      <c r="P193" s="162">
        <f t="shared" si="11"/>
        <v>0</v>
      </c>
      <c r="Q193" s="162">
        <v>0</v>
      </c>
      <c r="R193" s="162">
        <f t="shared" si="12"/>
        <v>0</v>
      </c>
      <c r="S193" s="162">
        <v>0</v>
      </c>
      <c r="T193" s="163">
        <f t="shared" si="13"/>
        <v>0</v>
      </c>
      <c r="AR193" s="164" t="s">
        <v>226</v>
      </c>
      <c r="AT193" s="164" t="s">
        <v>115</v>
      </c>
      <c r="AU193" s="164" t="s">
        <v>73</v>
      </c>
      <c r="AY193" s="13" t="s">
        <v>121</v>
      </c>
      <c r="BE193" s="165">
        <f t="shared" si="14"/>
        <v>0</v>
      </c>
      <c r="BF193" s="165">
        <f t="shared" si="15"/>
        <v>0</v>
      </c>
      <c r="BG193" s="165">
        <f t="shared" si="16"/>
        <v>0</v>
      </c>
      <c r="BH193" s="165">
        <f t="shared" si="17"/>
        <v>0</v>
      </c>
      <c r="BI193" s="165">
        <f t="shared" si="18"/>
        <v>0</v>
      </c>
      <c r="BJ193" s="13" t="s">
        <v>81</v>
      </c>
      <c r="BK193" s="165">
        <f t="shared" si="19"/>
        <v>0</v>
      </c>
      <c r="BL193" s="13" t="s">
        <v>226</v>
      </c>
      <c r="BM193" s="164" t="s">
        <v>3885</v>
      </c>
    </row>
    <row r="194" spans="2:65" s="1" customFormat="1" ht="24" customHeight="1">
      <c r="B194" s="30"/>
      <c r="C194" s="153" t="s">
        <v>3886</v>
      </c>
      <c r="D194" s="153" t="s">
        <v>115</v>
      </c>
      <c r="E194" s="154" t="s">
        <v>3887</v>
      </c>
      <c r="F194" s="155" t="s">
        <v>3888</v>
      </c>
      <c r="G194" s="156" t="s">
        <v>231</v>
      </c>
      <c r="H194" s="157">
        <v>40</v>
      </c>
      <c r="I194" s="158"/>
      <c r="J194" s="159">
        <f t="shared" si="10"/>
        <v>0</v>
      </c>
      <c r="K194" s="155" t="s">
        <v>3645</v>
      </c>
      <c r="L194" s="34"/>
      <c r="M194" s="160" t="s">
        <v>19</v>
      </c>
      <c r="N194" s="161" t="s">
        <v>44</v>
      </c>
      <c r="O194" s="59"/>
      <c r="P194" s="162">
        <f t="shared" si="11"/>
        <v>0</v>
      </c>
      <c r="Q194" s="162">
        <v>0</v>
      </c>
      <c r="R194" s="162">
        <f t="shared" si="12"/>
        <v>0</v>
      </c>
      <c r="S194" s="162">
        <v>0</v>
      </c>
      <c r="T194" s="163">
        <f t="shared" si="13"/>
        <v>0</v>
      </c>
      <c r="AR194" s="164" t="s">
        <v>226</v>
      </c>
      <c r="AT194" s="164" t="s">
        <v>115</v>
      </c>
      <c r="AU194" s="164" t="s">
        <v>73</v>
      </c>
      <c r="AY194" s="13" t="s">
        <v>121</v>
      </c>
      <c r="BE194" s="165">
        <f t="shared" si="14"/>
        <v>0</v>
      </c>
      <c r="BF194" s="165">
        <f t="shared" si="15"/>
        <v>0</v>
      </c>
      <c r="BG194" s="165">
        <f t="shared" si="16"/>
        <v>0</v>
      </c>
      <c r="BH194" s="165">
        <f t="shared" si="17"/>
        <v>0</v>
      </c>
      <c r="BI194" s="165">
        <f t="shared" si="18"/>
        <v>0</v>
      </c>
      <c r="BJ194" s="13" t="s">
        <v>81</v>
      </c>
      <c r="BK194" s="165">
        <f t="shared" si="19"/>
        <v>0</v>
      </c>
      <c r="BL194" s="13" t="s">
        <v>226</v>
      </c>
      <c r="BM194" s="164" t="s">
        <v>3889</v>
      </c>
    </row>
    <row r="195" spans="2:65" s="1" customFormat="1" ht="24" customHeight="1">
      <c r="B195" s="30"/>
      <c r="C195" s="153" t="s">
        <v>2409</v>
      </c>
      <c r="D195" s="153" t="s">
        <v>115</v>
      </c>
      <c r="E195" s="154" t="s">
        <v>3890</v>
      </c>
      <c r="F195" s="155" t="s">
        <v>3891</v>
      </c>
      <c r="G195" s="156" t="s">
        <v>231</v>
      </c>
      <c r="H195" s="157">
        <v>30</v>
      </c>
      <c r="I195" s="158"/>
      <c r="J195" s="159">
        <f t="shared" si="10"/>
        <v>0</v>
      </c>
      <c r="K195" s="155" t="s">
        <v>3645</v>
      </c>
      <c r="L195" s="34"/>
      <c r="M195" s="160" t="s">
        <v>19</v>
      </c>
      <c r="N195" s="161" t="s">
        <v>44</v>
      </c>
      <c r="O195" s="59"/>
      <c r="P195" s="162">
        <f t="shared" si="11"/>
        <v>0</v>
      </c>
      <c r="Q195" s="162">
        <v>0</v>
      </c>
      <c r="R195" s="162">
        <f t="shared" si="12"/>
        <v>0</v>
      </c>
      <c r="S195" s="162">
        <v>0</v>
      </c>
      <c r="T195" s="163">
        <f t="shared" si="13"/>
        <v>0</v>
      </c>
      <c r="AR195" s="164" t="s">
        <v>226</v>
      </c>
      <c r="AT195" s="164" t="s">
        <v>115</v>
      </c>
      <c r="AU195" s="164" t="s">
        <v>73</v>
      </c>
      <c r="AY195" s="13" t="s">
        <v>121</v>
      </c>
      <c r="BE195" s="165">
        <f t="shared" si="14"/>
        <v>0</v>
      </c>
      <c r="BF195" s="165">
        <f t="shared" si="15"/>
        <v>0</v>
      </c>
      <c r="BG195" s="165">
        <f t="shared" si="16"/>
        <v>0</v>
      </c>
      <c r="BH195" s="165">
        <f t="shared" si="17"/>
        <v>0</v>
      </c>
      <c r="BI195" s="165">
        <f t="shared" si="18"/>
        <v>0</v>
      </c>
      <c r="BJ195" s="13" t="s">
        <v>81</v>
      </c>
      <c r="BK195" s="165">
        <f t="shared" si="19"/>
        <v>0</v>
      </c>
      <c r="BL195" s="13" t="s">
        <v>226</v>
      </c>
      <c r="BM195" s="164" t="s">
        <v>3892</v>
      </c>
    </row>
    <row r="196" spans="2:65" s="1" customFormat="1" ht="24" customHeight="1">
      <c r="B196" s="30"/>
      <c r="C196" s="153" t="s">
        <v>2413</v>
      </c>
      <c r="D196" s="153" t="s">
        <v>115</v>
      </c>
      <c r="E196" s="154" t="s">
        <v>3893</v>
      </c>
      <c r="F196" s="155" t="s">
        <v>3894</v>
      </c>
      <c r="G196" s="156" t="s">
        <v>231</v>
      </c>
      <c r="H196" s="157">
        <v>40</v>
      </c>
      <c r="I196" s="158"/>
      <c r="J196" s="159">
        <f t="shared" si="10"/>
        <v>0</v>
      </c>
      <c r="K196" s="155" t="s">
        <v>3645</v>
      </c>
      <c r="L196" s="34"/>
      <c r="M196" s="160" t="s">
        <v>19</v>
      </c>
      <c r="N196" s="161" t="s">
        <v>44</v>
      </c>
      <c r="O196" s="59"/>
      <c r="P196" s="162">
        <f t="shared" si="11"/>
        <v>0</v>
      </c>
      <c r="Q196" s="162">
        <v>0</v>
      </c>
      <c r="R196" s="162">
        <f t="shared" si="12"/>
        <v>0</v>
      </c>
      <c r="S196" s="162">
        <v>0</v>
      </c>
      <c r="T196" s="163">
        <f t="shared" si="13"/>
        <v>0</v>
      </c>
      <c r="AR196" s="164" t="s">
        <v>226</v>
      </c>
      <c r="AT196" s="164" t="s">
        <v>115</v>
      </c>
      <c r="AU196" s="164" t="s">
        <v>73</v>
      </c>
      <c r="AY196" s="13" t="s">
        <v>121</v>
      </c>
      <c r="BE196" s="165">
        <f t="shared" si="14"/>
        <v>0</v>
      </c>
      <c r="BF196" s="165">
        <f t="shared" si="15"/>
        <v>0</v>
      </c>
      <c r="BG196" s="165">
        <f t="shared" si="16"/>
        <v>0</v>
      </c>
      <c r="BH196" s="165">
        <f t="shared" si="17"/>
        <v>0</v>
      </c>
      <c r="BI196" s="165">
        <f t="shared" si="18"/>
        <v>0</v>
      </c>
      <c r="BJ196" s="13" t="s">
        <v>81</v>
      </c>
      <c r="BK196" s="165">
        <f t="shared" si="19"/>
        <v>0</v>
      </c>
      <c r="BL196" s="13" t="s">
        <v>226</v>
      </c>
      <c r="BM196" s="164" t="s">
        <v>3895</v>
      </c>
    </row>
    <row r="197" spans="2:65" s="1" customFormat="1" ht="16.5" customHeight="1">
      <c r="B197" s="30"/>
      <c r="C197" s="153" t="s">
        <v>2421</v>
      </c>
      <c r="D197" s="153" t="s">
        <v>115</v>
      </c>
      <c r="E197" s="154" t="s">
        <v>3896</v>
      </c>
      <c r="F197" s="155" t="s">
        <v>3897</v>
      </c>
      <c r="G197" s="156" t="s">
        <v>231</v>
      </c>
      <c r="H197" s="157">
        <v>6</v>
      </c>
      <c r="I197" s="158"/>
      <c r="J197" s="159">
        <f t="shared" si="10"/>
        <v>0</v>
      </c>
      <c r="K197" s="155" t="s">
        <v>3645</v>
      </c>
      <c r="L197" s="34"/>
      <c r="M197" s="160" t="s">
        <v>19</v>
      </c>
      <c r="N197" s="161" t="s">
        <v>44</v>
      </c>
      <c r="O197" s="59"/>
      <c r="P197" s="162">
        <f t="shared" si="11"/>
        <v>0</v>
      </c>
      <c r="Q197" s="162">
        <v>0</v>
      </c>
      <c r="R197" s="162">
        <f t="shared" si="12"/>
        <v>0</v>
      </c>
      <c r="S197" s="162">
        <v>0</v>
      </c>
      <c r="T197" s="163">
        <f t="shared" si="13"/>
        <v>0</v>
      </c>
      <c r="AR197" s="164" t="s">
        <v>226</v>
      </c>
      <c r="AT197" s="164" t="s">
        <v>115</v>
      </c>
      <c r="AU197" s="164" t="s">
        <v>73</v>
      </c>
      <c r="AY197" s="13" t="s">
        <v>121</v>
      </c>
      <c r="BE197" s="165">
        <f t="shared" si="14"/>
        <v>0</v>
      </c>
      <c r="BF197" s="165">
        <f t="shared" si="15"/>
        <v>0</v>
      </c>
      <c r="BG197" s="165">
        <f t="shared" si="16"/>
        <v>0</v>
      </c>
      <c r="BH197" s="165">
        <f t="shared" si="17"/>
        <v>0</v>
      </c>
      <c r="BI197" s="165">
        <f t="shared" si="18"/>
        <v>0</v>
      </c>
      <c r="BJ197" s="13" t="s">
        <v>81</v>
      </c>
      <c r="BK197" s="165">
        <f t="shared" si="19"/>
        <v>0</v>
      </c>
      <c r="BL197" s="13" t="s">
        <v>226</v>
      </c>
      <c r="BM197" s="164" t="s">
        <v>3898</v>
      </c>
    </row>
    <row r="198" spans="2:65" s="1" customFormat="1" ht="24" customHeight="1">
      <c r="B198" s="30"/>
      <c r="C198" s="153" t="s">
        <v>3899</v>
      </c>
      <c r="D198" s="153" t="s">
        <v>115</v>
      </c>
      <c r="E198" s="154" t="s">
        <v>3900</v>
      </c>
      <c r="F198" s="155" t="s">
        <v>3901</v>
      </c>
      <c r="G198" s="156" t="s">
        <v>231</v>
      </c>
      <c r="H198" s="157">
        <v>2</v>
      </c>
      <c r="I198" s="158"/>
      <c r="J198" s="159">
        <f t="shared" si="10"/>
        <v>0</v>
      </c>
      <c r="K198" s="155" t="s">
        <v>3645</v>
      </c>
      <c r="L198" s="34"/>
      <c r="M198" s="160" t="s">
        <v>19</v>
      </c>
      <c r="N198" s="161" t="s">
        <v>44</v>
      </c>
      <c r="O198" s="59"/>
      <c r="P198" s="162">
        <f t="shared" si="11"/>
        <v>0</v>
      </c>
      <c r="Q198" s="162">
        <v>0</v>
      </c>
      <c r="R198" s="162">
        <f t="shared" si="12"/>
        <v>0</v>
      </c>
      <c r="S198" s="162">
        <v>0</v>
      </c>
      <c r="T198" s="163">
        <f t="shared" si="13"/>
        <v>0</v>
      </c>
      <c r="AR198" s="164" t="s">
        <v>226</v>
      </c>
      <c r="AT198" s="164" t="s">
        <v>115</v>
      </c>
      <c r="AU198" s="164" t="s">
        <v>73</v>
      </c>
      <c r="AY198" s="13" t="s">
        <v>121</v>
      </c>
      <c r="BE198" s="165">
        <f t="shared" si="14"/>
        <v>0</v>
      </c>
      <c r="BF198" s="165">
        <f t="shared" si="15"/>
        <v>0</v>
      </c>
      <c r="BG198" s="165">
        <f t="shared" si="16"/>
        <v>0</v>
      </c>
      <c r="BH198" s="165">
        <f t="shared" si="17"/>
        <v>0</v>
      </c>
      <c r="BI198" s="165">
        <f t="shared" si="18"/>
        <v>0</v>
      </c>
      <c r="BJ198" s="13" t="s">
        <v>81</v>
      </c>
      <c r="BK198" s="165">
        <f t="shared" si="19"/>
        <v>0</v>
      </c>
      <c r="BL198" s="13" t="s">
        <v>226</v>
      </c>
      <c r="BM198" s="164" t="s">
        <v>3902</v>
      </c>
    </row>
    <row r="199" spans="2:65" s="1" customFormat="1" ht="48" customHeight="1">
      <c r="B199" s="30"/>
      <c r="C199" s="153" t="s">
        <v>2281</v>
      </c>
      <c r="D199" s="153" t="s">
        <v>115</v>
      </c>
      <c r="E199" s="154" t="s">
        <v>3903</v>
      </c>
      <c r="F199" s="155" t="s">
        <v>3880</v>
      </c>
      <c r="G199" s="156" t="s">
        <v>118</v>
      </c>
      <c r="H199" s="157">
        <v>480</v>
      </c>
      <c r="I199" s="158"/>
      <c r="J199" s="159">
        <f t="shared" si="10"/>
        <v>0</v>
      </c>
      <c r="K199" s="155" t="s">
        <v>3645</v>
      </c>
      <c r="L199" s="34"/>
      <c r="M199" s="160" t="s">
        <v>19</v>
      </c>
      <c r="N199" s="161" t="s">
        <v>44</v>
      </c>
      <c r="O199" s="59"/>
      <c r="P199" s="162">
        <f t="shared" si="11"/>
        <v>0</v>
      </c>
      <c r="Q199" s="162">
        <v>0</v>
      </c>
      <c r="R199" s="162">
        <f t="shared" si="12"/>
        <v>0</v>
      </c>
      <c r="S199" s="162">
        <v>0</v>
      </c>
      <c r="T199" s="163">
        <f t="shared" si="13"/>
        <v>0</v>
      </c>
      <c r="AR199" s="164" t="s">
        <v>226</v>
      </c>
      <c r="AT199" s="164" t="s">
        <v>115</v>
      </c>
      <c r="AU199" s="164" t="s">
        <v>73</v>
      </c>
      <c r="AY199" s="13" t="s">
        <v>121</v>
      </c>
      <c r="BE199" s="165">
        <f t="shared" si="14"/>
        <v>0</v>
      </c>
      <c r="BF199" s="165">
        <f t="shared" si="15"/>
        <v>0</v>
      </c>
      <c r="BG199" s="165">
        <f t="shared" si="16"/>
        <v>0</v>
      </c>
      <c r="BH199" s="165">
        <f t="shared" si="17"/>
        <v>0</v>
      </c>
      <c r="BI199" s="165">
        <f t="shared" si="18"/>
        <v>0</v>
      </c>
      <c r="BJ199" s="13" t="s">
        <v>81</v>
      </c>
      <c r="BK199" s="165">
        <f t="shared" si="19"/>
        <v>0</v>
      </c>
      <c r="BL199" s="13" t="s">
        <v>226</v>
      </c>
      <c r="BM199" s="164" t="s">
        <v>3904</v>
      </c>
    </row>
    <row r="200" spans="2:65" s="1" customFormat="1" ht="48" customHeight="1">
      <c r="B200" s="30"/>
      <c r="C200" s="153" t="s">
        <v>2285</v>
      </c>
      <c r="D200" s="153" t="s">
        <v>115</v>
      </c>
      <c r="E200" s="154" t="s">
        <v>3905</v>
      </c>
      <c r="F200" s="155" t="s">
        <v>3906</v>
      </c>
      <c r="G200" s="156" t="s">
        <v>118</v>
      </c>
      <c r="H200" s="157">
        <v>250</v>
      </c>
      <c r="I200" s="158"/>
      <c r="J200" s="159">
        <f t="shared" si="10"/>
        <v>0</v>
      </c>
      <c r="K200" s="155" t="s">
        <v>3645</v>
      </c>
      <c r="L200" s="34"/>
      <c r="M200" s="160" t="s">
        <v>19</v>
      </c>
      <c r="N200" s="161" t="s">
        <v>44</v>
      </c>
      <c r="O200" s="59"/>
      <c r="P200" s="162">
        <f t="shared" si="11"/>
        <v>0</v>
      </c>
      <c r="Q200" s="162">
        <v>0</v>
      </c>
      <c r="R200" s="162">
        <f t="shared" si="12"/>
        <v>0</v>
      </c>
      <c r="S200" s="162">
        <v>0</v>
      </c>
      <c r="T200" s="163">
        <f t="shared" si="13"/>
        <v>0</v>
      </c>
      <c r="AR200" s="164" t="s">
        <v>226</v>
      </c>
      <c r="AT200" s="164" t="s">
        <v>115</v>
      </c>
      <c r="AU200" s="164" t="s">
        <v>73</v>
      </c>
      <c r="AY200" s="13" t="s">
        <v>121</v>
      </c>
      <c r="BE200" s="165">
        <f t="shared" si="14"/>
        <v>0</v>
      </c>
      <c r="BF200" s="165">
        <f t="shared" si="15"/>
        <v>0</v>
      </c>
      <c r="BG200" s="165">
        <f t="shared" si="16"/>
        <v>0</v>
      </c>
      <c r="BH200" s="165">
        <f t="shared" si="17"/>
        <v>0</v>
      </c>
      <c r="BI200" s="165">
        <f t="shared" si="18"/>
        <v>0</v>
      </c>
      <c r="BJ200" s="13" t="s">
        <v>81</v>
      </c>
      <c r="BK200" s="165">
        <f t="shared" si="19"/>
        <v>0</v>
      </c>
      <c r="BL200" s="13" t="s">
        <v>226</v>
      </c>
      <c r="BM200" s="164" t="s">
        <v>3907</v>
      </c>
    </row>
    <row r="201" spans="2:65" s="1" customFormat="1" ht="24" customHeight="1">
      <c r="B201" s="30"/>
      <c r="C201" s="153" t="s">
        <v>2301</v>
      </c>
      <c r="D201" s="153" t="s">
        <v>115</v>
      </c>
      <c r="E201" s="154" t="s">
        <v>3908</v>
      </c>
      <c r="F201" s="155" t="s">
        <v>3909</v>
      </c>
      <c r="G201" s="156" t="s">
        <v>231</v>
      </c>
      <c r="H201" s="157">
        <v>1</v>
      </c>
      <c r="I201" s="158"/>
      <c r="J201" s="159">
        <f t="shared" si="10"/>
        <v>0</v>
      </c>
      <c r="K201" s="155" t="s">
        <v>3645</v>
      </c>
      <c r="L201" s="34"/>
      <c r="M201" s="160" t="s">
        <v>19</v>
      </c>
      <c r="N201" s="161" t="s">
        <v>44</v>
      </c>
      <c r="O201" s="59"/>
      <c r="P201" s="162">
        <f t="shared" si="11"/>
        <v>0</v>
      </c>
      <c r="Q201" s="162">
        <v>0</v>
      </c>
      <c r="R201" s="162">
        <f t="shared" si="12"/>
        <v>0</v>
      </c>
      <c r="S201" s="162">
        <v>0</v>
      </c>
      <c r="T201" s="163">
        <f t="shared" si="13"/>
        <v>0</v>
      </c>
      <c r="AR201" s="164" t="s">
        <v>226</v>
      </c>
      <c r="AT201" s="164" t="s">
        <v>115</v>
      </c>
      <c r="AU201" s="164" t="s">
        <v>73</v>
      </c>
      <c r="AY201" s="13" t="s">
        <v>121</v>
      </c>
      <c r="BE201" s="165">
        <f t="shared" si="14"/>
        <v>0</v>
      </c>
      <c r="BF201" s="165">
        <f t="shared" si="15"/>
        <v>0</v>
      </c>
      <c r="BG201" s="165">
        <f t="shared" si="16"/>
        <v>0</v>
      </c>
      <c r="BH201" s="165">
        <f t="shared" si="17"/>
        <v>0</v>
      </c>
      <c r="BI201" s="165">
        <f t="shared" si="18"/>
        <v>0</v>
      </c>
      <c r="BJ201" s="13" t="s">
        <v>81</v>
      </c>
      <c r="BK201" s="165">
        <f t="shared" si="19"/>
        <v>0</v>
      </c>
      <c r="BL201" s="13" t="s">
        <v>226</v>
      </c>
      <c r="BM201" s="164" t="s">
        <v>3910</v>
      </c>
    </row>
    <row r="202" spans="2:65" s="1" customFormat="1" ht="24" customHeight="1">
      <c r="B202" s="30"/>
      <c r="C202" s="153" t="s">
        <v>2305</v>
      </c>
      <c r="D202" s="153" t="s">
        <v>115</v>
      </c>
      <c r="E202" s="154" t="s">
        <v>3911</v>
      </c>
      <c r="F202" s="155" t="s">
        <v>3912</v>
      </c>
      <c r="G202" s="156" t="s">
        <v>231</v>
      </c>
      <c r="H202" s="157">
        <v>31</v>
      </c>
      <c r="I202" s="158"/>
      <c r="J202" s="159">
        <f t="shared" si="10"/>
        <v>0</v>
      </c>
      <c r="K202" s="155" t="s">
        <v>3645</v>
      </c>
      <c r="L202" s="34"/>
      <c r="M202" s="160" t="s">
        <v>19</v>
      </c>
      <c r="N202" s="161" t="s">
        <v>44</v>
      </c>
      <c r="O202" s="59"/>
      <c r="P202" s="162">
        <f t="shared" si="11"/>
        <v>0</v>
      </c>
      <c r="Q202" s="162">
        <v>0</v>
      </c>
      <c r="R202" s="162">
        <f t="shared" si="12"/>
        <v>0</v>
      </c>
      <c r="S202" s="162">
        <v>0</v>
      </c>
      <c r="T202" s="163">
        <f t="shared" si="13"/>
        <v>0</v>
      </c>
      <c r="AR202" s="164" t="s">
        <v>226</v>
      </c>
      <c r="AT202" s="164" t="s">
        <v>115</v>
      </c>
      <c r="AU202" s="164" t="s">
        <v>73</v>
      </c>
      <c r="AY202" s="13" t="s">
        <v>121</v>
      </c>
      <c r="BE202" s="165">
        <f t="shared" si="14"/>
        <v>0</v>
      </c>
      <c r="BF202" s="165">
        <f t="shared" si="15"/>
        <v>0</v>
      </c>
      <c r="BG202" s="165">
        <f t="shared" si="16"/>
        <v>0</v>
      </c>
      <c r="BH202" s="165">
        <f t="shared" si="17"/>
        <v>0</v>
      </c>
      <c r="BI202" s="165">
        <f t="shared" si="18"/>
        <v>0</v>
      </c>
      <c r="BJ202" s="13" t="s">
        <v>81</v>
      </c>
      <c r="BK202" s="165">
        <f t="shared" si="19"/>
        <v>0</v>
      </c>
      <c r="BL202" s="13" t="s">
        <v>226</v>
      </c>
      <c r="BM202" s="164" t="s">
        <v>3913</v>
      </c>
    </row>
    <row r="203" spans="2:65" s="1" customFormat="1" ht="36" customHeight="1">
      <c r="B203" s="30"/>
      <c r="C203" s="153" t="s">
        <v>2341</v>
      </c>
      <c r="D203" s="153" t="s">
        <v>115</v>
      </c>
      <c r="E203" s="154" t="s">
        <v>3914</v>
      </c>
      <c r="F203" s="155" t="s">
        <v>3915</v>
      </c>
      <c r="G203" s="156" t="s">
        <v>219</v>
      </c>
      <c r="H203" s="157">
        <v>175</v>
      </c>
      <c r="I203" s="158"/>
      <c r="J203" s="159">
        <f t="shared" si="10"/>
        <v>0</v>
      </c>
      <c r="K203" s="155" t="s">
        <v>3645</v>
      </c>
      <c r="L203" s="34"/>
      <c r="M203" s="160" t="s">
        <v>19</v>
      </c>
      <c r="N203" s="161" t="s">
        <v>44</v>
      </c>
      <c r="O203" s="59"/>
      <c r="P203" s="162">
        <f t="shared" si="11"/>
        <v>0</v>
      </c>
      <c r="Q203" s="162">
        <v>0</v>
      </c>
      <c r="R203" s="162">
        <f t="shared" si="12"/>
        <v>0</v>
      </c>
      <c r="S203" s="162">
        <v>0</v>
      </c>
      <c r="T203" s="163">
        <f t="shared" si="13"/>
        <v>0</v>
      </c>
      <c r="AR203" s="164" t="s">
        <v>226</v>
      </c>
      <c r="AT203" s="164" t="s">
        <v>115</v>
      </c>
      <c r="AU203" s="164" t="s">
        <v>73</v>
      </c>
      <c r="AY203" s="13" t="s">
        <v>121</v>
      </c>
      <c r="BE203" s="165">
        <f t="shared" si="14"/>
        <v>0</v>
      </c>
      <c r="BF203" s="165">
        <f t="shared" si="15"/>
        <v>0</v>
      </c>
      <c r="BG203" s="165">
        <f t="shared" si="16"/>
        <v>0</v>
      </c>
      <c r="BH203" s="165">
        <f t="shared" si="17"/>
        <v>0</v>
      </c>
      <c r="BI203" s="165">
        <f t="shared" si="18"/>
        <v>0</v>
      </c>
      <c r="BJ203" s="13" t="s">
        <v>81</v>
      </c>
      <c r="BK203" s="165">
        <f t="shared" si="19"/>
        <v>0</v>
      </c>
      <c r="BL203" s="13" t="s">
        <v>226</v>
      </c>
      <c r="BM203" s="164" t="s">
        <v>3916</v>
      </c>
    </row>
    <row r="204" spans="2:65" s="1" customFormat="1" ht="58.5">
      <c r="B204" s="30"/>
      <c r="C204" s="31"/>
      <c r="D204" s="176" t="s">
        <v>1954</v>
      </c>
      <c r="E204" s="31"/>
      <c r="F204" s="177" t="s">
        <v>3917</v>
      </c>
      <c r="G204" s="31"/>
      <c r="H204" s="31"/>
      <c r="I204" s="103"/>
      <c r="J204" s="31"/>
      <c r="K204" s="31"/>
      <c r="L204" s="34"/>
      <c r="M204" s="178"/>
      <c r="N204" s="59"/>
      <c r="O204" s="59"/>
      <c r="P204" s="59"/>
      <c r="Q204" s="59"/>
      <c r="R204" s="59"/>
      <c r="S204" s="59"/>
      <c r="T204" s="60"/>
      <c r="AT204" s="13" t="s">
        <v>1954</v>
      </c>
      <c r="AU204" s="13" t="s">
        <v>73</v>
      </c>
    </row>
    <row r="205" spans="2:65" s="1" customFormat="1" ht="36" customHeight="1">
      <c r="B205" s="30"/>
      <c r="C205" s="153" t="s">
        <v>2349</v>
      </c>
      <c r="D205" s="153" t="s">
        <v>115</v>
      </c>
      <c r="E205" s="154" t="s">
        <v>3918</v>
      </c>
      <c r="F205" s="155" t="s">
        <v>3919</v>
      </c>
      <c r="G205" s="156" t="s">
        <v>118</v>
      </c>
      <c r="H205" s="157">
        <v>500</v>
      </c>
      <c r="I205" s="158"/>
      <c r="J205" s="159">
        <f>ROUND(I205*H205,2)</f>
        <v>0</v>
      </c>
      <c r="K205" s="155" t="s">
        <v>3645</v>
      </c>
      <c r="L205" s="34"/>
      <c r="M205" s="160" t="s">
        <v>19</v>
      </c>
      <c r="N205" s="161" t="s">
        <v>44</v>
      </c>
      <c r="O205" s="59"/>
      <c r="P205" s="162">
        <f>O205*H205</f>
        <v>0</v>
      </c>
      <c r="Q205" s="162">
        <v>7.1400000000000001E-5</v>
      </c>
      <c r="R205" s="162">
        <f>Q205*H205</f>
        <v>3.5700000000000003E-2</v>
      </c>
      <c r="S205" s="162">
        <v>0</v>
      </c>
      <c r="T205" s="163">
        <f>S205*H205</f>
        <v>0</v>
      </c>
      <c r="AR205" s="164" t="s">
        <v>226</v>
      </c>
      <c r="AT205" s="164" t="s">
        <v>115</v>
      </c>
      <c r="AU205" s="164" t="s">
        <v>73</v>
      </c>
      <c r="AY205" s="13" t="s">
        <v>121</v>
      </c>
      <c r="BE205" s="165">
        <f>IF(N205="základní",J205,0)</f>
        <v>0</v>
      </c>
      <c r="BF205" s="165">
        <f>IF(N205="snížená",J205,0)</f>
        <v>0</v>
      </c>
      <c r="BG205" s="165">
        <f>IF(N205="zákl. přenesená",J205,0)</f>
        <v>0</v>
      </c>
      <c r="BH205" s="165">
        <f>IF(N205="sníž. přenesená",J205,0)</f>
        <v>0</v>
      </c>
      <c r="BI205" s="165">
        <f>IF(N205="nulová",J205,0)</f>
        <v>0</v>
      </c>
      <c r="BJ205" s="13" t="s">
        <v>81</v>
      </c>
      <c r="BK205" s="165">
        <f>ROUND(I205*H205,2)</f>
        <v>0</v>
      </c>
      <c r="BL205" s="13" t="s">
        <v>226</v>
      </c>
      <c r="BM205" s="164" t="s">
        <v>3920</v>
      </c>
    </row>
    <row r="206" spans="2:65" s="1" customFormat="1" ht="72" customHeight="1">
      <c r="B206" s="30"/>
      <c r="C206" s="153" t="s">
        <v>2353</v>
      </c>
      <c r="D206" s="153" t="s">
        <v>115</v>
      </c>
      <c r="E206" s="154" t="s">
        <v>3921</v>
      </c>
      <c r="F206" s="155" t="s">
        <v>3922</v>
      </c>
      <c r="G206" s="156" t="s">
        <v>231</v>
      </c>
      <c r="H206" s="157">
        <v>5.82</v>
      </c>
      <c r="I206" s="158"/>
      <c r="J206" s="159">
        <f>ROUND(I206*H206,2)</f>
        <v>0</v>
      </c>
      <c r="K206" s="155" t="s">
        <v>3645</v>
      </c>
      <c r="L206" s="34"/>
      <c r="M206" s="160" t="s">
        <v>19</v>
      </c>
      <c r="N206" s="161" t="s">
        <v>44</v>
      </c>
      <c r="O206" s="59"/>
      <c r="P206" s="162">
        <f>O206*H206</f>
        <v>0</v>
      </c>
      <c r="Q206" s="162">
        <v>0</v>
      </c>
      <c r="R206" s="162">
        <f>Q206*H206</f>
        <v>0</v>
      </c>
      <c r="S206" s="162">
        <v>0</v>
      </c>
      <c r="T206" s="163">
        <f>S206*H206</f>
        <v>0</v>
      </c>
      <c r="AR206" s="164" t="s">
        <v>226</v>
      </c>
      <c r="AT206" s="164" t="s">
        <v>115</v>
      </c>
      <c r="AU206" s="164" t="s">
        <v>73</v>
      </c>
      <c r="AY206" s="13" t="s">
        <v>121</v>
      </c>
      <c r="BE206" s="165">
        <f>IF(N206="základní",J206,0)</f>
        <v>0</v>
      </c>
      <c r="BF206" s="165">
        <f>IF(N206="snížená",J206,0)</f>
        <v>0</v>
      </c>
      <c r="BG206" s="165">
        <f>IF(N206="zákl. přenesená",J206,0)</f>
        <v>0</v>
      </c>
      <c r="BH206" s="165">
        <f>IF(N206="sníž. přenesená",J206,0)</f>
        <v>0</v>
      </c>
      <c r="BI206" s="165">
        <f>IF(N206="nulová",J206,0)</f>
        <v>0</v>
      </c>
      <c r="BJ206" s="13" t="s">
        <v>81</v>
      </c>
      <c r="BK206" s="165">
        <f>ROUND(I206*H206,2)</f>
        <v>0</v>
      </c>
      <c r="BL206" s="13" t="s">
        <v>226</v>
      </c>
      <c r="BM206" s="164" t="s">
        <v>3923</v>
      </c>
    </row>
    <row r="207" spans="2:65" s="1" customFormat="1" ht="39">
      <c r="B207" s="30"/>
      <c r="C207" s="31"/>
      <c r="D207" s="176" t="s">
        <v>1954</v>
      </c>
      <c r="E207" s="31"/>
      <c r="F207" s="177" t="s">
        <v>3924</v>
      </c>
      <c r="G207" s="31"/>
      <c r="H207" s="31"/>
      <c r="I207" s="103"/>
      <c r="J207" s="31"/>
      <c r="K207" s="31"/>
      <c r="L207" s="34"/>
      <c r="M207" s="178"/>
      <c r="N207" s="59"/>
      <c r="O207" s="59"/>
      <c r="P207" s="59"/>
      <c r="Q207" s="59"/>
      <c r="R207" s="59"/>
      <c r="S207" s="59"/>
      <c r="T207" s="60"/>
      <c r="AT207" s="13" t="s">
        <v>1954</v>
      </c>
      <c r="AU207" s="13" t="s">
        <v>73</v>
      </c>
    </row>
    <row r="208" spans="2:65" s="1" customFormat="1" ht="48" customHeight="1">
      <c r="B208" s="30"/>
      <c r="C208" s="153" t="s">
        <v>2273</v>
      </c>
      <c r="D208" s="153" t="s">
        <v>115</v>
      </c>
      <c r="E208" s="154" t="s">
        <v>3925</v>
      </c>
      <c r="F208" s="155" t="s">
        <v>3926</v>
      </c>
      <c r="G208" s="156" t="s">
        <v>231</v>
      </c>
      <c r="H208" s="157">
        <v>2</v>
      </c>
      <c r="I208" s="158"/>
      <c r="J208" s="159">
        <f>ROUND(I208*H208,2)</f>
        <v>0</v>
      </c>
      <c r="K208" s="155" t="s">
        <v>3645</v>
      </c>
      <c r="L208" s="34"/>
      <c r="M208" s="160" t="s">
        <v>19</v>
      </c>
      <c r="N208" s="161" t="s">
        <v>44</v>
      </c>
      <c r="O208" s="59"/>
      <c r="P208" s="162">
        <f>O208*H208</f>
        <v>0</v>
      </c>
      <c r="Q208" s="162">
        <v>0</v>
      </c>
      <c r="R208" s="162">
        <f>Q208*H208</f>
        <v>0</v>
      </c>
      <c r="S208" s="162">
        <v>0</v>
      </c>
      <c r="T208" s="163">
        <f>S208*H208</f>
        <v>0</v>
      </c>
      <c r="AR208" s="164" t="s">
        <v>226</v>
      </c>
      <c r="AT208" s="164" t="s">
        <v>115</v>
      </c>
      <c r="AU208" s="164" t="s">
        <v>73</v>
      </c>
      <c r="AY208" s="13" t="s">
        <v>121</v>
      </c>
      <c r="BE208" s="165">
        <f>IF(N208="základní",J208,0)</f>
        <v>0</v>
      </c>
      <c r="BF208" s="165">
        <f>IF(N208="snížená",J208,0)</f>
        <v>0</v>
      </c>
      <c r="BG208" s="165">
        <f>IF(N208="zákl. přenesená",J208,0)</f>
        <v>0</v>
      </c>
      <c r="BH208" s="165">
        <f>IF(N208="sníž. přenesená",J208,0)</f>
        <v>0</v>
      </c>
      <c r="BI208" s="165">
        <f>IF(N208="nulová",J208,0)</f>
        <v>0</v>
      </c>
      <c r="BJ208" s="13" t="s">
        <v>81</v>
      </c>
      <c r="BK208" s="165">
        <f>ROUND(I208*H208,2)</f>
        <v>0</v>
      </c>
      <c r="BL208" s="13" t="s">
        <v>226</v>
      </c>
      <c r="BM208" s="164" t="s">
        <v>3927</v>
      </c>
    </row>
    <row r="209" spans="2:65" s="1" customFormat="1" ht="39">
      <c r="B209" s="30"/>
      <c r="C209" s="31"/>
      <c r="D209" s="176" t="s">
        <v>1954</v>
      </c>
      <c r="E209" s="31"/>
      <c r="F209" s="177" t="s">
        <v>3928</v>
      </c>
      <c r="G209" s="31"/>
      <c r="H209" s="31"/>
      <c r="I209" s="103"/>
      <c r="J209" s="31"/>
      <c r="K209" s="31"/>
      <c r="L209" s="34"/>
      <c r="M209" s="178"/>
      <c r="N209" s="59"/>
      <c r="O209" s="59"/>
      <c r="P209" s="59"/>
      <c r="Q209" s="59"/>
      <c r="R209" s="59"/>
      <c r="S209" s="59"/>
      <c r="T209" s="60"/>
      <c r="AT209" s="13" t="s">
        <v>1954</v>
      </c>
      <c r="AU209" s="13" t="s">
        <v>73</v>
      </c>
    </row>
    <row r="210" spans="2:65" s="1" customFormat="1" ht="24" customHeight="1">
      <c r="B210" s="30"/>
      <c r="C210" s="153" t="s">
        <v>295</v>
      </c>
      <c r="D210" s="153" t="s">
        <v>115</v>
      </c>
      <c r="E210" s="154" t="s">
        <v>3929</v>
      </c>
      <c r="F210" s="155" t="s">
        <v>3930</v>
      </c>
      <c r="G210" s="156" t="s">
        <v>1300</v>
      </c>
      <c r="H210" s="157">
        <v>10</v>
      </c>
      <c r="I210" s="158"/>
      <c r="J210" s="159">
        <f>ROUND(I210*H210,2)</f>
        <v>0</v>
      </c>
      <c r="K210" s="155" t="s">
        <v>3645</v>
      </c>
      <c r="L210" s="34"/>
      <c r="M210" s="160" t="s">
        <v>19</v>
      </c>
      <c r="N210" s="161" t="s">
        <v>44</v>
      </c>
      <c r="O210" s="59"/>
      <c r="P210" s="162">
        <f>O210*H210</f>
        <v>0</v>
      </c>
      <c r="Q210" s="162">
        <v>0</v>
      </c>
      <c r="R210" s="162">
        <f>Q210*H210</f>
        <v>0</v>
      </c>
      <c r="S210" s="162">
        <v>0</v>
      </c>
      <c r="T210" s="163">
        <f>S210*H210</f>
        <v>0</v>
      </c>
      <c r="AR210" s="164" t="s">
        <v>226</v>
      </c>
      <c r="AT210" s="164" t="s">
        <v>115</v>
      </c>
      <c r="AU210" s="164" t="s">
        <v>73</v>
      </c>
      <c r="AY210" s="13" t="s">
        <v>121</v>
      </c>
      <c r="BE210" s="165">
        <f>IF(N210="základní",J210,0)</f>
        <v>0</v>
      </c>
      <c r="BF210" s="165">
        <f>IF(N210="snížená",J210,0)</f>
        <v>0</v>
      </c>
      <c r="BG210" s="165">
        <f>IF(N210="zákl. přenesená",J210,0)</f>
        <v>0</v>
      </c>
      <c r="BH210" s="165">
        <f>IF(N210="sníž. přenesená",J210,0)</f>
        <v>0</v>
      </c>
      <c r="BI210" s="165">
        <f>IF(N210="nulová",J210,0)</f>
        <v>0</v>
      </c>
      <c r="BJ210" s="13" t="s">
        <v>81</v>
      </c>
      <c r="BK210" s="165">
        <f>ROUND(I210*H210,2)</f>
        <v>0</v>
      </c>
      <c r="BL210" s="13" t="s">
        <v>226</v>
      </c>
      <c r="BM210" s="164" t="s">
        <v>3931</v>
      </c>
    </row>
    <row r="211" spans="2:65" s="1" customFormat="1" ht="58.5">
      <c r="B211" s="30"/>
      <c r="C211" s="31"/>
      <c r="D211" s="176" t="s">
        <v>1954</v>
      </c>
      <c r="E211" s="31"/>
      <c r="F211" s="177" t="s">
        <v>3932</v>
      </c>
      <c r="G211" s="31"/>
      <c r="H211" s="31"/>
      <c r="I211" s="103"/>
      <c r="J211" s="31"/>
      <c r="K211" s="31"/>
      <c r="L211" s="34"/>
      <c r="M211" s="178"/>
      <c r="N211" s="59"/>
      <c r="O211" s="59"/>
      <c r="P211" s="59"/>
      <c r="Q211" s="59"/>
      <c r="R211" s="59"/>
      <c r="S211" s="59"/>
      <c r="T211" s="60"/>
      <c r="AT211" s="13" t="s">
        <v>1954</v>
      </c>
      <c r="AU211" s="13" t="s">
        <v>73</v>
      </c>
    </row>
    <row r="212" spans="2:65" s="1" customFormat="1" ht="60" customHeight="1">
      <c r="B212" s="30"/>
      <c r="C212" s="153" t="s">
        <v>2141</v>
      </c>
      <c r="D212" s="153" t="s">
        <v>115</v>
      </c>
      <c r="E212" s="154" t="s">
        <v>3933</v>
      </c>
      <c r="F212" s="155" t="s">
        <v>3934</v>
      </c>
      <c r="G212" s="156" t="s">
        <v>320</v>
      </c>
      <c r="H212" s="157">
        <v>1</v>
      </c>
      <c r="I212" s="158"/>
      <c r="J212" s="159">
        <f>ROUND(I212*H212,2)</f>
        <v>0</v>
      </c>
      <c r="K212" s="155" t="s">
        <v>3645</v>
      </c>
      <c r="L212" s="34"/>
      <c r="M212" s="160" t="s">
        <v>19</v>
      </c>
      <c r="N212" s="161" t="s">
        <v>44</v>
      </c>
      <c r="O212" s="59"/>
      <c r="P212" s="162">
        <f>O212*H212</f>
        <v>0</v>
      </c>
      <c r="Q212" s="162">
        <v>0</v>
      </c>
      <c r="R212" s="162">
        <f>Q212*H212</f>
        <v>0</v>
      </c>
      <c r="S212" s="162">
        <v>0</v>
      </c>
      <c r="T212" s="163">
        <f>S212*H212</f>
        <v>0</v>
      </c>
      <c r="AR212" s="164" t="s">
        <v>226</v>
      </c>
      <c r="AT212" s="164" t="s">
        <v>115</v>
      </c>
      <c r="AU212" s="164" t="s">
        <v>73</v>
      </c>
      <c r="AY212" s="13" t="s">
        <v>121</v>
      </c>
      <c r="BE212" s="165">
        <f>IF(N212="základní",J212,0)</f>
        <v>0</v>
      </c>
      <c r="BF212" s="165">
        <f>IF(N212="snížená",J212,0)</f>
        <v>0</v>
      </c>
      <c r="BG212" s="165">
        <f>IF(N212="zákl. přenesená",J212,0)</f>
        <v>0</v>
      </c>
      <c r="BH212" s="165">
        <f>IF(N212="sníž. přenesená",J212,0)</f>
        <v>0</v>
      </c>
      <c r="BI212" s="165">
        <f>IF(N212="nulová",J212,0)</f>
        <v>0</v>
      </c>
      <c r="BJ212" s="13" t="s">
        <v>81</v>
      </c>
      <c r="BK212" s="165">
        <f>ROUND(I212*H212,2)</f>
        <v>0</v>
      </c>
      <c r="BL212" s="13" t="s">
        <v>226</v>
      </c>
      <c r="BM212" s="164" t="s">
        <v>3935</v>
      </c>
    </row>
    <row r="213" spans="2:65" s="1" customFormat="1" ht="39">
      <c r="B213" s="30"/>
      <c r="C213" s="31"/>
      <c r="D213" s="176" t="s">
        <v>1954</v>
      </c>
      <c r="E213" s="31"/>
      <c r="F213" s="177" t="s">
        <v>3936</v>
      </c>
      <c r="G213" s="31"/>
      <c r="H213" s="31"/>
      <c r="I213" s="103"/>
      <c r="J213" s="31"/>
      <c r="K213" s="31"/>
      <c r="L213" s="34"/>
      <c r="M213" s="178"/>
      <c r="N213" s="59"/>
      <c r="O213" s="59"/>
      <c r="P213" s="59"/>
      <c r="Q213" s="59"/>
      <c r="R213" s="59"/>
      <c r="S213" s="59"/>
      <c r="T213" s="60"/>
      <c r="AT213" s="13" t="s">
        <v>1954</v>
      </c>
      <c r="AU213" s="13" t="s">
        <v>73</v>
      </c>
    </row>
    <row r="214" spans="2:65" s="1" customFormat="1" ht="36" customHeight="1">
      <c r="B214" s="30"/>
      <c r="C214" s="153" t="s">
        <v>2145</v>
      </c>
      <c r="D214" s="153" t="s">
        <v>115</v>
      </c>
      <c r="E214" s="154" t="s">
        <v>3937</v>
      </c>
      <c r="F214" s="155" t="s">
        <v>3938</v>
      </c>
      <c r="G214" s="156" t="s">
        <v>320</v>
      </c>
      <c r="H214" s="157">
        <v>1</v>
      </c>
      <c r="I214" s="158"/>
      <c r="J214" s="159">
        <f>ROUND(I214*H214,2)</f>
        <v>0</v>
      </c>
      <c r="K214" s="155" t="s">
        <v>3645</v>
      </c>
      <c r="L214" s="34"/>
      <c r="M214" s="160" t="s">
        <v>19</v>
      </c>
      <c r="N214" s="161" t="s">
        <v>44</v>
      </c>
      <c r="O214" s="59"/>
      <c r="P214" s="162">
        <f>O214*H214</f>
        <v>0</v>
      </c>
      <c r="Q214" s="162">
        <v>0</v>
      </c>
      <c r="R214" s="162">
        <f>Q214*H214</f>
        <v>0</v>
      </c>
      <c r="S214" s="162">
        <v>0</v>
      </c>
      <c r="T214" s="163">
        <f>S214*H214</f>
        <v>0</v>
      </c>
      <c r="AR214" s="164" t="s">
        <v>226</v>
      </c>
      <c r="AT214" s="164" t="s">
        <v>115</v>
      </c>
      <c r="AU214" s="164" t="s">
        <v>73</v>
      </c>
      <c r="AY214" s="13" t="s">
        <v>121</v>
      </c>
      <c r="BE214" s="165">
        <f>IF(N214="základní",J214,0)</f>
        <v>0</v>
      </c>
      <c r="BF214" s="165">
        <f>IF(N214="snížená",J214,0)</f>
        <v>0</v>
      </c>
      <c r="BG214" s="165">
        <f>IF(N214="zákl. přenesená",J214,0)</f>
        <v>0</v>
      </c>
      <c r="BH214" s="165">
        <f>IF(N214="sníž. přenesená",J214,0)</f>
        <v>0</v>
      </c>
      <c r="BI214" s="165">
        <f>IF(N214="nulová",J214,0)</f>
        <v>0</v>
      </c>
      <c r="BJ214" s="13" t="s">
        <v>81</v>
      </c>
      <c r="BK214" s="165">
        <f>ROUND(I214*H214,2)</f>
        <v>0</v>
      </c>
      <c r="BL214" s="13" t="s">
        <v>226</v>
      </c>
      <c r="BM214" s="164" t="s">
        <v>3939</v>
      </c>
    </row>
    <row r="215" spans="2:65" s="1" customFormat="1" ht="60" customHeight="1">
      <c r="B215" s="30"/>
      <c r="C215" s="153" t="s">
        <v>2153</v>
      </c>
      <c r="D215" s="153" t="s">
        <v>115</v>
      </c>
      <c r="E215" s="154" t="s">
        <v>3940</v>
      </c>
      <c r="F215" s="155" t="s">
        <v>3941</v>
      </c>
      <c r="G215" s="156" t="s">
        <v>320</v>
      </c>
      <c r="H215" s="157">
        <v>570</v>
      </c>
      <c r="I215" s="158"/>
      <c r="J215" s="159">
        <f>ROUND(I215*H215,2)</f>
        <v>0</v>
      </c>
      <c r="K215" s="155" t="s">
        <v>3645</v>
      </c>
      <c r="L215" s="34"/>
      <c r="M215" s="160" t="s">
        <v>19</v>
      </c>
      <c r="N215" s="161" t="s">
        <v>44</v>
      </c>
      <c r="O215" s="59"/>
      <c r="P215" s="162">
        <f>O215*H215</f>
        <v>0</v>
      </c>
      <c r="Q215" s="162">
        <v>0</v>
      </c>
      <c r="R215" s="162">
        <f>Q215*H215</f>
        <v>0</v>
      </c>
      <c r="S215" s="162">
        <v>0</v>
      </c>
      <c r="T215" s="163">
        <f>S215*H215</f>
        <v>0</v>
      </c>
      <c r="AR215" s="164" t="s">
        <v>226</v>
      </c>
      <c r="AT215" s="164" t="s">
        <v>115</v>
      </c>
      <c r="AU215" s="164" t="s">
        <v>73</v>
      </c>
      <c r="AY215" s="13" t="s">
        <v>121</v>
      </c>
      <c r="BE215" s="165">
        <f>IF(N215="základní",J215,0)</f>
        <v>0</v>
      </c>
      <c r="BF215" s="165">
        <f>IF(N215="snížená",J215,0)</f>
        <v>0</v>
      </c>
      <c r="BG215" s="165">
        <f>IF(N215="zákl. přenesená",J215,0)</f>
        <v>0</v>
      </c>
      <c r="BH215" s="165">
        <f>IF(N215="sníž. přenesená",J215,0)</f>
        <v>0</v>
      </c>
      <c r="BI215" s="165">
        <f>IF(N215="nulová",J215,0)</f>
        <v>0</v>
      </c>
      <c r="BJ215" s="13" t="s">
        <v>81</v>
      </c>
      <c r="BK215" s="165">
        <f>ROUND(I215*H215,2)</f>
        <v>0</v>
      </c>
      <c r="BL215" s="13" t="s">
        <v>226</v>
      </c>
      <c r="BM215" s="164" t="s">
        <v>3942</v>
      </c>
    </row>
    <row r="216" spans="2:65" s="1" customFormat="1" ht="224.25">
      <c r="B216" s="30"/>
      <c r="C216" s="31"/>
      <c r="D216" s="176" t="s">
        <v>1954</v>
      </c>
      <c r="E216" s="31"/>
      <c r="F216" s="177" t="s">
        <v>3647</v>
      </c>
      <c r="G216" s="31"/>
      <c r="H216" s="31"/>
      <c r="I216" s="103"/>
      <c r="J216" s="31"/>
      <c r="K216" s="31"/>
      <c r="L216" s="34"/>
      <c r="M216" s="178"/>
      <c r="N216" s="59"/>
      <c r="O216" s="59"/>
      <c r="P216" s="59"/>
      <c r="Q216" s="59"/>
      <c r="R216" s="59"/>
      <c r="S216" s="59"/>
      <c r="T216" s="60"/>
      <c r="AT216" s="13" t="s">
        <v>1954</v>
      </c>
      <c r="AU216" s="13" t="s">
        <v>73</v>
      </c>
    </row>
    <row r="217" spans="2:65" s="1" customFormat="1" ht="36" customHeight="1">
      <c r="B217" s="30"/>
      <c r="C217" s="153" t="s">
        <v>2157</v>
      </c>
      <c r="D217" s="153" t="s">
        <v>115</v>
      </c>
      <c r="E217" s="154" t="s">
        <v>3943</v>
      </c>
      <c r="F217" s="155" t="s">
        <v>3944</v>
      </c>
      <c r="G217" s="156" t="s">
        <v>320</v>
      </c>
      <c r="H217" s="157">
        <v>4</v>
      </c>
      <c r="I217" s="158"/>
      <c r="J217" s="159">
        <f>ROUND(I217*H217,2)</f>
        <v>0</v>
      </c>
      <c r="K217" s="155" t="s">
        <v>3645</v>
      </c>
      <c r="L217" s="34"/>
      <c r="M217" s="160" t="s">
        <v>19</v>
      </c>
      <c r="N217" s="161" t="s">
        <v>44</v>
      </c>
      <c r="O217" s="59"/>
      <c r="P217" s="162">
        <f>O217*H217</f>
        <v>0</v>
      </c>
      <c r="Q217" s="162">
        <v>0</v>
      </c>
      <c r="R217" s="162">
        <f>Q217*H217</f>
        <v>0</v>
      </c>
      <c r="S217" s="162">
        <v>2.2000000000000002</v>
      </c>
      <c r="T217" s="163">
        <f>S217*H217</f>
        <v>8.8000000000000007</v>
      </c>
      <c r="AR217" s="164" t="s">
        <v>226</v>
      </c>
      <c r="AT217" s="164" t="s">
        <v>115</v>
      </c>
      <c r="AU217" s="164" t="s">
        <v>73</v>
      </c>
      <c r="AY217" s="13" t="s">
        <v>121</v>
      </c>
      <c r="BE217" s="165">
        <f>IF(N217="základní",J217,0)</f>
        <v>0</v>
      </c>
      <c r="BF217" s="165">
        <f>IF(N217="snížená",J217,0)</f>
        <v>0</v>
      </c>
      <c r="BG217" s="165">
        <f>IF(N217="zákl. přenesená",J217,0)</f>
        <v>0</v>
      </c>
      <c r="BH217" s="165">
        <f>IF(N217="sníž. přenesená",J217,0)</f>
        <v>0</v>
      </c>
      <c r="BI217" s="165">
        <f>IF(N217="nulová",J217,0)</f>
        <v>0</v>
      </c>
      <c r="BJ217" s="13" t="s">
        <v>81</v>
      </c>
      <c r="BK217" s="165">
        <f>ROUND(I217*H217,2)</f>
        <v>0</v>
      </c>
      <c r="BL217" s="13" t="s">
        <v>226</v>
      </c>
      <c r="BM217" s="164" t="s">
        <v>3945</v>
      </c>
    </row>
    <row r="218" spans="2:65" s="1" customFormat="1" ht="36" customHeight="1">
      <c r="B218" s="30"/>
      <c r="C218" s="153" t="s">
        <v>2161</v>
      </c>
      <c r="D218" s="153" t="s">
        <v>115</v>
      </c>
      <c r="E218" s="154" t="s">
        <v>3946</v>
      </c>
      <c r="F218" s="155" t="s">
        <v>3947</v>
      </c>
      <c r="G218" s="156" t="s">
        <v>219</v>
      </c>
      <c r="H218" s="157">
        <v>3</v>
      </c>
      <c r="I218" s="158"/>
      <c r="J218" s="159">
        <f>ROUND(I218*H218,2)</f>
        <v>0</v>
      </c>
      <c r="K218" s="155" t="s">
        <v>3645</v>
      </c>
      <c r="L218" s="34"/>
      <c r="M218" s="160" t="s">
        <v>19</v>
      </c>
      <c r="N218" s="161" t="s">
        <v>44</v>
      </c>
      <c r="O218" s="59"/>
      <c r="P218" s="162">
        <f>O218*H218</f>
        <v>0</v>
      </c>
      <c r="Q218" s="162">
        <v>0.2979</v>
      </c>
      <c r="R218" s="162">
        <f>Q218*H218</f>
        <v>0.89369999999999994</v>
      </c>
      <c r="S218" s="162">
        <v>0</v>
      </c>
      <c r="T218" s="163">
        <f>S218*H218</f>
        <v>0</v>
      </c>
      <c r="AR218" s="164" t="s">
        <v>226</v>
      </c>
      <c r="AT218" s="164" t="s">
        <v>115</v>
      </c>
      <c r="AU218" s="164" t="s">
        <v>73</v>
      </c>
      <c r="AY218" s="13" t="s">
        <v>121</v>
      </c>
      <c r="BE218" s="165">
        <f>IF(N218="základní",J218,0)</f>
        <v>0</v>
      </c>
      <c r="BF218" s="165">
        <f>IF(N218="snížená",J218,0)</f>
        <v>0</v>
      </c>
      <c r="BG218" s="165">
        <f>IF(N218="zákl. přenesená",J218,0)</f>
        <v>0</v>
      </c>
      <c r="BH218" s="165">
        <f>IF(N218="sníž. přenesená",J218,0)</f>
        <v>0</v>
      </c>
      <c r="BI218" s="165">
        <f>IF(N218="nulová",J218,0)</f>
        <v>0</v>
      </c>
      <c r="BJ218" s="13" t="s">
        <v>81</v>
      </c>
      <c r="BK218" s="165">
        <f>ROUND(I218*H218,2)</f>
        <v>0</v>
      </c>
      <c r="BL218" s="13" t="s">
        <v>226</v>
      </c>
      <c r="BM218" s="164" t="s">
        <v>3948</v>
      </c>
    </row>
    <row r="219" spans="2:65" s="1" customFormat="1" ht="24" customHeight="1">
      <c r="B219" s="30"/>
      <c r="C219" s="153" t="s">
        <v>2165</v>
      </c>
      <c r="D219" s="153" t="s">
        <v>115</v>
      </c>
      <c r="E219" s="154" t="s">
        <v>3949</v>
      </c>
      <c r="F219" s="155" t="s">
        <v>3950</v>
      </c>
      <c r="G219" s="156" t="s">
        <v>2215</v>
      </c>
      <c r="H219" s="157">
        <v>1.2</v>
      </c>
      <c r="I219" s="158"/>
      <c r="J219" s="159">
        <f>ROUND(I219*H219,2)</f>
        <v>0</v>
      </c>
      <c r="K219" s="155" t="s">
        <v>3645</v>
      </c>
      <c r="L219" s="34"/>
      <c r="M219" s="160" t="s">
        <v>19</v>
      </c>
      <c r="N219" s="161" t="s">
        <v>44</v>
      </c>
      <c r="O219" s="59"/>
      <c r="P219" s="162">
        <f>O219*H219</f>
        <v>0</v>
      </c>
      <c r="Q219" s="162">
        <v>0</v>
      </c>
      <c r="R219" s="162">
        <f>Q219*H219</f>
        <v>0</v>
      </c>
      <c r="S219" s="162">
        <v>0</v>
      </c>
      <c r="T219" s="163">
        <f>S219*H219</f>
        <v>0</v>
      </c>
      <c r="AR219" s="164" t="s">
        <v>232</v>
      </c>
      <c r="AT219" s="164" t="s">
        <v>115</v>
      </c>
      <c r="AU219" s="164" t="s">
        <v>73</v>
      </c>
      <c r="AY219" s="13" t="s">
        <v>121</v>
      </c>
      <c r="BE219" s="165">
        <f>IF(N219="základní",J219,0)</f>
        <v>0</v>
      </c>
      <c r="BF219" s="165">
        <f>IF(N219="snížená",J219,0)</f>
        <v>0</v>
      </c>
      <c r="BG219" s="165">
        <f>IF(N219="zákl. přenesená",J219,0)</f>
        <v>0</v>
      </c>
      <c r="BH219" s="165">
        <f>IF(N219="sníž. přenesená",J219,0)</f>
        <v>0</v>
      </c>
      <c r="BI219" s="165">
        <f>IF(N219="nulová",J219,0)</f>
        <v>0</v>
      </c>
      <c r="BJ219" s="13" t="s">
        <v>81</v>
      </c>
      <c r="BK219" s="165">
        <f>ROUND(I219*H219,2)</f>
        <v>0</v>
      </c>
      <c r="BL219" s="13" t="s">
        <v>232</v>
      </c>
      <c r="BM219" s="164" t="s">
        <v>3951</v>
      </c>
    </row>
    <row r="220" spans="2:65" s="1" customFormat="1" ht="78">
      <c r="B220" s="30"/>
      <c r="C220" s="31"/>
      <c r="D220" s="176" t="s">
        <v>1954</v>
      </c>
      <c r="E220" s="31"/>
      <c r="F220" s="177" t="s">
        <v>3952</v>
      </c>
      <c r="G220" s="31"/>
      <c r="H220" s="31"/>
      <c r="I220" s="103"/>
      <c r="J220" s="31"/>
      <c r="K220" s="31"/>
      <c r="L220" s="34"/>
      <c r="M220" s="178"/>
      <c r="N220" s="59"/>
      <c r="O220" s="59"/>
      <c r="P220" s="59"/>
      <c r="Q220" s="59"/>
      <c r="R220" s="59"/>
      <c r="S220" s="59"/>
      <c r="T220" s="60"/>
      <c r="AT220" s="13" t="s">
        <v>1954</v>
      </c>
      <c r="AU220" s="13" t="s">
        <v>73</v>
      </c>
    </row>
    <row r="221" spans="2:65" s="1" customFormat="1" ht="48" customHeight="1">
      <c r="B221" s="30"/>
      <c r="C221" s="153" t="s">
        <v>2169</v>
      </c>
      <c r="D221" s="153" t="s">
        <v>115</v>
      </c>
      <c r="E221" s="154" t="s">
        <v>3953</v>
      </c>
      <c r="F221" s="155" t="s">
        <v>3954</v>
      </c>
      <c r="G221" s="156" t="s">
        <v>320</v>
      </c>
      <c r="H221" s="157">
        <v>3</v>
      </c>
      <c r="I221" s="158"/>
      <c r="J221" s="159">
        <f>ROUND(I221*H221,2)</f>
        <v>0</v>
      </c>
      <c r="K221" s="155" t="s">
        <v>3645</v>
      </c>
      <c r="L221" s="34"/>
      <c r="M221" s="160" t="s">
        <v>19</v>
      </c>
      <c r="N221" s="161" t="s">
        <v>44</v>
      </c>
      <c r="O221" s="59"/>
      <c r="P221" s="162">
        <f>O221*H221</f>
        <v>0</v>
      </c>
      <c r="Q221" s="162">
        <v>0</v>
      </c>
      <c r="R221" s="162">
        <f>Q221*H221</f>
        <v>0</v>
      </c>
      <c r="S221" s="162">
        <v>0</v>
      </c>
      <c r="T221" s="163">
        <f>S221*H221</f>
        <v>0</v>
      </c>
      <c r="AR221" s="164" t="s">
        <v>232</v>
      </c>
      <c r="AT221" s="164" t="s">
        <v>115</v>
      </c>
      <c r="AU221" s="164" t="s">
        <v>73</v>
      </c>
      <c r="AY221" s="13" t="s">
        <v>121</v>
      </c>
      <c r="BE221" s="165">
        <f>IF(N221="základní",J221,0)</f>
        <v>0</v>
      </c>
      <c r="BF221" s="165">
        <f>IF(N221="snížená",J221,0)</f>
        <v>0</v>
      </c>
      <c r="BG221" s="165">
        <f>IF(N221="zákl. přenesená",J221,0)</f>
        <v>0</v>
      </c>
      <c r="BH221" s="165">
        <f>IF(N221="sníž. přenesená",J221,0)</f>
        <v>0</v>
      </c>
      <c r="BI221" s="165">
        <f>IF(N221="nulová",J221,0)</f>
        <v>0</v>
      </c>
      <c r="BJ221" s="13" t="s">
        <v>81</v>
      </c>
      <c r="BK221" s="165">
        <f>ROUND(I221*H221,2)</f>
        <v>0</v>
      </c>
      <c r="BL221" s="13" t="s">
        <v>232</v>
      </c>
      <c r="BM221" s="164" t="s">
        <v>3955</v>
      </c>
    </row>
    <row r="222" spans="2:65" s="1" customFormat="1" ht="58.5">
      <c r="B222" s="30"/>
      <c r="C222" s="31"/>
      <c r="D222" s="176" t="s">
        <v>1954</v>
      </c>
      <c r="E222" s="31"/>
      <c r="F222" s="177" t="s">
        <v>3956</v>
      </c>
      <c r="G222" s="31"/>
      <c r="H222" s="31"/>
      <c r="I222" s="103"/>
      <c r="J222" s="31"/>
      <c r="K222" s="31"/>
      <c r="L222" s="34"/>
      <c r="M222" s="178"/>
      <c r="N222" s="59"/>
      <c r="O222" s="59"/>
      <c r="P222" s="59"/>
      <c r="Q222" s="59"/>
      <c r="R222" s="59"/>
      <c r="S222" s="59"/>
      <c r="T222" s="60"/>
      <c r="AT222" s="13" t="s">
        <v>1954</v>
      </c>
      <c r="AU222" s="13" t="s">
        <v>73</v>
      </c>
    </row>
    <row r="223" spans="2:65" s="1" customFormat="1" ht="36" customHeight="1">
      <c r="B223" s="30"/>
      <c r="C223" s="153" t="s">
        <v>2173</v>
      </c>
      <c r="D223" s="153" t="s">
        <v>115</v>
      </c>
      <c r="E223" s="154" t="s">
        <v>3957</v>
      </c>
      <c r="F223" s="155" t="s">
        <v>3958</v>
      </c>
      <c r="G223" s="156" t="s">
        <v>219</v>
      </c>
      <c r="H223" s="157">
        <v>2</v>
      </c>
      <c r="I223" s="158"/>
      <c r="J223" s="159">
        <f>ROUND(I223*H223,2)</f>
        <v>0</v>
      </c>
      <c r="K223" s="155" t="s">
        <v>3645</v>
      </c>
      <c r="L223" s="34"/>
      <c r="M223" s="160" t="s">
        <v>19</v>
      </c>
      <c r="N223" s="161" t="s">
        <v>44</v>
      </c>
      <c r="O223" s="59"/>
      <c r="P223" s="162">
        <f>O223*H223</f>
        <v>0</v>
      </c>
      <c r="Q223" s="162">
        <v>8.3500000000000005E-2</v>
      </c>
      <c r="R223" s="162">
        <f>Q223*H223</f>
        <v>0.16700000000000001</v>
      </c>
      <c r="S223" s="162">
        <v>0</v>
      </c>
      <c r="T223" s="163">
        <f>S223*H223</f>
        <v>0</v>
      </c>
      <c r="AR223" s="164" t="s">
        <v>232</v>
      </c>
      <c r="AT223" s="164" t="s">
        <v>115</v>
      </c>
      <c r="AU223" s="164" t="s">
        <v>73</v>
      </c>
      <c r="AY223" s="13" t="s">
        <v>121</v>
      </c>
      <c r="BE223" s="165">
        <f>IF(N223="základní",J223,0)</f>
        <v>0</v>
      </c>
      <c r="BF223" s="165">
        <f>IF(N223="snížená",J223,0)</f>
        <v>0</v>
      </c>
      <c r="BG223" s="165">
        <f>IF(N223="zákl. přenesená",J223,0)</f>
        <v>0</v>
      </c>
      <c r="BH223" s="165">
        <f>IF(N223="sníž. přenesená",J223,0)</f>
        <v>0</v>
      </c>
      <c r="BI223" s="165">
        <f>IF(N223="nulová",J223,0)</f>
        <v>0</v>
      </c>
      <c r="BJ223" s="13" t="s">
        <v>81</v>
      </c>
      <c r="BK223" s="165">
        <f>ROUND(I223*H223,2)</f>
        <v>0</v>
      </c>
      <c r="BL223" s="13" t="s">
        <v>232</v>
      </c>
      <c r="BM223" s="164" t="s">
        <v>3959</v>
      </c>
    </row>
    <row r="224" spans="2:65" s="1" customFormat="1" ht="117">
      <c r="B224" s="30"/>
      <c r="C224" s="31"/>
      <c r="D224" s="176" t="s">
        <v>1954</v>
      </c>
      <c r="E224" s="31"/>
      <c r="F224" s="177" t="s">
        <v>3960</v>
      </c>
      <c r="G224" s="31"/>
      <c r="H224" s="31"/>
      <c r="I224" s="103"/>
      <c r="J224" s="31"/>
      <c r="K224" s="31"/>
      <c r="L224" s="34"/>
      <c r="M224" s="178"/>
      <c r="N224" s="59"/>
      <c r="O224" s="59"/>
      <c r="P224" s="59"/>
      <c r="Q224" s="59"/>
      <c r="R224" s="59"/>
      <c r="S224" s="59"/>
      <c r="T224" s="60"/>
      <c r="AT224" s="13" t="s">
        <v>1954</v>
      </c>
      <c r="AU224" s="13" t="s">
        <v>73</v>
      </c>
    </row>
    <row r="225" spans="2:65" s="1" customFormat="1" ht="24" customHeight="1">
      <c r="B225" s="30"/>
      <c r="C225" s="153" t="s">
        <v>3961</v>
      </c>
      <c r="D225" s="153" t="s">
        <v>115</v>
      </c>
      <c r="E225" s="154" t="s">
        <v>3962</v>
      </c>
      <c r="F225" s="155" t="s">
        <v>3963</v>
      </c>
      <c r="G225" s="156" t="s">
        <v>2215</v>
      </c>
      <c r="H225" s="157">
        <v>0.1</v>
      </c>
      <c r="I225" s="158"/>
      <c r="J225" s="159">
        <f>ROUND(I225*H225,2)</f>
        <v>0</v>
      </c>
      <c r="K225" s="155" t="s">
        <v>3645</v>
      </c>
      <c r="L225" s="34"/>
      <c r="M225" s="160" t="s">
        <v>19</v>
      </c>
      <c r="N225" s="161" t="s">
        <v>44</v>
      </c>
      <c r="O225" s="59"/>
      <c r="P225" s="162">
        <f>O225*H225</f>
        <v>0</v>
      </c>
      <c r="Q225" s="162">
        <v>4.4000000000000003E-3</v>
      </c>
      <c r="R225" s="162">
        <f>Q225*H225</f>
        <v>4.4000000000000007E-4</v>
      </c>
      <c r="S225" s="162">
        <v>0</v>
      </c>
      <c r="T225" s="163">
        <f>S225*H225</f>
        <v>0</v>
      </c>
      <c r="AR225" s="164" t="s">
        <v>232</v>
      </c>
      <c r="AT225" s="164" t="s">
        <v>115</v>
      </c>
      <c r="AU225" s="164" t="s">
        <v>73</v>
      </c>
      <c r="AY225" s="13" t="s">
        <v>121</v>
      </c>
      <c r="BE225" s="165">
        <f>IF(N225="základní",J225,0)</f>
        <v>0</v>
      </c>
      <c r="BF225" s="165">
        <f>IF(N225="snížená",J225,0)</f>
        <v>0</v>
      </c>
      <c r="BG225" s="165">
        <f>IF(N225="zákl. přenesená",J225,0)</f>
        <v>0</v>
      </c>
      <c r="BH225" s="165">
        <f>IF(N225="sníž. přenesená",J225,0)</f>
        <v>0</v>
      </c>
      <c r="BI225" s="165">
        <f>IF(N225="nulová",J225,0)</f>
        <v>0</v>
      </c>
      <c r="BJ225" s="13" t="s">
        <v>81</v>
      </c>
      <c r="BK225" s="165">
        <f>ROUND(I225*H225,2)</f>
        <v>0</v>
      </c>
      <c r="BL225" s="13" t="s">
        <v>232</v>
      </c>
      <c r="BM225" s="164" t="s">
        <v>3964</v>
      </c>
    </row>
    <row r="226" spans="2:65" s="1" customFormat="1" ht="78">
      <c r="B226" s="30"/>
      <c r="C226" s="31"/>
      <c r="D226" s="176" t="s">
        <v>1954</v>
      </c>
      <c r="E226" s="31"/>
      <c r="F226" s="177" t="s">
        <v>3952</v>
      </c>
      <c r="G226" s="31"/>
      <c r="H226" s="31"/>
      <c r="I226" s="103"/>
      <c r="J226" s="31"/>
      <c r="K226" s="31"/>
      <c r="L226" s="34"/>
      <c r="M226" s="178"/>
      <c r="N226" s="59"/>
      <c r="O226" s="59"/>
      <c r="P226" s="59"/>
      <c r="Q226" s="59"/>
      <c r="R226" s="59"/>
      <c r="S226" s="59"/>
      <c r="T226" s="60"/>
      <c r="AT226" s="13" t="s">
        <v>1954</v>
      </c>
      <c r="AU226" s="13" t="s">
        <v>73</v>
      </c>
    </row>
    <row r="227" spans="2:65" s="1" customFormat="1" ht="24" customHeight="1">
      <c r="B227" s="30"/>
      <c r="C227" s="153" t="s">
        <v>2233</v>
      </c>
      <c r="D227" s="153" t="s">
        <v>115</v>
      </c>
      <c r="E227" s="154" t="s">
        <v>3965</v>
      </c>
      <c r="F227" s="155" t="s">
        <v>3966</v>
      </c>
      <c r="G227" s="156" t="s">
        <v>320</v>
      </c>
      <c r="H227" s="157">
        <v>10</v>
      </c>
      <c r="I227" s="158"/>
      <c r="J227" s="159">
        <f>ROUND(I227*H227,2)</f>
        <v>0</v>
      </c>
      <c r="K227" s="155" t="s">
        <v>3645</v>
      </c>
      <c r="L227" s="34"/>
      <c r="M227" s="160" t="s">
        <v>19</v>
      </c>
      <c r="N227" s="161" t="s">
        <v>44</v>
      </c>
      <c r="O227" s="59"/>
      <c r="P227" s="162">
        <f>O227*H227</f>
        <v>0</v>
      </c>
      <c r="Q227" s="162">
        <v>0</v>
      </c>
      <c r="R227" s="162">
        <f>Q227*H227</f>
        <v>0</v>
      </c>
      <c r="S227" s="162">
        <v>0</v>
      </c>
      <c r="T227" s="163">
        <f>S227*H227</f>
        <v>0</v>
      </c>
      <c r="AR227" s="164" t="s">
        <v>232</v>
      </c>
      <c r="AT227" s="164" t="s">
        <v>115</v>
      </c>
      <c r="AU227" s="164" t="s">
        <v>73</v>
      </c>
      <c r="AY227" s="13" t="s">
        <v>121</v>
      </c>
      <c r="BE227" s="165">
        <f>IF(N227="základní",J227,0)</f>
        <v>0</v>
      </c>
      <c r="BF227" s="165">
        <f>IF(N227="snížená",J227,0)</f>
        <v>0</v>
      </c>
      <c r="BG227" s="165">
        <f>IF(N227="zákl. přenesená",J227,0)</f>
        <v>0</v>
      </c>
      <c r="BH227" s="165">
        <f>IF(N227="sníž. přenesená",J227,0)</f>
        <v>0</v>
      </c>
      <c r="BI227" s="165">
        <f>IF(N227="nulová",J227,0)</f>
        <v>0</v>
      </c>
      <c r="BJ227" s="13" t="s">
        <v>81</v>
      </c>
      <c r="BK227" s="165">
        <f>ROUND(I227*H227,2)</f>
        <v>0</v>
      </c>
      <c r="BL227" s="13" t="s">
        <v>232</v>
      </c>
      <c r="BM227" s="164" t="s">
        <v>3967</v>
      </c>
    </row>
    <row r="228" spans="2:65" s="1" customFormat="1" ht="16.5" customHeight="1">
      <c r="B228" s="30"/>
      <c r="C228" s="153" t="s">
        <v>2237</v>
      </c>
      <c r="D228" s="153" t="s">
        <v>115</v>
      </c>
      <c r="E228" s="154" t="s">
        <v>3968</v>
      </c>
      <c r="F228" s="155" t="s">
        <v>3969</v>
      </c>
      <c r="G228" s="156" t="s">
        <v>2215</v>
      </c>
      <c r="H228" s="157">
        <v>0.2</v>
      </c>
      <c r="I228" s="158"/>
      <c r="J228" s="159">
        <f>ROUND(I228*H228,2)</f>
        <v>0</v>
      </c>
      <c r="K228" s="155" t="s">
        <v>3645</v>
      </c>
      <c r="L228" s="34"/>
      <c r="M228" s="160" t="s">
        <v>19</v>
      </c>
      <c r="N228" s="161" t="s">
        <v>44</v>
      </c>
      <c r="O228" s="59"/>
      <c r="P228" s="162">
        <f>O228*H228</f>
        <v>0</v>
      </c>
      <c r="Q228" s="162">
        <v>9.9000000000000008E-3</v>
      </c>
      <c r="R228" s="162">
        <f>Q228*H228</f>
        <v>1.9800000000000004E-3</v>
      </c>
      <c r="S228" s="162">
        <v>0</v>
      </c>
      <c r="T228" s="163">
        <f>S228*H228</f>
        <v>0</v>
      </c>
      <c r="AR228" s="164" t="s">
        <v>232</v>
      </c>
      <c r="AT228" s="164" t="s">
        <v>115</v>
      </c>
      <c r="AU228" s="164" t="s">
        <v>73</v>
      </c>
      <c r="AY228" s="13" t="s">
        <v>121</v>
      </c>
      <c r="BE228" s="165">
        <f>IF(N228="základní",J228,0)</f>
        <v>0</v>
      </c>
      <c r="BF228" s="165">
        <f>IF(N228="snížená",J228,0)</f>
        <v>0</v>
      </c>
      <c r="BG228" s="165">
        <f>IF(N228="zákl. přenesená",J228,0)</f>
        <v>0</v>
      </c>
      <c r="BH228" s="165">
        <f>IF(N228="sníž. přenesená",J228,0)</f>
        <v>0</v>
      </c>
      <c r="BI228" s="165">
        <f>IF(N228="nulová",J228,0)</f>
        <v>0</v>
      </c>
      <c r="BJ228" s="13" t="s">
        <v>81</v>
      </c>
      <c r="BK228" s="165">
        <f>ROUND(I228*H228,2)</f>
        <v>0</v>
      </c>
      <c r="BL228" s="13" t="s">
        <v>232</v>
      </c>
      <c r="BM228" s="164" t="s">
        <v>3970</v>
      </c>
    </row>
    <row r="229" spans="2:65" s="1" customFormat="1" ht="78">
      <c r="B229" s="30"/>
      <c r="C229" s="31"/>
      <c r="D229" s="176" t="s">
        <v>1954</v>
      </c>
      <c r="E229" s="31"/>
      <c r="F229" s="177" t="s">
        <v>3952</v>
      </c>
      <c r="G229" s="31"/>
      <c r="H229" s="31"/>
      <c r="I229" s="103"/>
      <c r="J229" s="31"/>
      <c r="K229" s="31"/>
      <c r="L229" s="34"/>
      <c r="M229" s="178"/>
      <c r="N229" s="59"/>
      <c r="O229" s="59"/>
      <c r="P229" s="59"/>
      <c r="Q229" s="59"/>
      <c r="R229" s="59"/>
      <c r="S229" s="59"/>
      <c r="T229" s="60"/>
      <c r="AT229" s="13" t="s">
        <v>1954</v>
      </c>
      <c r="AU229" s="13" t="s">
        <v>73</v>
      </c>
    </row>
    <row r="230" spans="2:65" s="1" customFormat="1" ht="16.5" customHeight="1">
      <c r="B230" s="30"/>
      <c r="C230" s="166" t="s">
        <v>2241</v>
      </c>
      <c r="D230" s="166" t="s">
        <v>124</v>
      </c>
      <c r="E230" s="167" t="s">
        <v>3971</v>
      </c>
      <c r="F230" s="168" t="s">
        <v>3972</v>
      </c>
      <c r="G230" s="169" t="s">
        <v>118</v>
      </c>
      <c r="H230" s="170">
        <v>15</v>
      </c>
      <c r="I230" s="171"/>
      <c r="J230" s="172">
        <f>ROUND(I230*H230,2)</f>
        <v>0</v>
      </c>
      <c r="K230" s="168" t="s">
        <v>3645</v>
      </c>
      <c r="L230" s="173"/>
      <c r="M230" s="174" t="s">
        <v>19</v>
      </c>
      <c r="N230" s="175" t="s">
        <v>44</v>
      </c>
      <c r="O230" s="59"/>
      <c r="P230" s="162">
        <f>O230*H230</f>
        <v>0</v>
      </c>
      <c r="Q230" s="162">
        <v>5.2300000000000003E-3</v>
      </c>
      <c r="R230" s="162">
        <f>Q230*H230</f>
        <v>7.8450000000000006E-2</v>
      </c>
      <c r="S230" s="162">
        <v>0</v>
      </c>
      <c r="T230" s="163">
        <f>S230*H230</f>
        <v>0</v>
      </c>
      <c r="AR230" s="164" t="s">
        <v>225</v>
      </c>
      <c r="AT230" s="164" t="s">
        <v>124</v>
      </c>
      <c r="AU230" s="164" t="s">
        <v>73</v>
      </c>
      <c r="AY230" s="13" t="s">
        <v>121</v>
      </c>
      <c r="BE230" s="165">
        <f>IF(N230="základní",J230,0)</f>
        <v>0</v>
      </c>
      <c r="BF230" s="165">
        <f>IF(N230="snížená",J230,0)</f>
        <v>0</v>
      </c>
      <c r="BG230" s="165">
        <f>IF(N230="zákl. přenesená",J230,0)</f>
        <v>0</v>
      </c>
      <c r="BH230" s="165">
        <f>IF(N230="sníž. přenesená",J230,0)</f>
        <v>0</v>
      </c>
      <c r="BI230" s="165">
        <f>IF(N230="nulová",J230,0)</f>
        <v>0</v>
      </c>
      <c r="BJ230" s="13" t="s">
        <v>81</v>
      </c>
      <c r="BK230" s="165">
        <f>ROUND(I230*H230,2)</f>
        <v>0</v>
      </c>
      <c r="BL230" s="13" t="s">
        <v>226</v>
      </c>
      <c r="BM230" s="164" t="s">
        <v>3973</v>
      </c>
    </row>
    <row r="231" spans="2:65" s="1" customFormat="1" ht="48" customHeight="1">
      <c r="B231" s="30"/>
      <c r="C231" s="153" t="s">
        <v>2133</v>
      </c>
      <c r="D231" s="153" t="s">
        <v>115</v>
      </c>
      <c r="E231" s="154" t="s">
        <v>3974</v>
      </c>
      <c r="F231" s="155" t="s">
        <v>3975</v>
      </c>
      <c r="G231" s="156" t="s">
        <v>118</v>
      </c>
      <c r="H231" s="157">
        <v>1200</v>
      </c>
      <c r="I231" s="158"/>
      <c r="J231" s="159">
        <f>ROUND(I231*H231,2)</f>
        <v>0</v>
      </c>
      <c r="K231" s="155" t="s">
        <v>3645</v>
      </c>
      <c r="L231" s="34"/>
      <c r="M231" s="160" t="s">
        <v>19</v>
      </c>
      <c r="N231" s="161" t="s">
        <v>44</v>
      </c>
      <c r="O231" s="59"/>
      <c r="P231" s="162">
        <f>O231*H231</f>
        <v>0</v>
      </c>
      <c r="Q231" s="162">
        <v>0</v>
      </c>
      <c r="R231" s="162">
        <f>Q231*H231</f>
        <v>0</v>
      </c>
      <c r="S231" s="162">
        <v>0</v>
      </c>
      <c r="T231" s="163">
        <f>S231*H231</f>
        <v>0</v>
      </c>
      <c r="AR231" s="164" t="s">
        <v>226</v>
      </c>
      <c r="AT231" s="164" t="s">
        <v>115</v>
      </c>
      <c r="AU231" s="164" t="s">
        <v>73</v>
      </c>
      <c r="AY231" s="13" t="s">
        <v>121</v>
      </c>
      <c r="BE231" s="165">
        <f>IF(N231="základní",J231,0)</f>
        <v>0</v>
      </c>
      <c r="BF231" s="165">
        <f>IF(N231="snížená",J231,0)</f>
        <v>0</v>
      </c>
      <c r="BG231" s="165">
        <f>IF(N231="zákl. přenesená",J231,0)</f>
        <v>0</v>
      </c>
      <c r="BH231" s="165">
        <f>IF(N231="sníž. přenesená",J231,0)</f>
        <v>0</v>
      </c>
      <c r="BI231" s="165">
        <f>IF(N231="nulová",J231,0)</f>
        <v>0</v>
      </c>
      <c r="BJ231" s="13" t="s">
        <v>81</v>
      </c>
      <c r="BK231" s="165">
        <f>ROUND(I231*H231,2)</f>
        <v>0</v>
      </c>
      <c r="BL231" s="13" t="s">
        <v>226</v>
      </c>
      <c r="BM231" s="164" t="s">
        <v>3976</v>
      </c>
    </row>
    <row r="232" spans="2:65" s="1" customFormat="1" ht="24" customHeight="1">
      <c r="B232" s="30"/>
      <c r="C232" s="153" t="s">
        <v>1956</v>
      </c>
      <c r="D232" s="153" t="s">
        <v>115</v>
      </c>
      <c r="E232" s="154" t="s">
        <v>3977</v>
      </c>
      <c r="F232" s="155" t="s">
        <v>3978</v>
      </c>
      <c r="G232" s="156" t="s">
        <v>231</v>
      </c>
      <c r="H232" s="157">
        <v>10</v>
      </c>
      <c r="I232" s="158"/>
      <c r="J232" s="159">
        <f>ROUND(I232*H232,2)</f>
        <v>0</v>
      </c>
      <c r="K232" s="155" t="s">
        <v>3645</v>
      </c>
      <c r="L232" s="34"/>
      <c r="M232" s="160" t="s">
        <v>19</v>
      </c>
      <c r="N232" s="161" t="s">
        <v>44</v>
      </c>
      <c r="O232" s="59"/>
      <c r="P232" s="162">
        <f>O232*H232</f>
        <v>0</v>
      </c>
      <c r="Q232" s="162">
        <v>0</v>
      </c>
      <c r="R232" s="162">
        <f>Q232*H232</f>
        <v>0</v>
      </c>
      <c r="S232" s="162">
        <v>0</v>
      </c>
      <c r="T232" s="163">
        <f>S232*H232</f>
        <v>0</v>
      </c>
      <c r="AR232" s="164" t="s">
        <v>226</v>
      </c>
      <c r="AT232" s="164" t="s">
        <v>115</v>
      </c>
      <c r="AU232" s="164" t="s">
        <v>73</v>
      </c>
      <c r="AY232" s="13" t="s">
        <v>121</v>
      </c>
      <c r="BE232" s="165">
        <f>IF(N232="základní",J232,0)</f>
        <v>0</v>
      </c>
      <c r="BF232" s="165">
        <f>IF(N232="snížená",J232,0)</f>
        <v>0</v>
      </c>
      <c r="BG232" s="165">
        <f>IF(N232="zákl. přenesená",J232,0)</f>
        <v>0</v>
      </c>
      <c r="BH232" s="165">
        <f>IF(N232="sníž. přenesená",J232,0)</f>
        <v>0</v>
      </c>
      <c r="BI232" s="165">
        <f>IF(N232="nulová",J232,0)</f>
        <v>0</v>
      </c>
      <c r="BJ232" s="13" t="s">
        <v>81</v>
      </c>
      <c r="BK232" s="165">
        <f>ROUND(I232*H232,2)</f>
        <v>0</v>
      </c>
      <c r="BL232" s="13" t="s">
        <v>226</v>
      </c>
      <c r="BM232" s="164" t="s">
        <v>3979</v>
      </c>
    </row>
    <row r="233" spans="2:65" s="1" customFormat="1" ht="24" customHeight="1">
      <c r="B233" s="30"/>
      <c r="C233" s="153" t="s">
        <v>1967</v>
      </c>
      <c r="D233" s="153" t="s">
        <v>115</v>
      </c>
      <c r="E233" s="154" t="s">
        <v>3980</v>
      </c>
      <c r="F233" s="155" t="s">
        <v>3981</v>
      </c>
      <c r="G233" s="156" t="s">
        <v>231</v>
      </c>
      <c r="H233" s="157">
        <v>4</v>
      </c>
      <c r="I233" s="158"/>
      <c r="J233" s="159">
        <f>ROUND(I233*H233,2)</f>
        <v>0</v>
      </c>
      <c r="K233" s="155" t="s">
        <v>3645</v>
      </c>
      <c r="L233" s="34"/>
      <c r="M233" s="160" t="s">
        <v>19</v>
      </c>
      <c r="N233" s="161" t="s">
        <v>44</v>
      </c>
      <c r="O233" s="59"/>
      <c r="P233" s="162">
        <f>O233*H233</f>
        <v>0</v>
      </c>
      <c r="Q233" s="162">
        <v>0</v>
      </c>
      <c r="R233" s="162">
        <f>Q233*H233</f>
        <v>0</v>
      </c>
      <c r="S233" s="162">
        <v>0</v>
      </c>
      <c r="T233" s="163">
        <f>S233*H233</f>
        <v>0</v>
      </c>
      <c r="AR233" s="164" t="s">
        <v>226</v>
      </c>
      <c r="AT233" s="164" t="s">
        <v>115</v>
      </c>
      <c r="AU233" s="164" t="s">
        <v>73</v>
      </c>
      <c r="AY233" s="13" t="s">
        <v>121</v>
      </c>
      <c r="BE233" s="165">
        <f>IF(N233="základní",J233,0)</f>
        <v>0</v>
      </c>
      <c r="BF233" s="165">
        <f>IF(N233="snížená",J233,0)</f>
        <v>0</v>
      </c>
      <c r="BG233" s="165">
        <f>IF(N233="zákl. přenesená",J233,0)</f>
        <v>0</v>
      </c>
      <c r="BH233" s="165">
        <f>IF(N233="sníž. přenesená",J233,0)</f>
        <v>0</v>
      </c>
      <c r="BI233" s="165">
        <f>IF(N233="nulová",J233,0)</f>
        <v>0</v>
      </c>
      <c r="BJ233" s="13" t="s">
        <v>81</v>
      </c>
      <c r="BK233" s="165">
        <f>ROUND(I233*H233,2)</f>
        <v>0</v>
      </c>
      <c r="BL233" s="13" t="s">
        <v>226</v>
      </c>
      <c r="BM233" s="164" t="s">
        <v>3982</v>
      </c>
    </row>
    <row r="234" spans="2:65" s="10" customFormat="1" ht="25.9" customHeight="1">
      <c r="B234" s="179"/>
      <c r="C234" s="180"/>
      <c r="D234" s="181" t="s">
        <v>72</v>
      </c>
      <c r="E234" s="182" t="s">
        <v>124</v>
      </c>
      <c r="F234" s="182" t="s">
        <v>3983</v>
      </c>
      <c r="G234" s="180"/>
      <c r="H234" s="180"/>
      <c r="I234" s="183"/>
      <c r="J234" s="184">
        <f>BK234</f>
        <v>0</v>
      </c>
      <c r="K234" s="180"/>
      <c r="L234" s="185"/>
      <c r="M234" s="186"/>
      <c r="N234" s="187"/>
      <c r="O234" s="187"/>
      <c r="P234" s="188">
        <f>P235</f>
        <v>0</v>
      </c>
      <c r="Q234" s="187"/>
      <c r="R234" s="188">
        <f>R235</f>
        <v>2.3455209879999992</v>
      </c>
      <c r="S234" s="187"/>
      <c r="T234" s="189">
        <f>T235</f>
        <v>0</v>
      </c>
      <c r="AR234" s="190" t="s">
        <v>2444</v>
      </c>
      <c r="AT234" s="191" t="s">
        <v>72</v>
      </c>
      <c r="AU234" s="191" t="s">
        <v>73</v>
      </c>
      <c r="AY234" s="190" t="s">
        <v>121</v>
      </c>
      <c r="BK234" s="192">
        <f>BK235</f>
        <v>0</v>
      </c>
    </row>
    <row r="235" spans="2:65" s="10" customFormat="1" ht="22.9" customHeight="1">
      <c r="B235" s="179"/>
      <c r="C235" s="180"/>
      <c r="D235" s="181" t="s">
        <v>72</v>
      </c>
      <c r="E235" s="205" t="s">
        <v>3984</v>
      </c>
      <c r="F235" s="205" t="s">
        <v>3985</v>
      </c>
      <c r="G235" s="180"/>
      <c r="H235" s="180"/>
      <c r="I235" s="183"/>
      <c r="J235" s="206">
        <f>BK235</f>
        <v>0</v>
      </c>
      <c r="K235" s="180"/>
      <c r="L235" s="185"/>
      <c r="M235" s="186"/>
      <c r="N235" s="187"/>
      <c r="O235" s="187"/>
      <c r="P235" s="188">
        <f>SUM(P236:P393)</f>
        <v>0</v>
      </c>
      <c r="Q235" s="187"/>
      <c r="R235" s="188">
        <f>SUM(R236:R393)</f>
        <v>2.3455209879999992</v>
      </c>
      <c r="S235" s="187"/>
      <c r="T235" s="189">
        <f>SUM(T236:T393)</f>
        <v>0</v>
      </c>
      <c r="AR235" s="190" t="s">
        <v>2444</v>
      </c>
      <c r="AT235" s="191" t="s">
        <v>72</v>
      </c>
      <c r="AU235" s="191" t="s">
        <v>81</v>
      </c>
      <c r="AY235" s="190" t="s">
        <v>121</v>
      </c>
      <c r="BK235" s="192">
        <f>SUM(BK236:BK393)</f>
        <v>0</v>
      </c>
    </row>
    <row r="236" spans="2:65" s="1" customFormat="1" ht="60" customHeight="1">
      <c r="B236" s="30"/>
      <c r="C236" s="153" t="s">
        <v>1849</v>
      </c>
      <c r="D236" s="153" t="s">
        <v>115</v>
      </c>
      <c r="E236" s="154" t="s">
        <v>3986</v>
      </c>
      <c r="F236" s="155" t="s">
        <v>3987</v>
      </c>
      <c r="G236" s="156" t="s">
        <v>118</v>
      </c>
      <c r="H236" s="157">
        <v>100</v>
      </c>
      <c r="I236" s="158"/>
      <c r="J236" s="159">
        <f>ROUND(I236*H236,2)</f>
        <v>0</v>
      </c>
      <c r="K236" s="155" t="s">
        <v>3645</v>
      </c>
      <c r="L236" s="34"/>
      <c r="M236" s="160" t="s">
        <v>19</v>
      </c>
      <c r="N236" s="161" t="s">
        <v>44</v>
      </c>
      <c r="O236" s="59"/>
      <c r="P236" s="162">
        <f>O236*H236</f>
        <v>0</v>
      </c>
      <c r="Q236" s="162">
        <v>0</v>
      </c>
      <c r="R236" s="162">
        <f>Q236*H236</f>
        <v>0</v>
      </c>
      <c r="S236" s="162">
        <v>0</v>
      </c>
      <c r="T236" s="163">
        <f>S236*H236</f>
        <v>0</v>
      </c>
      <c r="AR236" s="164" t="s">
        <v>232</v>
      </c>
      <c r="AT236" s="164" t="s">
        <v>115</v>
      </c>
      <c r="AU236" s="164" t="s">
        <v>83</v>
      </c>
      <c r="AY236" s="13" t="s">
        <v>121</v>
      </c>
      <c r="BE236" s="165">
        <f>IF(N236="základní",J236,0)</f>
        <v>0</v>
      </c>
      <c r="BF236" s="165">
        <f>IF(N236="snížená",J236,0)</f>
        <v>0</v>
      </c>
      <c r="BG236" s="165">
        <f>IF(N236="zákl. přenesená",J236,0)</f>
        <v>0</v>
      </c>
      <c r="BH236" s="165">
        <f>IF(N236="sníž. přenesená",J236,0)</f>
        <v>0</v>
      </c>
      <c r="BI236" s="165">
        <f>IF(N236="nulová",J236,0)</f>
        <v>0</v>
      </c>
      <c r="BJ236" s="13" t="s">
        <v>81</v>
      </c>
      <c r="BK236" s="165">
        <f>ROUND(I236*H236,2)</f>
        <v>0</v>
      </c>
      <c r="BL236" s="13" t="s">
        <v>232</v>
      </c>
      <c r="BM236" s="164" t="s">
        <v>3988</v>
      </c>
    </row>
    <row r="237" spans="2:65" s="1" customFormat="1" ht="39">
      <c r="B237" s="30"/>
      <c r="C237" s="31"/>
      <c r="D237" s="176" t="s">
        <v>1954</v>
      </c>
      <c r="E237" s="31"/>
      <c r="F237" s="177" t="s">
        <v>3989</v>
      </c>
      <c r="G237" s="31"/>
      <c r="H237" s="31"/>
      <c r="I237" s="103"/>
      <c r="J237" s="31"/>
      <c r="K237" s="31"/>
      <c r="L237" s="34"/>
      <c r="M237" s="178"/>
      <c r="N237" s="59"/>
      <c r="O237" s="59"/>
      <c r="P237" s="59"/>
      <c r="Q237" s="59"/>
      <c r="R237" s="59"/>
      <c r="S237" s="59"/>
      <c r="T237" s="60"/>
      <c r="AT237" s="13" t="s">
        <v>1954</v>
      </c>
      <c r="AU237" s="13" t="s">
        <v>83</v>
      </c>
    </row>
    <row r="238" spans="2:65" s="1" customFormat="1" ht="60" customHeight="1">
      <c r="B238" s="30"/>
      <c r="C238" s="153" t="s">
        <v>1854</v>
      </c>
      <c r="D238" s="153" t="s">
        <v>115</v>
      </c>
      <c r="E238" s="154" t="s">
        <v>3990</v>
      </c>
      <c r="F238" s="155" t="s">
        <v>3991</v>
      </c>
      <c r="G238" s="156" t="s">
        <v>118</v>
      </c>
      <c r="H238" s="157">
        <v>100</v>
      </c>
      <c r="I238" s="158"/>
      <c r="J238" s="159">
        <f>ROUND(I238*H238,2)</f>
        <v>0</v>
      </c>
      <c r="K238" s="155" t="s">
        <v>3645</v>
      </c>
      <c r="L238" s="34"/>
      <c r="M238" s="160" t="s">
        <v>19</v>
      </c>
      <c r="N238" s="161" t="s">
        <v>44</v>
      </c>
      <c r="O238" s="59"/>
      <c r="P238" s="162">
        <f>O238*H238</f>
        <v>0</v>
      </c>
      <c r="Q238" s="162">
        <v>0</v>
      </c>
      <c r="R238" s="162">
        <f>Q238*H238</f>
        <v>0</v>
      </c>
      <c r="S238" s="162">
        <v>0</v>
      </c>
      <c r="T238" s="163">
        <f>S238*H238</f>
        <v>0</v>
      </c>
      <c r="AR238" s="164" t="s">
        <v>232</v>
      </c>
      <c r="AT238" s="164" t="s">
        <v>115</v>
      </c>
      <c r="AU238" s="164" t="s">
        <v>83</v>
      </c>
      <c r="AY238" s="13" t="s">
        <v>121</v>
      </c>
      <c r="BE238" s="165">
        <f>IF(N238="základní",J238,0)</f>
        <v>0</v>
      </c>
      <c r="BF238" s="165">
        <f>IF(N238="snížená",J238,0)</f>
        <v>0</v>
      </c>
      <c r="BG238" s="165">
        <f>IF(N238="zákl. přenesená",J238,0)</f>
        <v>0</v>
      </c>
      <c r="BH238" s="165">
        <f>IF(N238="sníž. přenesená",J238,0)</f>
        <v>0</v>
      </c>
      <c r="BI238" s="165">
        <f>IF(N238="nulová",J238,0)</f>
        <v>0</v>
      </c>
      <c r="BJ238" s="13" t="s">
        <v>81</v>
      </c>
      <c r="BK238" s="165">
        <f>ROUND(I238*H238,2)</f>
        <v>0</v>
      </c>
      <c r="BL238" s="13" t="s">
        <v>232</v>
      </c>
      <c r="BM238" s="164" t="s">
        <v>3992</v>
      </c>
    </row>
    <row r="239" spans="2:65" s="1" customFormat="1" ht="39">
      <c r="B239" s="30"/>
      <c r="C239" s="31"/>
      <c r="D239" s="176" t="s">
        <v>1954</v>
      </c>
      <c r="E239" s="31"/>
      <c r="F239" s="177" t="s">
        <v>3989</v>
      </c>
      <c r="G239" s="31"/>
      <c r="H239" s="31"/>
      <c r="I239" s="103"/>
      <c r="J239" s="31"/>
      <c r="K239" s="31"/>
      <c r="L239" s="34"/>
      <c r="M239" s="178"/>
      <c r="N239" s="59"/>
      <c r="O239" s="59"/>
      <c r="P239" s="59"/>
      <c r="Q239" s="59"/>
      <c r="R239" s="59"/>
      <c r="S239" s="59"/>
      <c r="T239" s="60"/>
      <c r="AT239" s="13" t="s">
        <v>1954</v>
      </c>
      <c r="AU239" s="13" t="s">
        <v>83</v>
      </c>
    </row>
    <row r="240" spans="2:65" s="1" customFormat="1" ht="24" customHeight="1">
      <c r="B240" s="30"/>
      <c r="C240" s="153" t="s">
        <v>1289</v>
      </c>
      <c r="D240" s="153" t="s">
        <v>115</v>
      </c>
      <c r="E240" s="154" t="s">
        <v>3993</v>
      </c>
      <c r="F240" s="155" t="s">
        <v>3994</v>
      </c>
      <c r="G240" s="156" t="s">
        <v>118</v>
      </c>
      <c r="H240" s="157">
        <v>1</v>
      </c>
      <c r="I240" s="158"/>
      <c r="J240" s="159">
        <f>ROUND(I240*H240,2)</f>
        <v>0</v>
      </c>
      <c r="K240" s="155" t="s">
        <v>3645</v>
      </c>
      <c r="L240" s="34"/>
      <c r="M240" s="160" t="s">
        <v>19</v>
      </c>
      <c r="N240" s="161" t="s">
        <v>44</v>
      </c>
      <c r="O240" s="59"/>
      <c r="P240" s="162">
        <f>O240*H240</f>
        <v>0</v>
      </c>
      <c r="Q240" s="162">
        <v>0</v>
      </c>
      <c r="R240" s="162">
        <f>Q240*H240</f>
        <v>0</v>
      </c>
      <c r="S240" s="162">
        <v>0</v>
      </c>
      <c r="T240" s="163">
        <f>S240*H240</f>
        <v>0</v>
      </c>
      <c r="AR240" s="164" t="s">
        <v>232</v>
      </c>
      <c r="AT240" s="164" t="s">
        <v>115</v>
      </c>
      <c r="AU240" s="164" t="s">
        <v>83</v>
      </c>
      <c r="AY240" s="13" t="s">
        <v>121</v>
      </c>
      <c r="BE240" s="165">
        <f>IF(N240="základní",J240,0)</f>
        <v>0</v>
      </c>
      <c r="BF240" s="165">
        <f>IF(N240="snížená",J240,0)</f>
        <v>0</v>
      </c>
      <c r="BG240" s="165">
        <f>IF(N240="zákl. přenesená",J240,0)</f>
        <v>0</v>
      </c>
      <c r="BH240" s="165">
        <f>IF(N240="sníž. přenesená",J240,0)</f>
        <v>0</v>
      </c>
      <c r="BI240" s="165">
        <f>IF(N240="nulová",J240,0)</f>
        <v>0</v>
      </c>
      <c r="BJ240" s="13" t="s">
        <v>81</v>
      </c>
      <c r="BK240" s="165">
        <f>ROUND(I240*H240,2)</f>
        <v>0</v>
      </c>
      <c r="BL240" s="13" t="s">
        <v>232</v>
      </c>
      <c r="BM240" s="164" t="s">
        <v>3995</v>
      </c>
    </row>
    <row r="241" spans="2:65" s="1" customFormat="1" ht="36" customHeight="1">
      <c r="B241" s="30"/>
      <c r="C241" s="153" t="s">
        <v>1293</v>
      </c>
      <c r="D241" s="153" t="s">
        <v>115</v>
      </c>
      <c r="E241" s="154" t="s">
        <v>3996</v>
      </c>
      <c r="F241" s="155" t="s">
        <v>3997</v>
      </c>
      <c r="G241" s="156" t="s">
        <v>219</v>
      </c>
      <c r="H241" s="157">
        <v>1</v>
      </c>
      <c r="I241" s="158"/>
      <c r="J241" s="159">
        <f>ROUND(I241*H241,2)</f>
        <v>0</v>
      </c>
      <c r="K241" s="155" t="s">
        <v>3645</v>
      </c>
      <c r="L241" s="34"/>
      <c r="M241" s="160" t="s">
        <v>19</v>
      </c>
      <c r="N241" s="161" t="s">
        <v>44</v>
      </c>
      <c r="O241" s="59"/>
      <c r="P241" s="162">
        <f>O241*H241</f>
        <v>0</v>
      </c>
      <c r="Q241" s="162">
        <v>0</v>
      </c>
      <c r="R241" s="162">
        <f>Q241*H241</f>
        <v>0</v>
      </c>
      <c r="S241" s="162">
        <v>0</v>
      </c>
      <c r="T241" s="163">
        <f>S241*H241</f>
        <v>0</v>
      </c>
      <c r="AR241" s="164" t="s">
        <v>232</v>
      </c>
      <c r="AT241" s="164" t="s">
        <v>115</v>
      </c>
      <c r="AU241" s="164" t="s">
        <v>83</v>
      </c>
      <c r="AY241" s="13" t="s">
        <v>121</v>
      </c>
      <c r="BE241" s="165">
        <f>IF(N241="základní",J241,0)</f>
        <v>0</v>
      </c>
      <c r="BF241" s="165">
        <f>IF(N241="snížená",J241,0)</f>
        <v>0</v>
      </c>
      <c r="BG241" s="165">
        <f>IF(N241="zákl. přenesená",J241,0)</f>
        <v>0</v>
      </c>
      <c r="BH241" s="165">
        <f>IF(N241="sníž. přenesená",J241,0)</f>
        <v>0</v>
      </c>
      <c r="BI241" s="165">
        <f>IF(N241="nulová",J241,0)</f>
        <v>0</v>
      </c>
      <c r="BJ241" s="13" t="s">
        <v>81</v>
      </c>
      <c r="BK241" s="165">
        <f>ROUND(I241*H241,2)</f>
        <v>0</v>
      </c>
      <c r="BL241" s="13" t="s">
        <v>232</v>
      </c>
      <c r="BM241" s="164" t="s">
        <v>3998</v>
      </c>
    </row>
    <row r="242" spans="2:65" s="1" customFormat="1" ht="87.75">
      <c r="B242" s="30"/>
      <c r="C242" s="31"/>
      <c r="D242" s="176" t="s">
        <v>1954</v>
      </c>
      <c r="E242" s="31"/>
      <c r="F242" s="177" t="s">
        <v>3999</v>
      </c>
      <c r="G242" s="31"/>
      <c r="H242" s="31"/>
      <c r="I242" s="103"/>
      <c r="J242" s="31"/>
      <c r="K242" s="31"/>
      <c r="L242" s="34"/>
      <c r="M242" s="178"/>
      <c r="N242" s="59"/>
      <c r="O242" s="59"/>
      <c r="P242" s="59"/>
      <c r="Q242" s="59"/>
      <c r="R242" s="59"/>
      <c r="S242" s="59"/>
      <c r="T242" s="60"/>
      <c r="AT242" s="13" t="s">
        <v>1954</v>
      </c>
      <c r="AU242" s="13" t="s">
        <v>83</v>
      </c>
    </row>
    <row r="243" spans="2:65" s="1" customFormat="1" ht="24" customHeight="1">
      <c r="B243" s="30"/>
      <c r="C243" s="153" t="s">
        <v>1297</v>
      </c>
      <c r="D243" s="153" t="s">
        <v>115</v>
      </c>
      <c r="E243" s="154" t="s">
        <v>4000</v>
      </c>
      <c r="F243" s="155" t="s">
        <v>4001</v>
      </c>
      <c r="G243" s="156" t="s">
        <v>219</v>
      </c>
      <c r="H243" s="157">
        <v>1</v>
      </c>
      <c r="I243" s="158"/>
      <c r="J243" s="159">
        <f>ROUND(I243*H243,2)</f>
        <v>0</v>
      </c>
      <c r="K243" s="155" t="s">
        <v>3645</v>
      </c>
      <c r="L243" s="34"/>
      <c r="M243" s="160" t="s">
        <v>19</v>
      </c>
      <c r="N243" s="161" t="s">
        <v>44</v>
      </c>
      <c r="O243" s="59"/>
      <c r="P243" s="162">
        <f>O243*H243</f>
        <v>0</v>
      </c>
      <c r="Q243" s="162">
        <v>0</v>
      </c>
      <c r="R243" s="162">
        <f>Q243*H243</f>
        <v>0</v>
      </c>
      <c r="S243" s="162">
        <v>0</v>
      </c>
      <c r="T243" s="163">
        <f>S243*H243</f>
        <v>0</v>
      </c>
      <c r="AR243" s="164" t="s">
        <v>232</v>
      </c>
      <c r="AT243" s="164" t="s">
        <v>115</v>
      </c>
      <c r="AU243" s="164" t="s">
        <v>83</v>
      </c>
      <c r="AY243" s="13" t="s">
        <v>121</v>
      </c>
      <c r="BE243" s="165">
        <f>IF(N243="základní",J243,0)</f>
        <v>0</v>
      </c>
      <c r="BF243" s="165">
        <f>IF(N243="snížená",J243,0)</f>
        <v>0</v>
      </c>
      <c r="BG243" s="165">
        <f>IF(N243="zákl. přenesená",J243,0)</f>
        <v>0</v>
      </c>
      <c r="BH243" s="165">
        <f>IF(N243="sníž. přenesená",J243,0)</f>
        <v>0</v>
      </c>
      <c r="BI243" s="165">
        <f>IF(N243="nulová",J243,0)</f>
        <v>0</v>
      </c>
      <c r="BJ243" s="13" t="s">
        <v>81</v>
      </c>
      <c r="BK243" s="165">
        <f>ROUND(I243*H243,2)</f>
        <v>0</v>
      </c>
      <c r="BL243" s="13" t="s">
        <v>232</v>
      </c>
      <c r="BM243" s="164" t="s">
        <v>4002</v>
      </c>
    </row>
    <row r="244" spans="2:65" s="1" customFormat="1" ht="87.75">
      <c r="B244" s="30"/>
      <c r="C244" s="31"/>
      <c r="D244" s="176" t="s">
        <v>1954</v>
      </c>
      <c r="E244" s="31"/>
      <c r="F244" s="177" t="s">
        <v>3999</v>
      </c>
      <c r="G244" s="31"/>
      <c r="H244" s="31"/>
      <c r="I244" s="103"/>
      <c r="J244" s="31"/>
      <c r="K244" s="31"/>
      <c r="L244" s="34"/>
      <c r="M244" s="178"/>
      <c r="N244" s="59"/>
      <c r="O244" s="59"/>
      <c r="P244" s="59"/>
      <c r="Q244" s="59"/>
      <c r="R244" s="59"/>
      <c r="S244" s="59"/>
      <c r="T244" s="60"/>
      <c r="AT244" s="13" t="s">
        <v>1954</v>
      </c>
      <c r="AU244" s="13" t="s">
        <v>83</v>
      </c>
    </row>
    <row r="245" spans="2:65" s="1" customFormat="1" ht="48" customHeight="1">
      <c r="B245" s="30"/>
      <c r="C245" s="153" t="s">
        <v>1302</v>
      </c>
      <c r="D245" s="153" t="s">
        <v>115</v>
      </c>
      <c r="E245" s="154" t="s">
        <v>4003</v>
      </c>
      <c r="F245" s="155" t="s">
        <v>4004</v>
      </c>
      <c r="G245" s="156" t="s">
        <v>219</v>
      </c>
      <c r="H245" s="157">
        <v>1</v>
      </c>
      <c r="I245" s="158"/>
      <c r="J245" s="159">
        <f>ROUND(I245*H245,2)</f>
        <v>0</v>
      </c>
      <c r="K245" s="155" t="s">
        <v>3645</v>
      </c>
      <c r="L245" s="34"/>
      <c r="M245" s="160" t="s">
        <v>19</v>
      </c>
      <c r="N245" s="161" t="s">
        <v>44</v>
      </c>
      <c r="O245" s="59"/>
      <c r="P245" s="162">
        <f>O245*H245</f>
        <v>0</v>
      </c>
      <c r="Q245" s="162">
        <v>0</v>
      </c>
      <c r="R245" s="162">
        <f>Q245*H245</f>
        <v>0</v>
      </c>
      <c r="S245" s="162">
        <v>0</v>
      </c>
      <c r="T245" s="163">
        <f>S245*H245</f>
        <v>0</v>
      </c>
      <c r="AR245" s="164" t="s">
        <v>232</v>
      </c>
      <c r="AT245" s="164" t="s">
        <v>115</v>
      </c>
      <c r="AU245" s="164" t="s">
        <v>83</v>
      </c>
      <c r="AY245" s="13" t="s">
        <v>121</v>
      </c>
      <c r="BE245" s="165">
        <f>IF(N245="základní",J245,0)</f>
        <v>0</v>
      </c>
      <c r="BF245" s="165">
        <f>IF(N245="snížená",J245,0)</f>
        <v>0</v>
      </c>
      <c r="BG245" s="165">
        <f>IF(N245="zákl. přenesená",J245,0)</f>
        <v>0</v>
      </c>
      <c r="BH245" s="165">
        <f>IF(N245="sníž. přenesená",J245,0)</f>
        <v>0</v>
      </c>
      <c r="BI245" s="165">
        <f>IF(N245="nulová",J245,0)</f>
        <v>0</v>
      </c>
      <c r="BJ245" s="13" t="s">
        <v>81</v>
      </c>
      <c r="BK245" s="165">
        <f>ROUND(I245*H245,2)</f>
        <v>0</v>
      </c>
      <c r="BL245" s="13" t="s">
        <v>232</v>
      </c>
      <c r="BM245" s="164" t="s">
        <v>4005</v>
      </c>
    </row>
    <row r="246" spans="2:65" s="1" customFormat="1" ht="87.75">
      <c r="B246" s="30"/>
      <c r="C246" s="31"/>
      <c r="D246" s="176" t="s">
        <v>1954</v>
      </c>
      <c r="E246" s="31"/>
      <c r="F246" s="177" t="s">
        <v>3999</v>
      </c>
      <c r="G246" s="31"/>
      <c r="H246" s="31"/>
      <c r="I246" s="103"/>
      <c r="J246" s="31"/>
      <c r="K246" s="31"/>
      <c r="L246" s="34"/>
      <c r="M246" s="178"/>
      <c r="N246" s="59"/>
      <c r="O246" s="59"/>
      <c r="P246" s="59"/>
      <c r="Q246" s="59"/>
      <c r="R246" s="59"/>
      <c r="S246" s="59"/>
      <c r="T246" s="60"/>
      <c r="AT246" s="13" t="s">
        <v>1954</v>
      </c>
      <c r="AU246" s="13" t="s">
        <v>83</v>
      </c>
    </row>
    <row r="247" spans="2:65" s="1" customFormat="1" ht="48" customHeight="1">
      <c r="B247" s="30"/>
      <c r="C247" s="153" t="s">
        <v>4006</v>
      </c>
      <c r="D247" s="153" t="s">
        <v>115</v>
      </c>
      <c r="E247" s="154" t="s">
        <v>4007</v>
      </c>
      <c r="F247" s="155" t="s">
        <v>4008</v>
      </c>
      <c r="G247" s="156" t="s">
        <v>219</v>
      </c>
      <c r="H247" s="157">
        <v>1</v>
      </c>
      <c r="I247" s="158"/>
      <c r="J247" s="159">
        <f>ROUND(I247*H247,2)</f>
        <v>0</v>
      </c>
      <c r="K247" s="155" t="s">
        <v>3645</v>
      </c>
      <c r="L247" s="34"/>
      <c r="M247" s="160" t="s">
        <v>19</v>
      </c>
      <c r="N247" s="161" t="s">
        <v>44</v>
      </c>
      <c r="O247" s="59"/>
      <c r="P247" s="162">
        <f>O247*H247</f>
        <v>0</v>
      </c>
      <c r="Q247" s="162">
        <v>0</v>
      </c>
      <c r="R247" s="162">
        <f>Q247*H247</f>
        <v>0</v>
      </c>
      <c r="S247" s="162">
        <v>0</v>
      </c>
      <c r="T247" s="163">
        <f>S247*H247</f>
        <v>0</v>
      </c>
      <c r="AR247" s="164" t="s">
        <v>232</v>
      </c>
      <c r="AT247" s="164" t="s">
        <v>115</v>
      </c>
      <c r="AU247" s="164" t="s">
        <v>83</v>
      </c>
      <c r="AY247" s="13" t="s">
        <v>121</v>
      </c>
      <c r="BE247" s="165">
        <f>IF(N247="základní",J247,0)</f>
        <v>0</v>
      </c>
      <c r="BF247" s="165">
        <f>IF(N247="snížená",J247,0)</f>
        <v>0</v>
      </c>
      <c r="BG247" s="165">
        <f>IF(N247="zákl. přenesená",J247,0)</f>
        <v>0</v>
      </c>
      <c r="BH247" s="165">
        <f>IF(N247="sníž. přenesená",J247,0)</f>
        <v>0</v>
      </c>
      <c r="BI247" s="165">
        <f>IF(N247="nulová",J247,0)</f>
        <v>0</v>
      </c>
      <c r="BJ247" s="13" t="s">
        <v>81</v>
      </c>
      <c r="BK247" s="165">
        <f>ROUND(I247*H247,2)</f>
        <v>0</v>
      </c>
      <c r="BL247" s="13" t="s">
        <v>232</v>
      </c>
      <c r="BM247" s="164" t="s">
        <v>4009</v>
      </c>
    </row>
    <row r="248" spans="2:65" s="1" customFormat="1" ht="87.75">
      <c r="B248" s="30"/>
      <c r="C248" s="31"/>
      <c r="D248" s="176" t="s">
        <v>1954</v>
      </c>
      <c r="E248" s="31"/>
      <c r="F248" s="177" t="s">
        <v>3999</v>
      </c>
      <c r="G248" s="31"/>
      <c r="H248" s="31"/>
      <c r="I248" s="103"/>
      <c r="J248" s="31"/>
      <c r="K248" s="31"/>
      <c r="L248" s="34"/>
      <c r="M248" s="178"/>
      <c r="N248" s="59"/>
      <c r="O248" s="59"/>
      <c r="P248" s="59"/>
      <c r="Q248" s="59"/>
      <c r="R248" s="59"/>
      <c r="S248" s="59"/>
      <c r="T248" s="60"/>
      <c r="AT248" s="13" t="s">
        <v>1954</v>
      </c>
      <c r="AU248" s="13" t="s">
        <v>83</v>
      </c>
    </row>
    <row r="249" spans="2:65" s="1" customFormat="1" ht="48" customHeight="1">
      <c r="B249" s="30"/>
      <c r="C249" s="153" t="s">
        <v>4010</v>
      </c>
      <c r="D249" s="153" t="s">
        <v>115</v>
      </c>
      <c r="E249" s="154" t="s">
        <v>4011</v>
      </c>
      <c r="F249" s="155" t="s">
        <v>4012</v>
      </c>
      <c r="G249" s="156" t="s">
        <v>219</v>
      </c>
      <c r="H249" s="157">
        <v>1</v>
      </c>
      <c r="I249" s="158"/>
      <c r="J249" s="159">
        <f>ROUND(I249*H249,2)</f>
        <v>0</v>
      </c>
      <c r="K249" s="155" t="s">
        <v>3645</v>
      </c>
      <c r="L249" s="34"/>
      <c r="M249" s="160" t="s">
        <v>19</v>
      </c>
      <c r="N249" s="161" t="s">
        <v>44</v>
      </c>
      <c r="O249" s="59"/>
      <c r="P249" s="162">
        <f>O249*H249</f>
        <v>0</v>
      </c>
      <c r="Q249" s="162">
        <v>0</v>
      </c>
      <c r="R249" s="162">
        <f>Q249*H249</f>
        <v>0</v>
      </c>
      <c r="S249" s="162">
        <v>0</v>
      </c>
      <c r="T249" s="163">
        <f>S249*H249</f>
        <v>0</v>
      </c>
      <c r="AR249" s="164" t="s">
        <v>232</v>
      </c>
      <c r="AT249" s="164" t="s">
        <v>115</v>
      </c>
      <c r="AU249" s="164" t="s">
        <v>83</v>
      </c>
      <c r="AY249" s="13" t="s">
        <v>121</v>
      </c>
      <c r="BE249" s="165">
        <f>IF(N249="základní",J249,0)</f>
        <v>0</v>
      </c>
      <c r="BF249" s="165">
        <f>IF(N249="snížená",J249,0)</f>
        <v>0</v>
      </c>
      <c r="BG249" s="165">
        <f>IF(N249="zákl. přenesená",J249,0)</f>
        <v>0</v>
      </c>
      <c r="BH249" s="165">
        <f>IF(N249="sníž. přenesená",J249,0)</f>
        <v>0</v>
      </c>
      <c r="BI249" s="165">
        <f>IF(N249="nulová",J249,0)</f>
        <v>0</v>
      </c>
      <c r="BJ249" s="13" t="s">
        <v>81</v>
      </c>
      <c r="BK249" s="165">
        <f>ROUND(I249*H249,2)</f>
        <v>0</v>
      </c>
      <c r="BL249" s="13" t="s">
        <v>232</v>
      </c>
      <c r="BM249" s="164" t="s">
        <v>4013</v>
      </c>
    </row>
    <row r="250" spans="2:65" s="1" customFormat="1" ht="87.75">
      <c r="B250" s="30"/>
      <c r="C250" s="31"/>
      <c r="D250" s="176" t="s">
        <v>1954</v>
      </c>
      <c r="E250" s="31"/>
      <c r="F250" s="177" t="s">
        <v>3999</v>
      </c>
      <c r="G250" s="31"/>
      <c r="H250" s="31"/>
      <c r="I250" s="103"/>
      <c r="J250" s="31"/>
      <c r="K250" s="31"/>
      <c r="L250" s="34"/>
      <c r="M250" s="178"/>
      <c r="N250" s="59"/>
      <c r="O250" s="59"/>
      <c r="P250" s="59"/>
      <c r="Q250" s="59"/>
      <c r="R250" s="59"/>
      <c r="S250" s="59"/>
      <c r="T250" s="60"/>
      <c r="AT250" s="13" t="s">
        <v>1954</v>
      </c>
      <c r="AU250" s="13" t="s">
        <v>83</v>
      </c>
    </row>
    <row r="251" spans="2:65" s="1" customFormat="1" ht="48" customHeight="1">
      <c r="B251" s="30"/>
      <c r="C251" s="153" t="s">
        <v>4014</v>
      </c>
      <c r="D251" s="153" t="s">
        <v>115</v>
      </c>
      <c r="E251" s="154" t="s">
        <v>4015</v>
      </c>
      <c r="F251" s="155" t="s">
        <v>4016</v>
      </c>
      <c r="G251" s="156" t="s">
        <v>219</v>
      </c>
      <c r="H251" s="157">
        <v>1</v>
      </c>
      <c r="I251" s="158"/>
      <c r="J251" s="159">
        <f>ROUND(I251*H251,2)</f>
        <v>0</v>
      </c>
      <c r="K251" s="155" t="s">
        <v>3645</v>
      </c>
      <c r="L251" s="34"/>
      <c r="M251" s="160" t="s">
        <v>19</v>
      </c>
      <c r="N251" s="161" t="s">
        <v>44</v>
      </c>
      <c r="O251" s="59"/>
      <c r="P251" s="162">
        <f>O251*H251</f>
        <v>0</v>
      </c>
      <c r="Q251" s="162">
        <v>0</v>
      </c>
      <c r="R251" s="162">
        <f>Q251*H251</f>
        <v>0</v>
      </c>
      <c r="S251" s="162">
        <v>0</v>
      </c>
      <c r="T251" s="163">
        <f>S251*H251</f>
        <v>0</v>
      </c>
      <c r="AR251" s="164" t="s">
        <v>232</v>
      </c>
      <c r="AT251" s="164" t="s">
        <v>115</v>
      </c>
      <c r="AU251" s="164" t="s">
        <v>83</v>
      </c>
      <c r="AY251" s="13" t="s">
        <v>121</v>
      </c>
      <c r="BE251" s="165">
        <f>IF(N251="základní",J251,0)</f>
        <v>0</v>
      </c>
      <c r="BF251" s="165">
        <f>IF(N251="snížená",J251,0)</f>
        <v>0</v>
      </c>
      <c r="BG251" s="165">
        <f>IF(N251="zákl. přenesená",J251,0)</f>
        <v>0</v>
      </c>
      <c r="BH251" s="165">
        <f>IF(N251="sníž. přenesená",J251,0)</f>
        <v>0</v>
      </c>
      <c r="BI251" s="165">
        <f>IF(N251="nulová",J251,0)</f>
        <v>0</v>
      </c>
      <c r="BJ251" s="13" t="s">
        <v>81</v>
      </c>
      <c r="BK251" s="165">
        <f>ROUND(I251*H251,2)</f>
        <v>0</v>
      </c>
      <c r="BL251" s="13" t="s">
        <v>232</v>
      </c>
      <c r="BM251" s="164" t="s">
        <v>4017</v>
      </c>
    </row>
    <row r="252" spans="2:65" s="1" customFormat="1" ht="87.75">
      <c r="B252" s="30"/>
      <c r="C252" s="31"/>
      <c r="D252" s="176" t="s">
        <v>1954</v>
      </c>
      <c r="E252" s="31"/>
      <c r="F252" s="177" t="s">
        <v>3999</v>
      </c>
      <c r="G252" s="31"/>
      <c r="H252" s="31"/>
      <c r="I252" s="103"/>
      <c r="J252" s="31"/>
      <c r="K252" s="31"/>
      <c r="L252" s="34"/>
      <c r="M252" s="178"/>
      <c r="N252" s="59"/>
      <c r="O252" s="59"/>
      <c r="P252" s="59"/>
      <c r="Q252" s="59"/>
      <c r="R252" s="59"/>
      <c r="S252" s="59"/>
      <c r="T252" s="60"/>
      <c r="AT252" s="13" t="s">
        <v>1954</v>
      </c>
      <c r="AU252" s="13" t="s">
        <v>83</v>
      </c>
    </row>
    <row r="253" spans="2:65" s="1" customFormat="1" ht="48" customHeight="1">
      <c r="B253" s="30"/>
      <c r="C253" s="153" t="s">
        <v>1306</v>
      </c>
      <c r="D253" s="153" t="s">
        <v>115</v>
      </c>
      <c r="E253" s="154" t="s">
        <v>4018</v>
      </c>
      <c r="F253" s="155" t="s">
        <v>4019</v>
      </c>
      <c r="G253" s="156" t="s">
        <v>219</v>
      </c>
      <c r="H253" s="157">
        <v>1</v>
      </c>
      <c r="I253" s="158"/>
      <c r="J253" s="159">
        <f>ROUND(I253*H253,2)</f>
        <v>0</v>
      </c>
      <c r="K253" s="155" t="s">
        <v>3645</v>
      </c>
      <c r="L253" s="34"/>
      <c r="M253" s="160" t="s">
        <v>19</v>
      </c>
      <c r="N253" s="161" t="s">
        <v>44</v>
      </c>
      <c r="O253" s="59"/>
      <c r="P253" s="162">
        <f>O253*H253</f>
        <v>0</v>
      </c>
      <c r="Q253" s="162">
        <v>0</v>
      </c>
      <c r="R253" s="162">
        <f>Q253*H253</f>
        <v>0</v>
      </c>
      <c r="S253" s="162">
        <v>0</v>
      </c>
      <c r="T253" s="163">
        <f>S253*H253</f>
        <v>0</v>
      </c>
      <c r="AR253" s="164" t="s">
        <v>232</v>
      </c>
      <c r="AT253" s="164" t="s">
        <v>115</v>
      </c>
      <c r="AU253" s="164" t="s">
        <v>83</v>
      </c>
      <c r="AY253" s="13" t="s">
        <v>121</v>
      </c>
      <c r="BE253" s="165">
        <f>IF(N253="základní",J253,0)</f>
        <v>0</v>
      </c>
      <c r="BF253" s="165">
        <f>IF(N253="snížená",J253,0)</f>
        <v>0</v>
      </c>
      <c r="BG253" s="165">
        <f>IF(N253="zákl. přenesená",J253,0)</f>
        <v>0</v>
      </c>
      <c r="BH253" s="165">
        <f>IF(N253="sníž. přenesená",J253,0)</f>
        <v>0</v>
      </c>
      <c r="BI253" s="165">
        <f>IF(N253="nulová",J253,0)</f>
        <v>0</v>
      </c>
      <c r="BJ253" s="13" t="s">
        <v>81</v>
      </c>
      <c r="BK253" s="165">
        <f>ROUND(I253*H253,2)</f>
        <v>0</v>
      </c>
      <c r="BL253" s="13" t="s">
        <v>232</v>
      </c>
      <c r="BM253" s="164" t="s">
        <v>4020</v>
      </c>
    </row>
    <row r="254" spans="2:65" s="1" customFormat="1" ht="87.75">
      <c r="B254" s="30"/>
      <c r="C254" s="31"/>
      <c r="D254" s="176" t="s">
        <v>1954</v>
      </c>
      <c r="E254" s="31"/>
      <c r="F254" s="177" t="s">
        <v>3999</v>
      </c>
      <c r="G254" s="31"/>
      <c r="H254" s="31"/>
      <c r="I254" s="103"/>
      <c r="J254" s="31"/>
      <c r="K254" s="31"/>
      <c r="L254" s="34"/>
      <c r="M254" s="178"/>
      <c r="N254" s="59"/>
      <c r="O254" s="59"/>
      <c r="P254" s="59"/>
      <c r="Q254" s="59"/>
      <c r="R254" s="59"/>
      <c r="S254" s="59"/>
      <c r="T254" s="60"/>
      <c r="AT254" s="13" t="s">
        <v>1954</v>
      </c>
      <c r="AU254" s="13" t="s">
        <v>83</v>
      </c>
    </row>
    <row r="255" spans="2:65" s="1" customFormat="1" ht="24" customHeight="1">
      <c r="B255" s="30"/>
      <c r="C255" s="153" t="s">
        <v>1310</v>
      </c>
      <c r="D255" s="153" t="s">
        <v>115</v>
      </c>
      <c r="E255" s="154" t="s">
        <v>4021</v>
      </c>
      <c r="F255" s="155" t="s">
        <v>4022</v>
      </c>
      <c r="G255" s="156" t="s">
        <v>4023</v>
      </c>
      <c r="H255" s="157">
        <v>1</v>
      </c>
      <c r="I255" s="158"/>
      <c r="J255" s="159">
        <f>ROUND(I255*H255,2)</f>
        <v>0</v>
      </c>
      <c r="K255" s="155" t="s">
        <v>3645</v>
      </c>
      <c r="L255" s="34"/>
      <c r="M255" s="160" t="s">
        <v>19</v>
      </c>
      <c r="N255" s="161" t="s">
        <v>44</v>
      </c>
      <c r="O255" s="59"/>
      <c r="P255" s="162">
        <f>O255*H255</f>
        <v>0</v>
      </c>
      <c r="Q255" s="162">
        <v>0</v>
      </c>
      <c r="R255" s="162">
        <f>Q255*H255</f>
        <v>0</v>
      </c>
      <c r="S255" s="162">
        <v>0</v>
      </c>
      <c r="T255" s="163">
        <f>S255*H255</f>
        <v>0</v>
      </c>
      <c r="AR255" s="164" t="s">
        <v>232</v>
      </c>
      <c r="AT255" s="164" t="s">
        <v>115</v>
      </c>
      <c r="AU255" s="164" t="s">
        <v>83</v>
      </c>
      <c r="AY255" s="13" t="s">
        <v>121</v>
      </c>
      <c r="BE255" s="165">
        <f>IF(N255="základní",J255,0)</f>
        <v>0</v>
      </c>
      <c r="BF255" s="165">
        <f>IF(N255="snížená",J255,0)</f>
        <v>0</v>
      </c>
      <c r="BG255" s="165">
        <f>IF(N255="zákl. přenesená",J255,0)</f>
        <v>0</v>
      </c>
      <c r="BH255" s="165">
        <f>IF(N255="sníž. přenesená",J255,0)</f>
        <v>0</v>
      </c>
      <c r="BI255" s="165">
        <f>IF(N255="nulová",J255,0)</f>
        <v>0</v>
      </c>
      <c r="BJ255" s="13" t="s">
        <v>81</v>
      </c>
      <c r="BK255" s="165">
        <f>ROUND(I255*H255,2)</f>
        <v>0</v>
      </c>
      <c r="BL255" s="13" t="s">
        <v>232</v>
      </c>
      <c r="BM255" s="164" t="s">
        <v>4024</v>
      </c>
    </row>
    <row r="256" spans="2:65" s="1" customFormat="1" ht="87.75">
      <c r="B256" s="30"/>
      <c r="C256" s="31"/>
      <c r="D256" s="176" t="s">
        <v>1954</v>
      </c>
      <c r="E256" s="31"/>
      <c r="F256" s="177" t="s">
        <v>3999</v>
      </c>
      <c r="G256" s="31"/>
      <c r="H256" s="31"/>
      <c r="I256" s="103"/>
      <c r="J256" s="31"/>
      <c r="K256" s="31"/>
      <c r="L256" s="34"/>
      <c r="M256" s="178"/>
      <c r="N256" s="59"/>
      <c r="O256" s="59"/>
      <c r="P256" s="59"/>
      <c r="Q256" s="59"/>
      <c r="R256" s="59"/>
      <c r="S256" s="59"/>
      <c r="T256" s="60"/>
      <c r="AT256" s="13" t="s">
        <v>1954</v>
      </c>
      <c r="AU256" s="13" t="s">
        <v>83</v>
      </c>
    </row>
    <row r="257" spans="2:65" s="1" customFormat="1" ht="48" customHeight="1">
      <c r="B257" s="30"/>
      <c r="C257" s="153" t="s">
        <v>1314</v>
      </c>
      <c r="D257" s="153" t="s">
        <v>115</v>
      </c>
      <c r="E257" s="154" t="s">
        <v>4025</v>
      </c>
      <c r="F257" s="155" t="s">
        <v>4026</v>
      </c>
      <c r="G257" s="156" t="s">
        <v>219</v>
      </c>
      <c r="H257" s="157">
        <v>1</v>
      </c>
      <c r="I257" s="158"/>
      <c r="J257" s="159">
        <f>ROUND(I257*H257,2)</f>
        <v>0</v>
      </c>
      <c r="K257" s="155" t="s">
        <v>3645</v>
      </c>
      <c r="L257" s="34"/>
      <c r="M257" s="160" t="s">
        <v>19</v>
      </c>
      <c r="N257" s="161" t="s">
        <v>44</v>
      </c>
      <c r="O257" s="59"/>
      <c r="P257" s="162">
        <f>O257*H257</f>
        <v>0</v>
      </c>
      <c r="Q257" s="162">
        <v>0</v>
      </c>
      <c r="R257" s="162">
        <f>Q257*H257</f>
        <v>0</v>
      </c>
      <c r="S257" s="162">
        <v>0</v>
      </c>
      <c r="T257" s="163">
        <f>S257*H257</f>
        <v>0</v>
      </c>
      <c r="AR257" s="164" t="s">
        <v>232</v>
      </c>
      <c r="AT257" s="164" t="s">
        <v>115</v>
      </c>
      <c r="AU257" s="164" t="s">
        <v>83</v>
      </c>
      <c r="AY257" s="13" t="s">
        <v>121</v>
      </c>
      <c r="BE257" s="165">
        <f>IF(N257="základní",J257,0)</f>
        <v>0</v>
      </c>
      <c r="BF257" s="165">
        <f>IF(N257="snížená",J257,0)</f>
        <v>0</v>
      </c>
      <c r="BG257" s="165">
        <f>IF(N257="zákl. přenesená",J257,0)</f>
        <v>0</v>
      </c>
      <c r="BH257" s="165">
        <f>IF(N257="sníž. přenesená",J257,0)</f>
        <v>0</v>
      </c>
      <c r="BI257" s="165">
        <f>IF(N257="nulová",J257,0)</f>
        <v>0</v>
      </c>
      <c r="BJ257" s="13" t="s">
        <v>81</v>
      </c>
      <c r="BK257" s="165">
        <f>ROUND(I257*H257,2)</f>
        <v>0</v>
      </c>
      <c r="BL257" s="13" t="s">
        <v>232</v>
      </c>
      <c r="BM257" s="164" t="s">
        <v>4027</v>
      </c>
    </row>
    <row r="258" spans="2:65" s="1" customFormat="1" ht="87.75">
      <c r="B258" s="30"/>
      <c r="C258" s="31"/>
      <c r="D258" s="176" t="s">
        <v>1954</v>
      </c>
      <c r="E258" s="31"/>
      <c r="F258" s="177" t="s">
        <v>3999</v>
      </c>
      <c r="G258" s="31"/>
      <c r="H258" s="31"/>
      <c r="I258" s="103"/>
      <c r="J258" s="31"/>
      <c r="K258" s="31"/>
      <c r="L258" s="34"/>
      <c r="M258" s="178"/>
      <c r="N258" s="59"/>
      <c r="O258" s="59"/>
      <c r="P258" s="59"/>
      <c r="Q258" s="59"/>
      <c r="R258" s="59"/>
      <c r="S258" s="59"/>
      <c r="T258" s="60"/>
      <c r="AT258" s="13" t="s">
        <v>1954</v>
      </c>
      <c r="AU258" s="13" t="s">
        <v>83</v>
      </c>
    </row>
    <row r="259" spans="2:65" s="1" customFormat="1" ht="48" customHeight="1">
      <c r="B259" s="30"/>
      <c r="C259" s="153" t="s">
        <v>1318</v>
      </c>
      <c r="D259" s="153" t="s">
        <v>115</v>
      </c>
      <c r="E259" s="154" t="s">
        <v>4028</v>
      </c>
      <c r="F259" s="155" t="s">
        <v>4029</v>
      </c>
      <c r="G259" s="156" t="s">
        <v>219</v>
      </c>
      <c r="H259" s="157">
        <v>1</v>
      </c>
      <c r="I259" s="158"/>
      <c r="J259" s="159">
        <f>ROUND(I259*H259,2)</f>
        <v>0</v>
      </c>
      <c r="K259" s="155" t="s">
        <v>3645</v>
      </c>
      <c r="L259" s="34"/>
      <c r="M259" s="160" t="s">
        <v>19</v>
      </c>
      <c r="N259" s="161" t="s">
        <v>44</v>
      </c>
      <c r="O259" s="59"/>
      <c r="P259" s="162">
        <f>O259*H259</f>
        <v>0</v>
      </c>
      <c r="Q259" s="162">
        <v>0</v>
      </c>
      <c r="R259" s="162">
        <f>Q259*H259</f>
        <v>0</v>
      </c>
      <c r="S259" s="162">
        <v>0</v>
      </c>
      <c r="T259" s="163">
        <f>S259*H259</f>
        <v>0</v>
      </c>
      <c r="AR259" s="164" t="s">
        <v>232</v>
      </c>
      <c r="AT259" s="164" t="s">
        <v>115</v>
      </c>
      <c r="AU259" s="164" t="s">
        <v>83</v>
      </c>
      <c r="AY259" s="13" t="s">
        <v>121</v>
      </c>
      <c r="BE259" s="165">
        <f>IF(N259="základní",J259,0)</f>
        <v>0</v>
      </c>
      <c r="BF259" s="165">
        <f>IF(N259="snížená",J259,0)</f>
        <v>0</v>
      </c>
      <c r="BG259" s="165">
        <f>IF(N259="zákl. přenesená",J259,0)</f>
        <v>0</v>
      </c>
      <c r="BH259" s="165">
        <f>IF(N259="sníž. přenesená",J259,0)</f>
        <v>0</v>
      </c>
      <c r="BI259" s="165">
        <f>IF(N259="nulová",J259,0)</f>
        <v>0</v>
      </c>
      <c r="BJ259" s="13" t="s">
        <v>81</v>
      </c>
      <c r="BK259" s="165">
        <f>ROUND(I259*H259,2)</f>
        <v>0</v>
      </c>
      <c r="BL259" s="13" t="s">
        <v>232</v>
      </c>
      <c r="BM259" s="164" t="s">
        <v>4030</v>
      </c>
    </row>
    <row r="260" spans="2:65" s="1" customFormat="1" ht="87.75">
      <c r="B260" s="30"/>
      <c r="C260" s="31"/>
      <c r="D260" s="176" t="s">
        <v>1954</v>
      </c>
      <c r="E260" s="31"/>
      <c r="F260" s="177" t="s">
        <v>3999</v>
      </c>
      <c r="G260" s="31"/>
      <c r="H260" s="31"/>
      <c r="I260" s="103"/>
      <c r="J260" s="31"/>
      <c r="K260" s="31"/>
      <c r="L260" s="34"/>
      <c r="M260" s="178"/>
      <c r="N260" s="59"/>
      <c r="O260" s="59"/>
      <c r="P260" s="59"/>
      <c r="Q260" s="59"/>
      <c r="R260" s="59"/>
      <c r="S260" s="59"/>
      <c r="T260" s="60"/>
      <c r="AT260" s="13" t="s">
        <v>1954</v>
      </c>
      <c r="AU260" s="13" t="s">
        <v>83</v>
      </c>
    </row>
    <row r="261" spans="2:65" s="1" customFormat="1" ht="48" customHeight="1">
      <c r="B261" s="30"/>
      <c r="C261" s="153" t="s">
        <v>1322</v>
      </c>
      <c r="D261" s="153" t="s">
        <v>115</v>
      </c>
      <c r="E261" s="154" t="s">
        <v>4031</v>
      </c>
      <c r="F261" s="155" t="s">
        <v>4032</v>
      </c>
      <c r="G261" s="156" t="s">
        <v>219</v>
      </c>
      <c r="H261" s="157">
        <v>1</v>
      </c>
      <c r="I261" s="158"/>
      <c r="J261" s="159">
        <f>ROUND(I261*H261,2)</f>
        <v>0</v>
      </c>
      <c r="K261" s="155" t="s">
        <v>3645</v>
      </c>
      <c r="L261" s="34"/>
      <c r="M261" s="160" t="s">
        <v>19</v>
      </c>
      <c r="N261" s="161" t="s">
        <v>44</v>
      </c>
      <c r="O261" s="59"/>
      <c r="P261" s="162">
        <f>O261*H261</f>
        <v>0</v>
      </c>
      <c r="Q261" s="162">
        <v>0</v>
      </c>
      <c r="R261" s="162">
        <f>Q261*H261</f>
        <v>0</v>
      </c>
      <c r="S261" s="162">
        <v>0</v>
      </c>
      <c r="T261" s="163">
        <f>S261*H261</f>
        <v>0</v>
      </c>
      <c r="AR261" s="164" t="s">
        <v>232</v>
      </c>
      <c r="AT261" s="164" t="s">
        <v>115</v>
      </c>
      <c r="AU261" s="164" t="s">
        <v>83</v>
      </c>
      <c r="AY261" s="13" t="s">
        <v>121</v>
      </c>
      <c r="BE261" s="165">
        <f>IF(N261="základní",J261,0)</f>
        <v>0</v>
      </c>
      <c r="BF261" s="165">
        <f>IF(N261="snížená",J261,0)</f>
        <v>0</v>
      </c>
      <c r="BG261" s="165">
        <f>IF(N261="zákl. přenesená",J261,0)</f>
        <v>0</v>
      </c>
      <c r="BH261" s="165">
        <f>IF(N261="sníž. přenesená",J261,0)</f>
        <v>0</v>
      </c>
      <c r="BI261" s="165">
        <f>IF(N261="nulová",J261,0)</f>
        <v>0</v>
      </c>
      <c r="BJ261" s="13" t="s">
        <v>81</v>
      </c>
      <c r="BK261" s="165">
        <f>ROUND(I261*H261,2)</f>
        <v>0</v>
      </c>
      <c r="BL261" s="13" t="s">
        <v>232</v>
      </c>
      <c r="BM261" s="164" t="s">
        <v>4033</v>
      </c>
    </row>
    <row r="262" spans="2:65" s="1" customFormat="1" ht="87.75">
      <c r="B262" s="30"/>
      <c r="C262" s="31"/>
      <c r="D262" s="176" t="s">
        <v>1954</v>
      </c>
      <c r="E262" s="31"/>
      <c r="F262" s="177" t="s">
        <v>3999</v>
      </c>
      <c r="G262" s="31"/>
      <c r="H262" s="31"/>
      <c r="I262" s="103"/>
      <c r="J262" s="31"/>
      <c r="K262" s="31"/>
      <c r="L262" s="34"/>
      <c r="M262" s="178"/>
      <c r="N262" s="59"/>
      <c r="O262" s="59"/>
      <c r="P262" s="59"/>
      <c r="Q262" s="59"/>
      <c r="R262" s="59"/>
      <c r="S262" s="59"/>
      <c r="T262" s="60"/>
      <c r="AT262" s="13" t="s">
        <v>1954</v>
      </c>
      <c r="AU262" s="13" t="s">
        <v>83</v>
      </c>
    </row>
    <row r="263" spans="2:65" s="1" customFormat="1" ht="48" customHeight="1">
      <c r="B263" s="30"/>
      <c r="C263" s="153" t="s">
        <v>4034</v>
      </c>
      <c r="D263" s="153" t="s">
        <v>115</v>
      </c>
      <c r="E263" s="154" t="s">
        <v>4035</v>
      </c>
      <c r="F263" s="155" t="s">
        <v>4036</v>
      </c>
      <c r="G263" s="156" t="s">
        <v>219</v>
      </c>
      <c r="H263" s="157">
        <v>1</v>
      </c>
      <c r="I263" s="158"/>
      <c r="J263" s="159">
        <f>ROUND(I263*H263,2)</f>
        <v>0</v>
      </c>
      <c r="K263" s="155" t="s">
        <v>3645</v>
      </c>
      <c r="L263" s="34"/>
      <c r="M263" s="160" t="s">
        <v>19</v>
      </c>
      <c r="N263" s="161" t="s">
        <v>44</v>
      </c>
      <c r="O263" s="59"/>
      <c r="P263" s="162">
        <f>O263*H263</f>
        <v>0</v>
      </c>
      <c r="Q263" s="162">
        <v>0</v>
      </c>
      <c r="R263" s="162">
        <f>Q263*H263</f>
        <v>0</v>
      </c>
      <c r="S263" s="162">
        <v>0</v>
      </c>
      <c r="T263" s="163">
        <f>S263*H263</f>
        <v>0</v>
      </c>
      <c r="AR263" s="164" t="s">
        <v>232</v>
      </c>
      <c r="AT263" s="164" t="s">
        <v>115</v>
      </c>
      <c r="AU263" s="164" t="s">
        <v>83</v>
      </c>
      <c r="AY263" s="13" t="s">
        <v>121</v>
      </c>
      <c r="BE263" s="165">
        <f>IF(N263="základní",J263,0)</f>
        <v>0</v>
      </c>
      <c r="BF263" s="165">
        <f>IF(N263="snížená",J263,0)</f>
        <v>0</v>
      </c>
      <c r="BG263" s="165">
        <f>IF(N263="zákl. přenesená",J263,0)</f>
        <v>0</v>
      </c>
      <c r="BH263" s="165">
        <f>IF(N263="sníž. přenesená",J263,0)</f>
        <v>0</v>
      </c>
      <c r="BI263" s="165">
        <f>IF(N263="nulová",J263,0)</f>
        <v>0</v>
      </c>
      <c r="BJ263" s="13" t="s">
        <v>81</v>
      </c>
      <c r="BK263" s="165">
        <f>ROUND(I263*H263,2)</f>
        <v>0</v>
      </c>
      <c r="BL263" s="13" t="s">
        <v>232</v>
      </c>
      <c r="BM263" s="164" t="s">
        <v>4037</v>
      </c>
    </row>
    <row r="264" spans="2:65" s="1" customFormat="1" ht="87.75">
      <c r="B264" s="30"/>
      <c r="C264" s="31"/>
      <c r="D264" s="176" t="s">
        <v>1954</v>
      </c>
      <c r="E264" s="31"/>
      <c r="F264" s="177" t="s">
        <v>3999</v>
      </c>
      <c r="G264" s="31"/>
      <c r="H264" s="31"/>
      <c r="I264" s="103"/>
      <c r="J264" s="31"/>
      <c r="K264" s="31"/>
      <c r="L264" s="34"/>
      <c r="M264" s="178"/>
      <c r="N264" s="59"/>
      <c r="O264" s="59"/>
      <c r="P264" s="59"/>
      <c r="Q264" s="59"/>
      <c r="R264" s="59"/>
      <c r="S264" s="59"/>
      <c r="T264" s="60"/>
      <c r="AT264" s="13" t="s">
        <v>1954</v>
      </c>
      <c r="AU264" s="13" t="s">
        <v>83</v>
      </c>
    </row>
    <row r="265" spans="2:65" s="1" customFormat="1" ht="60" customHeight="1">
      <c r="B265" s="30"/>
      <c r="C265" s="153" t="s">
        <v>1326</v>
      </c>
      <c r="D265" s="153" t="s">
        <v>115</v>
      </c>
      <c r="E265" s="154" t="s">
        <v>4038</v>
      </c>
      <c r="F265" s="155" t="s">
        <v>4039</v>
      </c>
      <c r="G265" s="156" t="s">
        <v>219</v>
      </c>
      <c r="H265" s="157">
        <v>1</v>
      </c>
      <c r="I265" s="158"/>
      <c r="J265" s="159">
        <f>ROUND(I265*H265,2)</f>
        <v>0</v>
      </c>
      <c r="K265" s="155" t="s">
        <v>3645</v>
      </c>
      <c r="L265" s="34"/>
      <c r="M265" s="160" t="s">
        <v>19</v>
      </c>
      <c r="N265" s="161" t="s">
        <v>44</v>
      </c>
      <c r="O265" s="59"/>
      <c r="P265" s="162">
        <f>O265*H265</f>
        <v>0</v>
      </c>
      <c r="Q265" s="162">
        <v>0</v>
      </c>
      <c r="R265" s="162">
        <f>Q265*H265</f>
        <v>0</v>
      </c>
      <c r="S265" s="162">
        <v>0</v>
      </c>
      <c r="T265" s="163">
        <f>S265*H265</f>
        <v>0</v>
      </c>
      <c r="AR265" s="164" t="s">
        <v>232</v>
      </c>
      <c r="AT265" s="164" t="s">
        <v>115</v>
      </c>
      <c r="AU265" s="164" t="s">
        <v>83</v>
      </c>
      <c r="AY265" s="13" t="s">
        <v>121</v>
      </c>
      <c r="BE265" s="165">
        <f>IF(N265="základní",J265,0)</f>
        <v>0</v>
      </c>
      <c r="BF265" s="165">
        <f>IF(N265="snížená",J265,0)</f>
        <v>0</v>
      </c>
      <c r="BG265" s="165">
        <f>IF(N265="zákl. přenesená",J265,0)</f>
        <v>0</v>
      </c>
      <c r="BH265" s="165">
        <f>IF(N265="sníž. přenesená",J265,0)</f>
        <v>0</v>
      </c>
      <c r="BI265" s="165">
        <f>IF(N265="nulová",J265,0)</f>
        <v>0</v>
      </c>
      <c r="BJ265" s="13" t="s">
        <v>81</v>
      </c>
      <c r="BK265" s="165">
        <f>ROUND(I265*H265,2)</f>
        <v>0</v>
      </c>
      <c r="BL265" s="13" t="s">
        <v>232</v>
      </c>
      <c r="BM265" s="164" t="s">
        <v>4040</v>
      </c>
    </row>
    <row r="266" spans="2:65" s="1" customFormat="1" ht="87.75">
      <c r="B266" s="30"/>
      <c r="C266" s="31"/>
      <c r="D266" s="176" t="s">
        <v>1954</v>
      </c>
      <c r="E266" s="31"/>
      <c r="F266" s="177" t="s">
        <v>3999</v>
      </c>
      <c r="G266" s="31"/>
      <c r="H266" s="31"/>
      <c r="I266" s="103"/>
      <c r="J266" s="31"/>
      <c r="K266" s="31"/>
      <c r="L266" s="34"/>
      <c r="M266" s="178"/>
      <c r="N266" s="59"/>
      <c r="O266" s="59"/>
      <c r="P266" s="59"/>
      <c r="Q266" s="59"/>
      <c r="R266" s="59"/>
      <c r="S266" s="59"/>
      <c r="T266" s="60"/>
      <c r="AT266" s="13" t="s">
        <v>1954</v>
      </c>
      <c r="AU266" s="13" t="s">
        <v>83</v>
      </c>
    </row>
    <row r="267" spans="2:65" s="1" customFormat="1" ht="60" customHeight="1">
      <c r="B267" s="30"/>
      <c r="C267" s="153" t="s">
        <v>1330</v>
      </c>
      <c r="D267" s="153" t="s">
        <v>115</v>
      </c>
      <c r="E267" s="154" t="s">
        <v>4041</v>
      </c>
      <c r="F267" s="155" t="s">
        <v>4042</v>
      </c>
      <c r="G267" s="156" t="s">
        <v>219</v>
      </c>
      <c r="H267" s="157">
        <v>1</v>
      </c>
      <c r="I267" s="158"/>
      <c r="J267" s="159">
        <f>ROUND(I267*H267,2)</f>
        <v>0</v>
      </c>
      <c r="K267" s="155" t="s">
        <v>3645</v>
      </c>
      <c r="L267" s="34"/>
      <c r="M267" s="160" t="s">
        <v>19</v>
      </c>
      <c r="N267" s="161" t="s">
        <v>44</v>
      </c>
      <c r="O267" s="59"/>
      <c r="P267" s="162">
        <f>O267*H267</f>
        <v>0</v>
      </c>
      <c r="Q267" s="162">
        <v>0</v>
      </c>
      <c r="R267" s="162">
        <f>Q267*H267</f>
        <v>0</v>
      </c>
      <c r="S267" s="162">
        <v>0</v>
      </c>
      <c r="T267" s="163">
        <f>S267*H267</f>
        <v>0</v>
      </c>
      <c r="AR267" s="164" t="s">
        <v>232</v>
      </c>
      <c r="AT267" s="164" t="s">
        <v>115</v>
      </c>
      <c r="AU267" s="164" t="s">
        <v>83</v>
      </c>
      <c r="AY267" s="13" t="s">
        <v>121</v>
      </c>
      <c r="BE267" s="165">
        <f>IF(N267="základní",J267,0)</f>
        <v>0</v>
      </c>
      <c r="BF267" s="165">
        <f>IF(N267="snížená",J267,0)</f>
        <v>0</v>
      </c>
      <c r="BG267" s="165">
        <f>IF(N267="zákl. přenesená",J267,0)</f>
        <v>0</v>
      </c>
      <c r="BH267" s="165">
        <f>IF(N267="sníž. přenesená",J267,0)</f>
        <v>0</v>
      </c>
      <c r="BI267" s="165">
        <f>IF(N267="nulová",J267,0)</f>
        <v>0</v>
      </c>
      <c r="BJ267" s="13" t="s">
        <v>81</v>
      </c>
      <c r="BK267" s="165">
        <f>ROUND(I267*H267,2)</f>
        <v>0</v>
      </c>
      <c r="BL267" s="13" t="s">
        <v>232</v>
      </c>
      <c r="BM267" s="164" t="s">
        <v>4043</v>
      </c>
    </row>
    <row r="268" spans="2:65" s="1" customFormat="1" ht="87.75">
      <c r="B268" s="30"/>
      <c r="C268" s="31"/>
      <c r="D268" s="176" t="s">
        <v>1954</v>
      </c>
      <c r="E268" s="31"/>
      <c r="F268" s="177" t="s">
        <v>3999</v>
      </c>
      <c r="G268" s="31"/>
      <c r="H268" s="31"/>
      <c r="I268" s="103"/>
      <c r="J268" s="31"/>
      <c r="K268" s="31"/>
      <c r="L268" s="34"/>
      <c r="M268" s="178"/>
      <c r="N268" s="59"/>
      <c r="O268" s="59"/>
      <c r="P268" s="59"/>
      <c r="Q268" s="59"/>
      <c r="R268" s="59"/>
      <c r="S268" s="59"/>
      <c r="T268" s="60"/>
      <c r="AT268" s="13" t="s">
        <v>1954</v>
      </c>
      <c r="AU268" s="13" t="s">
        <v>83</v>
      </c>
    </row>
    <row r="269" spans="2:65" s="1" customFormat="1" ht="60" customHeight="1">
      <c r="B269" s="30"/>
      <c r="C269" s="153" t="s">
        <v>1334</v>
      </c>
      <c r="D269" s="153" t="s">
        <v>115</v>
      </c>
      <c r="E269" s="154" t="s">
        <v>4044</v>
      </c>
      <c r="F269" s="155" t="s">
        <v>4045</v>
      </c>
      <c r="G269" s="156" t="s">
        <v>219</v>
      </c>
      <c r="H269" s="157">
        <v>1</v>
      </c>
      <c r="I269" s="158"/>
      <c r="J269" s="159">
        <f>ROUND(I269*H269,2)</f>
        <v>0</v>
      </c>
      <c r="K269" s="155" t="s">
        <v>3645</v>
      </c>
      <c r="L269" s="34"/>
      <c r="M269" s="160" t="s">
        <v>19</v>
      </c>
      <c r="N269" s="161" t="s">
        <v>44</v>
      </c>
      <c r="O269" s="59"/>
      <c r="P269" s="162">
        <f>O269*H269</f>
        <v>0</v>
      </c>
      <c r="Q269" s="162">
        <v>0</v>
      </c>
      <c r="R269" s="162">
        <f>Q269*H269</f>
        <v>0</v>
      </c>
      <c r="S269" s="162">
        <v>0</v>
      </c>
      <c r="T269" s="163">
        <f>S269*H269</f>
        <v>0</v>
      </c>
      <c r="AR269" s="164" t="s">
        <v>232</v>
      </c>
      <c r="AT269" s="164" t="s">
        <v>115</v>
      </c>
      <c r="AU269" s="164" t="s">
        <v>83</v>
      </c>
      <c r="AY269" s="13" t="s">
        <v>121</v>
      </c>
      <c r="BE269" s="165">
        <f>IF(N269="základní",J269,0)</f>
        <v>0</v>
      </c>
      <c r="BF269" s="165">
        <f>IF(N269="snížená",J269,0)</f>
        <v>0</v>
      </c>
      <c r="BG269" s="165">
        <f>IF(N269="zákl. přenesená",J269,0)</f>
        <v>0</v>
      </c>
      <c r="BH269" s="165">
        <f>IF(N269="sníž. přenesená",J269,0)</f>
        <v>0</v>
      </c>
      <c r="BI269" s="165">
        <f>IF(N269="nulová",J269,0)</f>
        <v>0</v>
      </c>
      <c r="BJ269" s="13" t="s">
        <v>81</v>
      </c>
      <c r="BK269" s="165">
        <f>ROUND(I269*H269,2)</f>
        <v>0</v>
      </c>
      <c r="BL269" s="13" t="s">
        <v>232</v>
      </c>
      <c r="BM269" s="164" t="s">
        <v>4046</v>
      </c>
    </row>
    <row r="270" spans="2:65" s="1" customFormat="1" ht="87.75">
      <c r="B270" s="30"/>
      <c r="C270" s="31"/>
      <c r="D270" s="176" t="s">
        <v>1954</v>
      </c>
      <c r="E270" s="31"/>
      <c r="F270" s="177" t="s">
        <v>3999</v>
      </c>
      <c r="G270" s="31"/>
      <c r="H270" s="31"/>
      <c r="I270" s="103"/>
      <c r="J270" s="31"/>
      <c r="K270" s="31"/>
      <c r="L270" s="34"/>
      <c r="M270" s="178"/>
      <c r="N270" s="59"/>
      <c r="O270" s="59"/>
      <c r="P270" s="59"/>
      <c r="Q270" s="59"/>
      <c r="R270" s="59"/>
      <c r="S270" s="59"/>
      <c r="T270" s="60"/>
      <c r="AT270" s="13" t="s">
        <v>1954</v>
      </c>
      <c r="AU270" s="13" t="s">
        <v>83</v>
      </c>
    </row>
    <row r="271" spans="2:65" s="1" customFormat="1" ht="60" customHeight="1">
      <c r="B271" s="30"/>
      <c r="C271" s="153" t="s">
        <v>1338</v>
      </c>
      <c r="D271" s="153" t="s">
        <v>115</v>
      </c>
      <c r="E271" s="154" t="s">
        <v>4047</v>
      </c>
      <c r="F271" s="155" t="s">
        <v>4048</v>
      </c>
      <c r="G271" s="156" t="s">
        <v>219</v>
      </c>
      <c r="H271" s="157">
        <v>1</v>
      </c>
      <c r="I271" s="158"/>
      <c r="J271" s="159">
        <f>ROUND(I271*H271,2)</f>
        <v>0</v>
      </c>
      <c r="K271" s="155" t="s">
        <v>3645</v>
      </c>
      <c r="L271" s="34"/>
      <c r="M271" s="160" t="s">
        <v>19</v>
      </c>
      <c r="N271" s="161" t="s">
        <v>44</v>
      </c>
      <c r="O271" s="59"/>
      <c r="P271" s="162">
        <f>O271*H271</f>
        <v>0</v>
      </c>
      <c r="Q271" s="162">
        <v>0</v>
      </c>
      <c r="R271" s="162">
        <f>Q271*H271</f>
        <v>0</v>
      </c>
      <c r="S271" s="162">
        <v>0</v>
      </c>
      <c r="T271" s="163">
        <f>S271*H271</f>
        <v>0</v>
      </c>
      <c r="AR271" s="164" t="s">
        <v>232</v>
      </c>
      <c r="AT271" s="164" t="s">
        <v>115</v>
      </c>
      <c r="AU271" s="164" t="s">
        <v>83</v>
      </c>
      <c r="AY271" s="13" t="s">
        <v>121</v>
      </c>
      <c r="BE271" s="165">
        <f>IF(N271="základní",J271,0)</f>
        <v>0</v>
      </c>
      <c r="BF271" s="165">
        <f>IF(N271="snížená",J271,0)</f>
        <v>0</v>
      </c>
      <c r="BG271" s="165">
        <f>IF(N271="zákl. přenesená",J271,0)</f>
        <v>0</v>
      </c>
      <c r="BH271" s="165">
        <f>IF(N271="sníž. přenesená",J271,0)</f>
        <v>0</v>
      </c>
      <c r="BI271" s="165">
        <f>IF(N271="nulová",J271,0)</f>
        <v>0</v>
      </c>
      <c r="BJ271" s="13" t="s">
        <v>81</v>
      </c>
      <c r="BK271" s="165">
        <f>ROUND(I271*H271,2)</f>
        <v>0</v>
      </c>
      <c r="BL271" s="13" t="s">
        <v>232</v>
      </c>
      <c r="BM271" s="164" t="s">
        <v>4049</v>
      </c>
    </row>
    <row r="272" spans="2:65" s="1" customFormat="1" ht="87.75">
      <c r="B272" s="30"/>
      <c r="C272" s="31"/>
      <c r="D272" s="176" t="s">
        <v>1954</v>
      </c>
      <c r="E272" s="31"/>
      <c r="F272" s="177" t="s">
        <v>3999</v>
      </c>
      <c r="G272" s="31"/>
      <c r="H272" s="31"/>
      <c r="I272" s="103"/>
      <c r="J272" s="31"/>
      <c r="K272" s="31"/>
      <c r="L272" s="34"/>
      <c r="M272" s="178"/>
      <c r="N272" s="59"/>
      <c r="O272" s="59"/>
      <c r="P272" s="59"/>
      <c r="Q272" s="59"/>
      <c r="R272" s="59"/>
      <c r="S272" s="59"/>
      <c r="T272" s="60"/>
      <c r="AT272" s="13" t="s">
        <v>1954</v>
      </c>
      <c r="AU272" s="13" t="s">
        <v>83</v>
      </c>
    </row>
    <row r="273" spans="2:65" s="1" customFormat="1" ht="60" customHeight="1">
      <c r="B273" s="30"/>
      <c r="C273" s="153" t="s">
        <v>1342</v>
      </c>
      <c r="D273" s="153" t="s">
        <v>115</v>
      </c>
      <c r="E273" s="154" t="s">
        <v>4050</v>
      </c>
      <c r="F273" s="155" t="s">
        <v>4051</v>
      </c>
      <c r="G273" s="156" t="s">
        <v>219</v>
      </c>
      <c r="H273" s="157">
        <v>1</v>
      </c>
      <c r="I273" s="158"/>
      <c r="J273" s="159">
        <f>ROUND(I273*H273,2)</f>
        <v>0</v>
      </c>
      <c r="K273" s="155" t="s">
        <v>3645</v>
      </c>
      <c r="L273" s="34"/>
      <c r="M273" s="160" t="s">
        <v>19</v>
      </c>
      <c r="N273" s="161" t="s">
        <v>44</v>
      </c>
      <c r="O273" s="59"/>
      <c r="P273" s="162">
        <f>O273*H273</f>
        <v>0</v>
      </c>
      <c r="Q273" s="162">
        <v>0</v>
      </c>
      <c r="R273" s="162">
        <f>Q273*H273</f>
        <v>0</v>
      </c>
      <c r="S273" s="162">
        <v>0</v>
      </c>
      <c r="T273" s="163">
        <f>S273*H273</f>
        <v>0</v>
      </c>
      <c r="AR273" s="164" t="s">
        <v>232</v>
      </c>
      <c r="AT273" s="164" t="s">
        <v>115</v>
      </c>
      <c r="AU273" s="164" t="s">
        <v>83</v>
      </c>
      <c r="AY273" s="13" t="s">
        <v>121</v>
      </c>
      <c r="BE273" s="165">
        <f>IF(N273="základní",J273,0)</f>
        <v>0</v>
      </c>
      <c r="BF273" s="165">
        <f>IF(N273="snížená",J273,0)</f>
        <v>0</v>
      </c>
      <c r="BG273" s="165">
        <f>IF(N273="zákl. přenesená",J273,0)</f>
        <v>0</v>
      </c>
      <c r="BH273" s="165">
        <f>IF(N273="sníž. přenesená",J273,0)</f>
        <v>0</v>
      </c>
      <c r="BI273" s="165">
        <f>IF(N273="nulová",J273,0)</f>
        <v>0</v>
      </c>
      <c r="BJ273" s="13" t="s">
        <v>81</v>
      </c>
      <c r="BK273" s="165">
        <f>ROUND(I273*H273,2)</f>
        <v>0</v>
      </c>
      <c r="BL273" s="13" t="s">
        <v>232</v>
      </c>
      <c r="BM273" s="164" t="s">
        <v>4052</v>
      </c>
    </row>
    <row r="274" spans="2:65" s="1" customFormat="1" ht="87.75">
      <c r="B274" s="30"/>
      <c r="C274" s="31"/>
      <c r="D274" s="176" t="s">
        <v>1954</v>
      </c>
      <c r="E274" s="31"/>
      <c r="F274" s="177" t="s">
        <v>3999</v>
      </c>
      <c r="G274" s="31"/>
      <c r="H274" s="31"/>
      <c r="I274" s="103"/>
      <c r="J274" s="31"/>
      <c r="K274" s="31"/>
      <c r="L274" s="34"/>
      <c r="M274" s="178"/>
      <c r="N274" s="59"/>
      <c r="O274" s="59"/>
      <c r="P274" s="59"/>
      <c r="Q274" s="59"/>
      <c r="R274" s="59"/>
      <c r="S274" s="59"/>
      <c r="T274" s="60"/>
      <c r="AT274" s="13" t="s">
        <v>1954</v>
      </c>
      <c r="AU274" s="13" t="s">
        <v>83</v>
      </c>
    </row>
    <row r="275" spans="2:65" s="1" customFormat="1" ht="48" customHeight="1">
      <c r="B275" s="30"/>
      <c r="C275" s="153" t="s">
        <v>1346</v>
      </c>
      <c r="D275" s="153" t="s">
        <v>115</v>
      </c>
      <c r="E275" s="154" t="s">
        <v>4053</v>
      </c>
      <c r="F275" s="155" t="s">
        <v>4054</v>
      </c>
      <c r="G275" s="156" t="s">
        <v>219</v>
      </c>
      <c r="H275" s="157">
        <v>1</v>
      </c>
      <c r="I275" s="158"/>
      <c r="J275" s="159">
        <f>ROUND(I275*H275,2)</f>
        <v>0</v>
      </c>
      <c r="K275" s="155" t="s">
        <v>3645</v>
      </c>
      <c r="L275" s="34"/>
      <c r="M275" s="160" t="s">
        <v>19</v>
      </c>
      <c r="N275" s="161" t="s">
        <v>44</v>
      </c>
      <c r="O275" s="59"/>
      <c r="P275" s="162">
        <f>O275*H275</f>
        <v>0</v>
      </c>
      <c r="Q275" s="162">
        <v>0</v>
      </c>
      <c r="R275" s="162">
        <f>Q275*H275</f>
        <v>0</v>
      </c>
      <c r="S275" s="162">
        <v>0</v>
      </c>
      <c r="T275" s="163">
        <f>S275*H275</f>
        <v>0</v>
      </c>
      <c r="AR275" s="164" t="s">
        <v>232</v>
      </c>
      <c r="AT275" s="164" t="s">
        <v>115</v>
      </c>
      <c r="AU275" s="164" t="s">
        <v>83</v>
      </c>
      <c r="AY275" s="13" t="s">
        <v>121</v>
      </c>
      <c r="BE275" s="165">
        <f>IF(N275="základní",J275,0)</f>
        <v>0</v>
      </c>
      <c r="BF275" s="165">
        <f>IF(N275="snížená",J275,0)</f>
        <v>0</v>
      </c>
      <c r="BG275" s="165">
        <f>IF(N275="zákl. přenesená",J275,0)</f>
        <v>0</v>
      </c>
      <c r="BH275" s="165">
        <f>IF(N275="sníž. přenesená",J275,0)</f>
        <v>0</v>
      </c>
      <c r="BI275" s="165">
        <f>IF(N275="nulová",J275,0)</f>
        <v>0</v>
      </c>
      <c r="BJ275" s="13" t="s">
        <v>81</v>
      </c>
      <c r="BK275" s="165">
        <f>ROUND(I275*H275,2)</f>
        <v>0</v>
      </c>
      <c r="BL275" s="13" t="s">
        <v>232</v>
      </c>
      <c r="BM275" s="164" t="s">
        <v>4055</v>
      </c>
    </row>
    <row r="276" spans="2:65" s="1" customFormat="1" ht="87.75">
      <c r="B276" s="30"/>
      <c r="C276" s="31"/>
      <c r="D276" s="176" t="s">
        <v>1954</v>
      </c>
      <c r="E276" s="31"/>
      <c r="F276" s="177" t="s">
        <v>3999</v>
      </c>
      <c r="G276" s="31"/>
      <c r="H276" s="31"/>
      <c r="I276" s="103"/>
      <c r="J276" s="31"/>
      <c r="K276" s="31"/>
      <c r="L276" s="34"/>
      <c r="M276" s="178"/>
      <c r="N276" s="59"/>
      <c r="O276" s="59"/>
      <c r="P276" s="59"/>
      <c r="Q276" s="59"/>
      <c r="R276" s="59"/>
      <c r="S276" s="59"/>
      <c r="T276" s="60"/>
      <c r="AT276" s="13" t="s">
        <v>1954</v>
      </c>
      <c r="AU276" s="13" t="s">
        <v>83</v>
      </c>
    </row>
    <row r="277" spans="2:65" s="1" customFormat="1" ht="60" customHeight="1">
      <c r="B277" s="30"/>
      <c r="C277" s="153" t="s">
        <v>1350</v>
      </c>
      <c r="D277" s="153" t="s">
        <v>115</v>
      </c>
      <c r="E277" s="154" t="s">
        <v>4056</v>
      </c>
      <c r="F277" s="155" t="s">
        <v>4057</v>
      </c>
      <c r="G277" s="156" t="s">
        <v>219</v>
      </c>
      <c r="H277" s="157">
        <v>1</v>
      </c>
      <c r="I277" s="158"/>
      <c r="J277" s="159">
        <f>ROUND(I277*H277,2)</f>
        <v>0</v>
      </c>
      <c r="K277" s="155" t="s">
        <v>3645</v>
      </c>
      <c r="L277" s="34"/>
      <c r="M277" s="160" t="s">
        <v>19</v>
      </c>
      <c r="N277" s="161" t="s">
        <v>44</v>
      </c>
      <c r="O277" s="59"/>
      <c r="P277" s="162">
        <f>O277*H277</f>
        <v>0</v>
      </c>
      <c r="Q277" s="162">
        <v>0</v>
      </c>
      <c r="R277" s="162">
        <f>Q277*H277</f>
        <v>0</v>
      </c>
      <c r="S277" s="162">
        <v>0</v>
      </c>
      <c r="T277" s="163">
        <f>S277*H277</f>
        <v>0</v>
      </c>
      <c r="AR277" s="164" t="s">
        <v>232</v>
      </c>
      <c r="AT277" s="164" t="s">
        <v>115</v>
      </c>
      <c r="AU277" s="164" t="s">
        <v>83</v>
      </c>
      <c r="AY277" s="13" t="s">
        <v>121</v>
      </c>
      <c r="BE277" s="165">
        <f>IF(N277="základní",J277,0)</f>
        <v>0</v>
      </c>
      <c r="BF277" s="165">
        <f>IF(N277="snížená",J277,0)</f>
        <v>0</v>
      </c>
      <c r="BG277" s="165">
        <f>IF(N277="zákl. přenesená",J277,0)</f>
        <v>0</v>
      </c>
      <c r="BH277" s="165">
        <f>IF(N277="sníž. přenesená",J277,0)</f>
        <v>0</v>
      </c>
      <c r="BI277" s="165">
        <f>IF(N277="nulová",J277,0)</f>
        <v>0</v>
      </c>
      <c r="BJ277" s="13" t="s">
        <v>81</v>
      </c>
      <c r="BK277" s="165">
        <f>ROUND(I277*H277,2)</f>
        <v>0</v>
      </c>
      <c r="BL277" s="13" t="s">
        <v>232</v>
      </c>
      <c r="BM277" s="164" t="s">
        <v>4058</v>
      </c>
    </row>
    <row r="278" spans="2:65" s="1" customFormat="1" ht="87.75">
      <c r="B278" s="30"/>
      <c r="C278" s="31"/>
      <c r="D278" s="176" t="s">
        <v>1954</v>
      </c>
      <c r="E278" s="31"/>
      <c r="F278" s="177" t="s">
        <v>3999</v>
      </c>
      <c r="G278" s="31"/>
      <c r="H278" s="31"/>
      <c r="I278" s="103"/>
      <c r="J278" s="31"/>
      <c r="K278" s="31"/>
      <c r="L278" s="34"/>
      <c r="M278" s="178"/>
      <c r="N278" s="59"/>
      <c r="O278" s="59"/>
      <c r="P278" s="59"/>
      <c r="Q278" s="59"/>
      <c r="R278" s="59"/>
      <c r="S278" s="59"/>
      <c r="T278" s="60"/>
      <c r="AT278" s="13" t="s">
        <v>1954</v>
      </c>
      <c r="AU278" s="13" t="s">
        <v>83</v>
      </c>
    </row>
    <row r="279" spans="2:65" s="1" customFormat="1" ht="48" customHeight="1">
      <c r="B279" s="30"/>
      <c r="C279" s="153" t="s">
        <v>1354</v>
      </c>
      <c r="D279" s="153" t="s">
        <v>115</v>
      </c>
      <c r="E279" s="154" t="s">
        <v>4059</v>
      </c>
      <c r="F279" s="155" t="s">
        <v>4060</v>
      </c>
      <c r="G279" s="156" t="s">
        <v>231</v>
      </c>
      <c r="H279" s="157">
        <v>1</v>
      </c>
      <c r="I279" s="158"/>
      <c r="J279" s="159">
        <f>ROUND(I279*H279,2)</f>
        <v>0</v>
      </c>
      <c r="K279" s="155" t="s">
        <v>3645</v>
      </c>
      <c r="L279" s="34"/>
      <c r="M279" s="160" t="s">
        <v>19</v>
      </c>
      <c r="N279" s="161" t="s">
        <v>44</v>
      </c>
      <c r="O279" s="59"/>
      <c r="P279" s="162">
        <f>O279*H279</f>
        <v>0</v>
      </c>
      <c r="Q279" s="162">
        <v>0</v>
      </c>
      <c r="R279" s="162">
        <f>Q279*H279</f>
        <v>0</v>
      </c>
      <c r="S279" s="162">
        <v>0</v>
      </c>
      <c r="T279" s="163">
        <f>S279*H279</f>
        <v>0</v>
      </c>
      <c r="AR279" s="164" t="s">
        <v>232</v>
      </c>
      <c r="AT279" s="164" t="s">
        <v>115</v>
      </c>
      <c r="AU279" s="164" t="s">
        <v>83</v>
      </c>
      <c r="AY279" s="13" t="s">
        <v>121</v>
      </c>
      <c r="BE279" s="165">
        <f>IF(N279="základní",J279,0)</f>
        <v>0</v>
      </c>
      <c r="BF279" s="165">
        <f>IF(N279="snížená",J279,0)</f>
        <v>0</v>
      </c>
      <c r="BG279" s="165">
        <f>IF(N279="zákl. přenesená",J279,0)</f>
        <v>0</v>
      </c>
      <c r="BH279" s="165">
        <f>IF(N279="sníž. přenesená",J279,0)</f>
        <v>0</v>
      </c>
      <c r="BI279" s="165">
        <f>IF(N279="nulová",J279,0)</f>
        <v>0</v>
      </c>
      <c r="BJ279" s="13" t="s">
        <v>81</v>
      </c>
      <c r="BK279" s="165">
        <f>ROUND(I279*H279,2)</f>
        <v>0</v>
      </c>
      <c r="BL279" s="13" t="s">
        <v>232</v>
      </c>
      <c r="BM279" s="164" t="s">
        <v>4061</v>
      </c>
    </row>
    <row r="280" spans="2:65" s="1" customFormat="1" ht="87.75">
      <c r="B280" s="30"/>
      <c r="C280" s="31"/>
      <c r="D280" s="176" t="s">
        <v>1954</v>
      </c>
      <c r="E280" s="31"/>
      <c r="F280" s="177" t="s">
        <v>3999</v>
      </c>
      <c r="G280" s="31"/>
      <c r="H280" s="31"/>
      <c r="I280" s="103"/>
      <c r="J280" s="31"/>
      <c r="K280" s="31"/>
      <c r="L280" s="34"/>
      <c r="M280" s="178"/>
      <c r="N280" s="59"/>
      <c r="O280" s="59"/>
      <c r="P280" s="59"/>
      <c r="Q280" s="59"/>
      <c r="R280" s="59"/>
      <c r="S280" s="59"/>
      <c r="T280" s="60"/>
      <c r="AT280" s="13" t="s">
        <v>1954</v>
      </c>
      <c r="AU280" s="13" t="s">
        <v>83</v>
      </c>
    </row>
    <row r="281" spans="2:65" s="1" customFormat="1" ht="48" customHeight="1">
      <c r="B281" s="30"/>
      <c r="C281" s="153" t="s">
        <v>1358</v>
      </c>
      <c r="D281" s="153" t="s">
        <v>115</v>
      </c>
      <c r="E281" s="154" t="s">
        <v>4062</v>
      </c>
      <c r="F281" s="155" t="s">
        <v>4063</v>
      </c>
      <c r="G281" s="156" t="s">
        <v>231</v>
      </c>
      <c r="H281" s="157">
        <v>1</v>
      </c>
      <c r="I281" s="158"/>
      <c r="J281" s="159">
        <f>ROUND(I281*H281,2)</f>
        <v>0</v>
      </c>
      <c r="K281" s="155" t="s">
        <v>3645</v>
      </c>
      <c r="L281" s="34"/>
      <c r="M281" s="160" t="s">
        <v>19</v>
      </c>
      <c r="N281" s="161" t="s">
        <v>44</v>
      </c>
      <c r="O281" s="59"/>
      <c r="P281" s="162">
        <f>O281*H281</f>
        <v>0</v>
      </c>
      <c r="Q281" s="162">
        <v>0</v>
      </c>
      <c r="R281" s="162">
        <f>Q281*H281</f>
        <v>0</v>
      </c>
      <c r="S281" s="162">
        <v>0</v>
      </c>
      <c r="T281" s="163">
        <f>S281*H281</f>
        <v>0</v>
      </c>
      <c r="AR281" s="164" t="s">
        <v>232</v>
      </c>
      <c r="AT281" s="164" t="s">
        <v>115</v>
      </c>
      <c r="AU281" s="164" t="s">
        <v>83</v>
      </c>
      <c r="AY281" s="13" t="s">
        <v>121</v>
      </c>
      <c r="BE281" s="165">
        <f>IF(N281="základní",J281,0)</f>
        <v>0</v>
      </c>
      <c r="BF281" s="165">
        <f>IF(N281="snížená",J281,0)</f>
        <v>0</v>
      </c>
      <c r="BG281" s="165">
        <f>IF(N281="zákl. přenesená",J281,0)</f>
        <v>0</v>
      </c>
      <c r="BH281" s="165">
        <f>IF(N281="sníž. přenesená",J281,0)</f>
        <v>0</v>
      </c>
      <c r="BI281" s="165">
        <f>IF(N281="nulová",J281,0)</f>
        <v>0</v>
      </c>
      <c r="BJ281" s="13" t="s">
        <v>81</v>
      </c>
      <c r="BK281" s="165">
        <f>ROUND(I281*H281,2)</f>
        <v>0</v>
      </c>
      <c r="BL281" s="13" t="s">
        <v>232</v>
      </c>
      <c r="BM281" s="164" t="s">
        <v>4064</v>
      </c>
    </row>
    <row r="282" spans="2:65" s="1" customFormat="1" ht="87.75">
      <c r="B282" s="30"/>
      <c r="C282" s="31"/>
      <c r="D282" s="176" t="s">
        <v>1954</v>
      </c>
      <c r="E282" s="31"/>
      <c r="F282" s="177" t="s">
        <v>3999</v>
      </c>
      <c r="G282" s="31"/>
      <c r="H282" s="31"/>
      <c r="I282" s="103"/>
      <c r="J282" s="31"/>
      <c r="K282" s="31"/>
      <c r="L282" s="34"/>
      <c r="M282" s="178"/>
      <c r="N282" s="59"/>
      <c r="O282" s="59"/>
      <c r="P282" s="59"/>
      <c r="Q282" s="59"/>
      <c r="R282" s="59"/>
      <c r="S282" s="59"/>
      <c r="T282" s="60"/>
      <c r="AT282" s="13" t="s">
        <v>1954</v>
      </c>
      <c r="AU282" s="13" t="s">
        <v>83</v>
      </c>
    </row>
    <row r="283" spans="2:65" s="1" customFormat="1" ht="48" customHeight="1">
      <c r="B283" s="30"/>
      <c r="C283" s="153" t="s">
        <v>1362</v>
      </c>
      <c r="D283" s="153" t="s">
        <v>115</v>
      </c>
      <c r="E283" s="154" t="s">
        <v>4065</v>
      </c>
      <c r="F283" s="155" t="s">
        <v>4066</v>
      </c>
      <c r="G283" s="156" t="s">
        <v>231</v>
      </c>
      <c r="H283" s="157">
        <v>1</v>
      </c>
      <c r="I283" s="158"/>
      <c r="J283" s="159">
        <f>ROUND(I283*H283,2)</f>
        <v>0</v>
      </c>
      <c r="K283" s="155" t="s">
        <v>3645</v>
      </c>
      <c r="L283" s="34"/>
      <c r="M283" s="160" t="s">
        <v>19</v>
      </c>
      <c r="N283" s="161" t="s">
        <v>44</v>
      </c>
      <c r="O283" s="59"/>
      <c r="P283" s="162">
        <f>O283*H283</f>
        <v>0</v>
      </c>
      <c r="Q283" s="162">
        <v>0</v>
      </c>
      <c r="R283" s="162">
        <f>Q283*H283</f>
        <v>0</v>
      </c>
      <c r="S283" s="162">
        <v>0</v>
      </c>
      <c r="T283" s="163">
        <f>S283*H283</f>
        <v>0</v>
      </c>
      <c r="AR283" s="164" t="s">
        <v>232</v>
      </c>
      <c r="AT283" s="164" t="s">
        <v>115</v>
      </c>
      <c r="AU283" s="164" t="s">
        <v>83</v>
      </c>
      <c r="AY283" s="13" t="s">
        <v>121</v>
      </c>
      <c r="BE283" s="165">
        <f>IF(N283="základní",J283,0)</f>
        <v>0</v>
      </c>
      <c r="BF283" s="165">
        <f>IF(N283="snížená",J283,0)</f>
        <v>0</v>
      </c>
      <c r="BG283" s="165">
        <f>IF(N283="zákl. přenesená",J283,0)</f>
        <v>0</v>
      </c>
      <c r="BH283" s="165">
        <f>IF(N283="sníž. přenesená",J283,0)</f>
        <v>0</v>
      </c>
      <c r="BI283" s="165">
        <f>IF(N283="nulová",J283,0)</f>
        <v>0</v>
      </c>
      <c r="BJ283" s="13" t="s">
        <v>81</v>
      </c>
      <c r="BK283" s="165">
        <f>ROUND(I283*H283,2)</f>
        <v>0</v>
      </c>
      <c r="BL283" s="13" t="s">
        <v>232</v>
      </c>
      <c r="BM283" s="164" t="s">
        <v>4067</v>
      </c>
    </row>
    <row r="284" spans="2:65" s="1" customFormat="1" ht="87.75">
      <c r="B284" s="30"/>
      <c r="C284" s="31"/>
      <c r="D284" s="176" t="s">
        <v>1954</v>
      </c>
      <c r="E284" s="31"/>
      <c r="F284" s="177" t="s">
        <v>3999</v>
      </c>
      <c r="G284" s="31"/>
      <c r="H284" s="31"/>
      <c r="I284" s="103"/>
      <c r="J284" s="31"/>
      <c r="K284" s="31"/>
      <c r="L284" s="34"/>
      <c r="M284" s="178"/>
      <c r="N284" s="59"/>
      <c r="O284" s="59"/>
      <c r="P284" s="59"/>
      <c r="Q284" s="59"/>
      <c r="R284" s="59"/>
      <c r="S284" s="59"/>
      <c r="T284" s="60"/>
      <c r="AT284" s="13" t="s">
        <v>1954</v>
      </c>
      <c r="AU284" s="13" t="s">
        <v>83</v>
      </c>
    </row>
    <row r="285" spans="2:65" s="1" customFormat="1" ht="48" customHeight="1">
      <c r="B285" s="30"/>
      <c r="C285" s="153" t="s">
        <v>1366</v>
      </c>
      <c r="D285" s="153" t="s">
        <v>115</v>
      </c>
      <c r="E285" s="154" t="s">
        <v>4068</v>
      </c>
      <c r="F285" s="155" t="s">
        <v>4069</v>
      </c>
      <c r="G285" s="156" t="s">
        <v>231</v>
      </c>
      <c r="H285" s="157">
        <v>1</v>
      </c>
      <c r="I285" s="158"/>
      <c r="J285" s="159">
        <f>ROUND(I285*H285,2)</f>
        <v>0</v>
      </c>
      <c r="K285" s="155" t="s">
        <v>3645</v>
      </c>
      <c r="L285" s="34"/>
      <c r="M285" s="160" t="s">
        <v>19</v>
      </c>
      <c r="N285" s="161" t="s">
        <v>44</v>
      </c>
      <c r="O285" s="59"/>
      <c r="P285" s="162">
        <f>O285*H285</f>
        <v>0</v>
      </c>
      <c r="Q285" s="162">
        <v>0</v>
      </c>
      <c r="R285" s="162">
        <f>Q285*H285</f>
        <v>0</v>
      </c>
      <c r="S285" s="162">
        <v>0</v>
      </c>
      <c r="T285" s="163">
        <f>S285*H285</f>
        <v>0</v>
      </c>
      <c r="AR285" s="164" t="s">
        <v>232</v>
      </c>
      <c r="AT285" s="164" t="s">
        <v>115</v>
      </c>
      <c r="AU285" s="164" t="s">
        <v>83</v>
      </c>
      <c r="AY285" s="13" t="s">
        <v>121</v>
      </c>
      <c r="BE285" s="165">
        <f>IF(N285="základní",J285,0)</f>
        <v>0</v>
      </c>
      <c r="BF285" s="165">
        <f>IF(N285="snížená",J285,0)</f>
        <v>0</v>
      </c>
      <c r="BG285" s="165">
        <f>IF(N285="zákl. přenesená",J285,0)</f>
        <v>0</v>
      </c>
      <c r="BH285" s="165">
        <f>IF(N285="sníž. přenesená",J285,0)</f>
        <v>0</v>
      </c>
      <c r="BI285" s="165">
        <f>IF(N285="nulová",J285,0)</f>
        <v>0</v>
      </c>
      <c r="BJ285" s="13" t="s">
        <v>81</v>
      </c>
      <c r="BK285" s="165">
        <f>ROUND(I285*H285,2)</f>
        <v>0</v>
      </c>
      <c r="BL285" s="13" t="s">
        <v>232</v>
      </c>
      <c r="BM285" s="164" t="s">
        <v>4070</v>
      </c>
    </row>
    <row r="286" spans="2:65" s="1" customFormat="1" ht="87.75">
      <c r="B286" s="30"/>
      <c r="C286" s="31"/>
      <c r="D286" s="176" t="s">
        <v>1954</v>
      </c>
      <c r="E286" s="31"/>
      <c r="F286" s="177" t="s">
        <v>3999</v>
      </c>
      <c r="G286" s="31"/>
      <c r="H286" s="31"/>
      <c r="I286" s="103"/>
      <c r="J286" s="31"/>
      <c r="K286" s="31"/>
      <c r="L286" s="34"/>
      <c r="M286" s="178"/>
      <c r="N286" s="59"/>
      <c r="O286" s="59"/>
      <c r="P286" s="59"/>
      <c r="Q286" s="59"/>
      <c r="R286" s="59"/>
      <c r="S286" s="59"/>
      <c r="T286" s="60"/>
      <c r="AT286" s="13" t="s">
        <v>1954</v>
      </c>
      <c r="AU286" s="13" t="s">
        <v>83</v>
      </c>
    </row>
    <row r="287" spans="2:65" s="1" customFormat="1" ht="48" customHeight="1">
      <c r="B287" s="30"/>
      <c r="C287" s="153" t="s">
        <v>1370</v>
      </c>
      <c r="D287" s="153" t="s">
        <v>115</v>
      </c>
      <c r="E287" s="154" t="s">
        <v>4071</v>
      </c>
      <c r="F287" s="155" t="s">
        <v>4072</v>
      </c>
      <c r="G287" s="156" t="s">
        <v>231</v>
      </c>
      <c r="H287" s="157">
        <v>1</v>
      </c>
      <c r="I287" s="158"/>
      <c r="J287" s="159">
        <f>ROUND(I287*H287,2)</f>
        <v>0</v>
      </c>
      <c r="K287" s="155" t="s">
        <v>3645</v>
      </c>
      <c r="L287" s="34"/>
      <c r="M287" s="160" t="s">
        <v>19</v>
      </c>
      <c r="N287" s="161" t="s">
        <v>44</v>
      </c>
      <c r="O287" s="59"/>
      <c r="P287" s="162">
        <f>O287*H287</f>
        <v>0</v>
      </c>
      <c r="Q287" s="162">
        <v>4.6394000000000003E-5</v>
      </c>
      <c r="R287" s="162">
        <f>Q287*H287</f>
        <v>4.6394000000000003E-5</v>
      </c>
      <c r="S287" s="162">
        <v>0</v>
      </c>
      <c r="T287" s="163">
        <f>S287*H287</f>
        <v>0</v>
      </c>
      <c r="AR287" s="164" t="s">
        <v>232</v>
      </c>
      <c r="AT287" s="164" t="s">
        <v>115</v>
      </c>
      <c r="AU287" s="164" t="s">
        <v>83</v>
      </c>
      <c r="AY287" s="13" t="s">
        <v>121</v>
      </c>
      <c r="BE287" s="165">
        <f>IF(N287="základní",J287,0)</f>
        <v>0</v>
      </c>
      <c r="BF287" s="165">
        <f>IF(N287="snížená",J287,0)</f>
        <v>0</v>
      </c>
      <c r="BG287" s="165">
        <f>IF(N287="zákl. přenesená",J287,0)</f>
        <v>0</v>
      </c>
      <c r="BH287" s="165">
        <f>IF(N287="sníž. přenesená",J287,0)</f>
        <v>0</v>
      </c>
      <c r="BI287" s="165">
        <f>IF(N287="nulová",J287,0)</f>
        <v>0</v>
      </c>
      <c r="BJ287" s="13" t="s">
        <v>81</v>
      </c>
      <c r="BK287" s="165">
        <f>ROUND(I287*H287,2)</f>
        <v>0</v>
      </c>
      <c r="BL287" s="13" t="s">
        <v>232</v>
      </c>
      <c r="BM287" s="164" t="s">
        <v>4073</v>
      </c>
    </row>
    <row r="288" spans="2:65" s="1" customFormat="1" ht="87.75">
      <c r="B288" s="30"/>
      <c r="C288" s="31"/>
      <c r="D288" s="176" t="s">
        <v>1954</v>
      </c>
      <c r="E288" s="31"/>
      <c r="F288" s="177" t="s">
        <v>3999</v>
      </c>
      <c r="G288" s="31"/>
      <c r="H288" s="31"/>
      <c r="I288" s="103"/>
      <c r="J288" s="31"/>
      <c r="K288" s="31"/>
      <c r="L288" s="34"/>
      <c r="M288" s="178"/>
      <c r="N288" s="59"/>
      <c r="O288" s="59"/>
      <c r="P288" s="59"/>
      <c r="Q288" s="59"/>
      <c r="R288" s="59"/>
      <c r="S288" s="59"/>
      <c r="T288" s="60"/>
      <c r="AT288" s="13" t="s">
        <v>1954</v>
      </c>
      <c r="AU288" s="13" t="s">
        <v>83</v>
      </c>
    </row>
    <row r="289" spans="2:65" s="1" customFormat="1" ht="48" customHeight="1">
      <c r="B289" s="30"/>
      <c r="C289" s="153" t="s">
        <v>1374</v>
      </c>
      <c r="D289" s="153" t="s">
        <v>115</v>
      </c>
      <c r="E289" s="154" t="s">
        <v>4074</v>
      </c>
      <c r="F289" s="155" t="s">
        <v>4075</v>
      </c>
      <c r="G289" s="156" t="s">
        <v>231</v>
      </c>
      <c r="H289" s="157">
        <v>1</v>
      </c>
      <c r="I289" s="158"/>
      <c r="J289" s="159">
        <f>ROUND(I289*H289,2)</f>
        <v>0</v>
      </c>
      <c r="K289" s="155" t="s">
        <v>3645</v>
      </c>
      <c r="L289" s="34"/>
      <c r="M289" s="160" t="s">
        <v>19</v>
      </c>
      <c r="N289" s="161" t="s">
        <v>44</v>
      </c>
      <c r="O289" s="59"/>
      <c r="P289" s="162">
        <f>O289*H289</f>
        <v>0</v>
      </c>
      <c r="Q289" s="162">
        <v>4.6394000000000003E-5</v>
      </c>
      <c r="R289" s="162">
        <f>Q289*H289</f>
        <v>4.6394000000000003E-5</v>
      </c>
      <c r="S289" s="162">
        <v>0</v>
      </c>
      <c r="T289" s="163">
        <f>S289*H289</f>
        <v>0</v>
      </c>
      <c r="AR289" s="164" t="s">
        <v>232</v>
      </c>
      <c r="AT289" s="164" t="s">
        <v>115</v>
      </c>
      <c r="AU289" s="164" t="s">
        <v>83</v>
      </c>
      <c r="AY289" s="13" t="s">
        <v>121</v>
      </c>
      <c r="BE289" s="165">
        <f>IF(N289="základní",J289,0)</f>
        <v>0</v>
      </c>
      <c r="BF289" s="165">
        <f>IF(N289="snížená",J289,0)</f>
        <v>0</v>
      </c>
      <c r="BG289" s="165">
        <f>IF(N289="zákl. přenesená",J289,0)</f>
        <v>0</v>
      </c>
      <c r="BH289" s="165">
        <f>IF(N289="sníž. přenesená",J289,0)</f>
        <v>0</v>
      </c>
      <c r="BI289" s="165">
        <f>IF(N289="nulová",J289,0)</f>
        <v>0</v>
      </c>
      <c r="BJ289" s="13" t="s">
        <v>81</v>
      </c>
      <c r="BK289" s="165">
        <f>ROUND(I289*H289,2)</f>
        <v>0</v>
      </c>
      <c r="BL289" s="13" t="s">
        <v>232</v>
      </c>
      <c r="BM289" s="164" t="s">
        <v>4076</v>
      </c>
    </row>
    <row r="290" spans="2:65" s="1" customFormat="1" ht="87.75">
      <c r="B290" s="30"/>
      <c r="C290" s="31"/>
      <c r="D290" s="176" t="s">
        <v>1954</v>
      </c>
      <c r="E290" s="31"/>
      <c r="F290" s="177" t="s">
        <v>3999</v>
      </c>
      <c r="G290" s="31"/>
      <c r="H290" s="31"/>
      <c r="I290" s="103"/>
      <c r="J290" s="31"/>
      <c r="K290" s="31"/>
      <c r="L290" s="34"/>
      <c r="M290" s="178"/>
      <c r="N290" s="59"/>
      <c r="O290" s="59"/>
      <c r="P290" s="59"/>
      <c r="Q290" s="59"/>
      <c r="R290" s="59"/>
      <c r="S290" s="59"/>
      <c r="T290" s="60"/>
      <c r="AT290" s="13" t="s">
        <v>1954</v>
      </c>
      <c r="AU290" s="13" t="s">
        <v>83</v>
      </c>
    </row>
    <row r="291" spans="2:65" s="1" customFormat="1" ht="24" customHeight="1">
      <c r="B291" s="30"/>
      <c r="C291" s="153" t="s">
        <v>1378</v>
      </c>
      <c r="D291" s="153" t="s">
        <v>115</v>
      </c>
      <c r="E291" s="154" t="s">
        <v>4077</v>
      </c>
      <c r="F291" s="155" t="s">
        <v>4078</v>
      </c>
      <c r="G291" s="156" t="s">
        <v>320</v>
      </c>
      <c r="H291" s="157">
        <v>1</v>
      </c>
      <c r="I291" s="158"/>
      <c r="J291" s="159">
        <f>ROUND(I291*H291,2)</f>
        <v>0</v>
      </c>
      <c r="K291" s="155" t="s">
        <v>3645</v>
      </c>
      <c r="L291" s="34"/>
      <c r="M291" s="160" t="s">
        <v>19</v>
      </c>
      <c r="N291" s="161" t="s">
        <v>44</v>
      </c>
      <c r="O291" s="59"/>
      <c r="P291" s="162">
        <f>O291*H291</f>
        <v>0</v>
      </c>
      <c r="Q291" s="162">
        <v>0</v>
      </c>
      <c r="R291" s="162">
        <f>Q291*H291</f>
        <v>0</v>
      </c>
      <c r="S291" s="162">
        <v>0</v>
      </c>
      <c r="T291" s="163">
        <f>S291*H291</f>
        <v>0</v>
      </c>
      <c r="AR291" s="164" t="s">
        <v>232</v>
      </c>
      <c r="AT291" s="164" t="s">
        <v>115</v>
      </c>
      <c r="AU291" s="164" t="s">
        <v>83</v>
      </c>
      <c r="AY291" s="13" t="s">
        <v>121</v>
      </c>
      <c r="BE291" s="165">
        <f>IF(N291="základní",J291,0)</f>
        <v>0</v>
      </c>
      <c r="BF291" s="165">
        <f>IF(N291="snížená",J291,0)</f>
        <v>0</v>
      </c>
      <c r="BG291" s="165">
        <f>IF(N291="zákl. přenesená",J291,0)</f>
        <v>0</v>
      </c>
      <c r="BH291" s="165">
        <f>IF(N291="sníž. přenesená",J291,0)</f>
        <v>0</v>
      </c>
      <c r="BI291" s="165">
        <f>IF(N291="nulová",J291,0)</f>
        <v>0</v>
      </c>
      <c r="BJ291" s="13" t="s">
        <v>81</v>
      </c>
      <c r="BK291" s="165">
        <f>ROUND(I291*H291,2)</f>
        <v>0</v>
      </c>
      <c r="BL291" s="13" t="s">
        <v>232</v>
      </c>
      <c r="BM291" s="164" t="s">
        <v>4079</v>
      </c>
    </row>
    <row r="292" spans="2:65" s="1" customFormat="1" ht="72" customHeight="1">
      <c r="B292" s="30"/>
      <c r="C292" s="153" t="s">
        <v>1382</v>
      </c>
      <c r="D292" s="153" t="s">
        <v>115</v>
      </c>
      <c r="E292" s="154" t="s">
        <v>4080</v>
      </c>
      <c r="F292" s="155" t="s">
        <v>4081</v>
      </c>
      <c r="G292" s="156" t="s">
        <v>231</v>
      </c>
      <c r="H292" s="157">
        <v>1</v>
      </c>
      <c r="I292" s="158"/>
      <c r="J292" s="159">
        <f>ROUND(I292*H292,2)</f>
        <v>0</v>
      </c>
      <c r="K292" s="155" t="s">
        <v>3645</v>
      </c>
      <c r="L292" s="34"/>
      <c r="M292" s="160" t="s">
        <v>19</v>
      </c>
      <c r="N292" s="161" t="s">
        <v>44</v>
      </c>
      <c r="O292" s="59"/>
      <c r="P292" s="162">
        <f>O292*H292</f>
        <v>0</v>
      </c>
      <c r="Q292" s="162">
        <v>0</v>
      </c>
      <c r="R292" s="162">
        <f>Q292*H292</f>
        <v>0</v>
      </c>
      <c r="S292" s="162">
        <v>0</v>
      </c>
      <c r="T292" s="163">
        <f>S292*H292</f>
        <v>0</v>
      </c>
      <c r="AR292" s="164" t="s">
        <v>232</v>
      </c>
      <c r="AT292" s="164" t="s">
        <v>115</v>
      </c>
      <c r="AU292" s="164" t="s">
        <v>83</v>
      </c>
      <c r="AY292" s="13" t="s">
        <v>121</v>
      </c>
      <c r="BE292" s="165">
        <f>IF(N292="základní",J292,0)</f>
        <v>0</v>
      </c>
      <c r="BF292" s="165">
        <f>IF(N292="snížená",J292,0)</f>
        <v>0</v>
      </c>
      <c r="BG292" s="165">
        <f>IF(N292="zákl. přenesená",J292,0)</f>
        <v>0</v>
      </c>
      <c r="BH292" s="165">
        <f>IF(N292="sníž. přenesená",J292,0)</f>
        <v>0</v>
      </c>
      <c r="BI292" s="165">
        <f>IF(N292="nulová",J292,0)</f>
        <v>0</v>
      </c>
      <c r="BJ292" s="13" t="s">
        <v>81</v>
      </c>
      <c r="BK292" s="165">
        <f>ROUND(I292*H292,2)</f>
        <v>0</v>
      </c>
      <c r="BL292" s="13" t="s">
        <v>232</v>
      </c>
      <c r="BM292" s="164" t="s">
        <v>4082</v>
      </c>
    </row>
    <row r="293" spans="2:65" s="1" customFormat="1" ht="39">
      <c r="B293" s="30"/>
      <c r="C293" s="31"/>
      <c r="D293" s="176" t="s">
        <v>1954</v>
      </c>
      <c r="E293" s="31"/>
      <c r="F293" s="177" t="s">
        <v>3936</v>
      </c>
      <c r="G293" s="31"/>
      <c r="H293" s="31"/>
      <c r="I293" s="103"/>
      <c r="J293" s="31"/>
      <c r="K293" s="31"/>
      <c r="L293" s="34"/>
      <c r="M293" s="178"/>
      <c r="N293" s="59"/>
      <c r="O293" s="59"/>
      <c r="P293" s="59"/>
      <c r="Q293" s="59"/>
      <c r="R293" s="59"/>
      <c r="S293" s="59"/>
      <c r="T293" s="60"/>
      <c r="AT293" s="13" t="s">
        <v>1954</v>
      </c>
      <c r="AU293" s="13" t="s">
        <v>83</v>
      </c>
    </row>
    <row r="294" spans="2:65" s="1" customFormat="1" ht="72" customHeight="1">
      <c r="B294" s="30"/>
      <c r="C294" s="153" t="s">
        <v>1386</v>
      </c>
      <c r="D294" s="153" t="s">
        <v>115</v>
      </c>
      <c r="E294" s="154" t="s">
        <v>4083</v>
      </c>
      <c r="F294" s="155" t="s">
        <v>4084</v>
      </c>
      <c r="G294" s="156" t="s">
        <v>231</v>
      </c>
      <c r="H294" s="157">
        <v>1</v>
      </c>
      <c r="I294" s="158"/>
      <c r="J294" s="159">
        <f>ROUND(I294*H294,2)</f>
        <v>0</v>
      </c>
      <c r="K294" s="155" t="s">
        <v>3645</v>
      </c>
      <c r="L294" s="34"/>
      <c r="M294" s="160" t="s">
        <v>19</v>
      </c>
      <c r="N294" s="161" t="s">
        <v>44</v>
      </c>
      <c r="O294" s="59"/>
      <c r="P294" s="162">
        <f>O294*H294</f>
        <v>0</v>
      </c>
      <c r="Q294" s="162">
        <v>0</v>
      </c>
      <c r="R294" s="162">
        <f>Q294*H294</f>
        <v>0</v>
      </c>
      <c r="S294" s="162">
        <v>0</v>
      </c>
      <c r="T294" s="163">
        <f>S294*H294</f>
        <v>0</v>
      </c>
      <c r="AR294" s="164" t="s">
        <v>232</v>
      </c>
      <c r="AT294" s="164" t="s">
        <v>115</v>
      </c>
      <c r="AU294" s="164" t="s">
        <v>83</v>
      </c>
      <c r="AY294" s="13" t="s">
        <v>121</v>
      </c>
      <c r="BE294" s="165">
        <f>IF(N294="základní",J294,0)</f>
        <v>0</v>
      </c>
      <c r="BF294" s="165">
        <f>IF(N294="snížená",J294,0)</f>
        <v>0</v>
      </c>
      <c r="BG294" s="165">
        <f>IF(N294="zákl. přenesená",J294,0)</f>
        <v>0</v>
      </c>
      <c r="BH294" s="165">
        <f>IF(N294="sníž. přenesená",J294,0)</f>
        <v>0</v>
      </c>
      <c r="BI294" s="165">
        <f>IF(N294="nulová",J294,0)</f>
        <v>0</v>
      </c>
      <c r="BJ294" s="13" t="s">
        <v>81</v>
      </c>
      <c r="BK294" s="165">
        <f>ROUND(I294*H294,2)</f>
        <v>0</v>
      </c>
      <c r="BL294" s="13" t="s">
        <v>232</v>
      </c>
      <c r="BM294" s="164" t="s">
        <v>4085</v>
      </c>
    </row>
    <row r="295" spans="2:65" s="1" customFormat="1" ht="39">
      <c r="B295" s="30"/>
      <c r="C295" s="31"/>
      <c r="D295" s="176" t="s">
        <v>1954</v>
      </c>
      <c r="E295" s="31"/>
      <c r="F295" s="177" t="s">
        <v>3936</v>
      </c>
      <c r="G295" s="31"/>
      <c r="H295" s="31"/>
      <c r="I295" s="103"/>
      <c r="J295" s="31"/>
      <c r="K295" s="31"/>
      <c r="L295" s="34"/>
      <c r="M295" s="178"/>
      <c r="N295" s="59"/>
      <c r="O295" s="59"/>
      <c r="P295" s="59"/>
      <c r="Q295" s="59"/>
      <c r="R295" s="59"/>
      <c r="S295" s="59"/>
      <c r="T295" s="60"/>
      <c r="AT295" s="13" t="s">
        <v>1954</v>
      </c>
      <c r="AU295" s="13" t="s">
        <v>83</v>
      </c>
    </row>
    <row r="296" spans="2:65" s="1" customFormat="1" ht="84" customHeight="1">
      <c r="B296" s="30"/>
      <c r="C296" s="153" t="s">
        <v>1390</v>
      </c>
      <c r="D296" s="153" t="s">
        <v>115</v>
      </c>
      <c r="E296" s="154" t="s">
        <v>4086</v>
      </c>
      <c r="F296" s="155" t="s">
        <v>4087</v>
      </c>
      <c r="G296" s="156" t="s">
        <v>231</v>
      </c>
      <c r="H296" s="157">
        <v>1</v>
      </c>
      <c r="I296" s="158"/>
      <c r="J296" s="159">
        <f>ROUND(I296*H296,2)</f>
        <v>0</v>
      </c>
      <c r="K296" s="155" t="s">
        <v>3645</v>
      </c>
      <c r="L296" s="34"/>
      <c r="M296" s="160" t="s">
        <v>19</v>
      </c>
      <c r="N296" s="161" t="s">
        <v>44</v>
      </c>
      <c r="O296" s="59"/>
      <c r="P296" s="162">
        <f>O296*H296</f>
        <v>0</v>
      </c>
      <c r="Q296" s="162">
        <v>0</v>
      </c>
      <c r="R296" s="162">
        <f>Q296*H296</f>
        <v>0</v>
      </c>
      <c r="S296" s="162">
        <v>0</v>
      </c>
      <c r="T296" s="163">
        <f>S296*H296</f>
        <v>0</v>
      </c>
      <c r="AR296" s="164" t="s">
        <v>232</v>
      </c>
      <c r="AT296" s="164" t="s">
        <v>115</v>
      </c>
      <c r="AU296" s="164" t="s">
        <v>83</v>
      </c>
      <c r="AY296" s="13" t="s">
        <v>121</v>
      </c>
      <c r="BE296" s="165">
        <f>IF(N296="základní",J296,0)</f>
        <v>0</v>
      </c>
      <c r="BF296" s="165">
        <f>IF(N296="snížená",J296,0)</f>
        <v>0</v>
      </c>
      <c r="BG296" s="165">
        <f>IF(N296="zákl. přenesená",J296,0)</f>
        <v>0</v>
      </c>
      <c r="BH296" s="165">
        <f>IF(N296="sníž. přenesená",J296,0)</f>
        <v>0</v>
      </c>
      <c r="BI296" s="165">
        <f>IF(N296="nulová",J296,0)</f>
        <v>0</v>
      </c>
      <c r="BJ296" s="13" t="s">
        <v>81</v>
      </c>
      <c r="BK296" s="165">
        <f>ROUND(I296*H296,2)</f>
        <v>0</v>
      </c>
      <c r="BL296" s="13" t="s">
        <v>232</v>
      </c>
      <c r="BM296" s="164" t="s">
        <v>4088</v>
      </c>
    </row>
    <row r="297" spans="2:65" s="1" customFormat="1" ht="39">
      <c r="B297" s="30"/>
      <c r="C297" s="31"/>
      <c r="D297" s="176" t="s">
        <v>1954</v>
      </c>
      <c r="E297" s="31"/>
      <c r="F297" s="177" t="s">
        <v>3936</v>
      </c>
      <c r="G297" s="31"/>
      <c r="H297" s="31"/>
      <c r="I297" s="103"/>
      <c r="J297" s="31"/>
      <c r="K297" s="31"/>
      <c r="L297" s="34"/>
      <c r="M297" s="178"/>
      <c r="N297" s="59"/>
      <c r="O297" s="59"/>
      <c r="P297" s="59"/>
      <c r="Q297" s="59"/>
      <c r="R297" s="59"/>
      <c r="S297" s="59"/>
      <c r="T297" s="60"/>
      <c r="AT297" s="13" t="s">
        <v>1954</v>
      </c>
      <c r="AU297" s="13" t="s">
        <v>83</v>
      </c>
    </row>
    <row r="298" spans="2:65" s="1" customFormat="1" ht="72" customHeight="1">
      <c r="B298" s="30"/>
      <c r="C298" s="153" t="s">
        <v>1394</v>
      </c>
      <c r="D298" s="153" t="s">
        <v>115</v>
      </c>
      <c r="E298" s="154" t="s">
        <v>4089</v>
      </c>
      <c r="F298" s="155" t="s">
        <v>4090</v>
      </c>
      <c r="G298" s="156" t="s">
        <v>231</v>
      </c>
      <c r="H298" s="157">
        <v>1</v>
      </c>
      <c r="I298" s="158"/>
      <c r="J298" s="159">
        <f>ROUND(I298*H298,2)</f>
        <v>0</v>
      </c>
      <c r="K298" s="155" t="s">
        <v>3645</v>
      </c>
      <c r="L298" s="34"/>
      <c r="M298" s="160" t="s">
        <v>19</v>
      </c>
      <c r="N298" s="161" t="s">
        <v>44</v>
      </c>
      <c r="O298" s="59"/>
      <c r="P298" s="162">
        <f>O298*H298</f>
        <v>0</v>
      </c>
      <c r="Q298" s="162">
        <v>0</v>
      </c>
      <c r="R298" s="162">
        <f>Q298*H298</f>
        <v>0</v>
      </c>
      <c r="S298" s="162">
        <v>0</v>
      </c>
      <c r="T298" s="163">
        <f>S298*H298</f>
        <v>0</v>
      </c>
      <c r="AR298" s="164" t="s">
        <v>232</v>
      </c>
      <c r="AT298" s="164" t="s">
        <v>115</v>
      </c>
      <c r="AU298" s="164" t="s">
        <v>83</v>
      </c>
      <c r="AY298" s="13" t="s">
        <v>121</v>
      </c>
      <c r="BE298" s="165">
        <f>IF(N298="základní",J298,0)</f>
        <v>0</v>
      </c>
      <c r="BF298" s="165">
        <f>IF(N298="snížená",J298,0)</f>
        <v>0</v>
      </c>
      <c r="BG298" s="165">
        <f>IF(N298="zákl. přenesená",J298,0)</f>
        <v>0</v>
      </c>
      <c r="BH298" s="165">
        <f>IF(N298="sníž. přenesená",J298,0)</f>
        <v>0</v>
      </c>
      <c r="BI298" s="165">
        <f>IF(N298="nulová",J298,0)</f>
        <v>0</v>
      </c>
      <c r="BJ298" s="13" t="s">
        <v>81</v>
      </c>
      <c r="BK298" s="165">
        <f>ROUND(I298*H298,2)</f>
        <v>0</v>
      </c>
      <c r="BL298" s="13" t="s">
        <v>232</v>
      </c>
      <c r="BM298" s="164" t="s">
        <v>4091</v>
      </c>
    </row>
    <row r="299" spans="2:65" s="1" customFormat="1" ht="39">
      <c r="B299" s="30"/>
      <c r="C299" s="31"/>
      <c r="D299" s="176" t="s">
        <v>1954</v>
      </c>
      <c r="E299" s="31"/>
      <c r="F299" s="177" t="s">
        <v>3936</v>
      </c>
      <c r="G299" s="31"/>
      <c r="H299" s="31"/>
      <c r="I299" s="103"/>
      <c r="J299" s="31"/>
      <c r="K299" s="31"/>
      <c r="L299" s="34"/>
      <c r="M299" s="178"/>
      <c r="N299" s="59"/>
      <c r="O299" s="59"/>
      <c r="P299" s="59"/>
      <c r="Q299" s="59"/>
      <c r="R299" s="59"/>
      <c r="S299" s="59"/>
      <c r="T299" s="60"/>
      <c r="AT299" s="13" t="s">
        <v>1954</v>
      </c>
      <c r="AU299" s="13" t="s">
        <v>83</v>
      </c>
    </row>
    <row r="300" spans="2:65" s="1" customFormat="1" ht="72" customHeight="1">
      <c r="B300" s="30"/>
      <c r="C300" s="153" t="s">
        <v>1406</v>
      </c>
      <c r="D300" s="153" t="s">
        <v>115</v>
      </c>
      <c r="E300" s="154" t="s">
        <v>4092</v>
      </c>
      <c r="F300" s="155" t="s">
        <v>4093</v>
      </c>
      <c r="G300" s="156" t="s">
        <v>231</v>
      </c>
      <c r="H300" s="157">
        <v>1</v>
      </c>
      <c r="I300" s="158"/>
      <c r="J300" s="159">
        <f>ROUND(I300*H300,2)</f>
        <v>0</v>
      </c>
      <c r="K300" s="155" t="s">
        <v>3645</v>
      </c>
      <c r="L300" s="34"/>
      <c r="M300" s="160" t="s">
        <v>19</v>
      </c>
      <c r="N300" s="161" t="s">
        <v>44</v>
      </c>
      <c r="O300" s="59"/>
      <c r="P300" s="162">
        <f>O300*H300</f>
        <v>0</v>
      </c>
      <c r="Q300" s="162">
        <v>1.7843682000000001</v>
      </c>
      <c r="R300" s="162">
        <f>Q300*H300</f>
        <v>1.7843682000000001</v>
      </c>
      <c r="S300" s="162">
        <v>0</v>
      </c>
      <c r="T300" s="163">
        <f>S300*H300</f>
        <v>0</v>
      </c>
      <c r="AR300" s="164" t="s">
        <v>232</v>
      </c>
      <c r="AT300" s="164" t="s">
        <v>115</v>
      </c>
      <c r="AU300" s="164" t="s">
        <v>83</v>
      </c>
      <c r="AY300" s="13" t="s">
        <v>121</v>
      </c>
      <c r="BE300" s="165">
        <f>IF(N300="základní",J300,0)</f>
        <v>0</v>
      </c>
      <c r="BF300" s="165">
        <f>IF(N300="snížená",J300,0)</f>
        <v>0</v>
      </c>
      <c r="BG300" s="165">
        <f>IF(N300="zákl. přenesená",J300,0)</f>
        <v>0</v>
      </c>
      <c r="BH300" s="165">
        <f>IF(N300="sníž. přenesená",J300,0)</f>
        <v>0</v>
      </c>
      <c r="BI300" s="165">
        <f>IF(N300="nulová",J300,0)</f>
        <v>0</v>
      </c>
      <c r="BJ300" s="13" t="s">
        <v>81</v>
      </c>
      <c r="BK300" s="165">
        <f>ROUND(I300*H300,2)</f>
        <v>0</v>
      </c>
      <c r="BL300" s="13" t="s">
        <v>232</v>
      </c>
      <c r="BM300" s="164" t="s">
        <v>4094</v>
      </c>
    </row>
    <row r="301" spans="2:65" s="1" customFormat="1" ht="58.5">
      <c r="B301" s="30"/>
      <c r="C301" s="31"/>
      <c r="D301" s="176" t="s">
        <v>1954</v>
      </c>
      <c r="E301" s="31"/>
      <c r="F301" s="177" t="s">
        <v>4095</v>
      </c>
      <c r="G301" s="31"/>
      <c r="H301" s="31"/>
      <c r="I301" s="103"/>
      <c r="J301" s="31"/>
      <c r="K301" s="31"/>
      <c r="L301" s="34"/>
      <c r="M301" s="178"/>
      <c r="N301" s="59"/>
      <c r="O301" s="59"/>
      <c r="P301" s="59"/>
      <c r="Q301" s="59"/>
      <c r="R301" s="59"/>
      <c r="S301" s="59"/>
      <c r="T301" s="60"/>
      <c r="AT301" s="13" t="s">
        <v>1954</v>
      </c>
      <c r="AU301" s="13" t="s">
        <v>83</v>
      </c>
    </row>
    <row r="302" spans="2:65" s="1" customFormat="1" ht="24" customHeight="1">
      <c r="B302" s="30"/>
      <c r="C302" s="153" t="s">
        <v>1410</v>
      </c>
      <c r="D302" s="153" t="s">
        <v>115</v>
      </c>
      <c r="E302" s="154" t="s">
        <v>4096</v>
      </c>
      <c r="F302" s="155" t="s">
        <v>4097</v>
      </c>
      <c r="G302" s="156" t="s">
        <v>118</v>
      </c>
      <c r="H302" s="157">
        <v>1</v>
      </c>
      <c r="I302" s="158"/>
      <c r="J302" s="159">
        <f>ROUND(I302*H302,2)</f>
        <v>0</v>
      </c>
      <c r="K302" s="155" t="s">
        <v>3645</v>
      </c>
      <c r="L302" s="34"/>
      <c r="M302" s="160" t="s">
        <v>19</v>
      </c>
      <c r="N302" s="161" t="s">
        <v>44</v>
      </c>
      <c r="O302" s="59"/>
      <c r="P302" s="162">
        <f>O302*H302</f>
        <v>0</v>
      </c>
      <c r="Q302" s="162">
        <v>0</v>
      </c>
      <c r="R302" s="162">
        <f>Q302*H302</f>
        <v>0</v>
      </c>
      <c r="S302" s="162">
        <v>0</v>
      </c>
      <c r="T302" s="163">
        <f>S302*H302</f>
        <v>0</v>
      </c>
      <c r="AR302" s="164" t="s">
        <v>232</v>
      </c>
      <c r="AT302" s="164" t="s">
        <v>115</v>
      </c>
      <c r="AU302" s="164" t="s">
        <v>83</v>
      </c>
      <c r="AY302" s="13" t="s">
        <v>121</v>
      </c>
      <c r="BE302" s="165">
        <f>IF(N302="základní",J302,0)</f>
        <v>0</v>
      </c>
      <c r="BF302" s="165">
        <f>IF(N302="snížená",J302,0)</f>
        <v>0</v>
      </c>
      <c r="BG302" s="165">
        <f>IF(N302="zákl. přenesená",J302,0)</f>
        <v>0</v>
      </c>
      <c r="BH302" s="165">
        <f>IF(N302="sníž. přenesená",J302,0)</f>
        <v>0</v>
      </c>
      <c r="BI302" s="165">
        <f>IF(N302="nulová",J302,0)</f>
        <v>0</v>
      </c>
      <c r="BJ302" s="13" t="s">
        <v>81</v>
      </c>
      <c r="BK302" s="165">
        <f>ROUND(I302*H302,2)</f>
        <v>0</v>
      </c>
      <c r="BL302" s="13" t="s">
        <v>232</v>
      </c>
      <c r="BM302" s="164" t="s">
        <v>4098</v>
      </c>
    </row>
    <row r="303" spans="2:65" s="1" customFormat="1" ht="204.75">
      <c r="B303" s="30"/>
      <c r="C303" s="31"/>
      <c r="D303" s="176" t="s">
        <v>1954</v>
      </c>
      <c r="E303" s="31"/>
      <c r="F303" s="177" t="s">
        <v>4099</v>
      </c>
      <c r="G303" s="31"/>
      <c r="H303" s="31"/>
      <c r="I303" s="103"/>
      <c r="J303" s="31"/>
      <c r="K303" s="31"/>
      <c r="L303" s="34"/>
      <c r="M303" s="178"/>
      <c r="N303" s="59"/>
      <c r="O303" s="59"/>
      <c r="P303" s="59"/>
      <c r="Q303" s="59"/>
      <c r="R303" s="59"/>
      <c r="S303" s="59"/>
      <c r="T303" s="60"/>
      <c r="AT303" s="13" t="s">
        <v>1954</v>
      </c>
      <c r="AU303" s="13" t="s">
        <v>83</v>
      </c>
    </row>
    <row r="304" spans="2:65" s="1" customFormat="1" ht="24" customHeight="1">
      <c r="B304" s="30"/>
      <c r="C304" s="153" t="s">
        <v>4100</v>
      </c>
      <c r="D304" s="153" t="s">
        <v>115</v>
      </c>
      <c r="E304" s="154" t="s">
        <v>4101</v>
      </c>
      <c r="F304" s="155" t="s">
        <v>4102</v>
      </c>
      <c r="G304" s="156" t="s">
        <v>118</v>
      </c>
      <c r="H304" s="157">
        <v>1</v>
      </c>
      <c r="I304" s="158"/>
      <c r="J304" s="159">
        <f>ROUND(I304*H304,2)</f>
        <v>0</v>
      </c>
      <c r="K304" s="155" t="s">
        <v>3645</v>
      </c>
      <c r="L304" s="34"/>
      <c r="M304" s="160" t="s">
        <v>19</v>
      </c>
      <c r="N304" s="161" t="s">
        <v>44</v>
      </c>
      <c r="O304" s="59"/>
      <c r="P304" s="162">
        <f>O304*H304</f>
        <v>0</v>
      </c>
      <c r="Q304" s="162">
        <v>0</v>
      </c>
      <c r="R304" s="162">
        <f>Q304*H304</f>
        <v>0</v>
      </c>
      <c r="S304" s="162">
        <v>0</v>
      </c>
      <c r="T304" s="163">
        <f>S304*H304</f>
        <v>0</v>
      </c>
      <c r="AR304" s="164" t="s">
        <v>232</v>
      </c>
      <c r="AT304" s="164" t="s">
        <v>115</v>
      </c>
      <c r="AU304" s="164" t="s">
        <v>83</v>
      </c>
      <c r="AY304" s="13" t="s">
        <v>121</v>
      </c>
      <c r="BE304" s="165">
        <f>IF(N304="základní",J304,0)</f>
        <v>0</v>
      </c>
      <c r="BF304" s="165">
        <f>IF(N304="snížená",J304,0)</f>
        <v>0</v>
      </c>
      <c r="BG304" s="165">
        <f>IF(N304="zákl. přenesená",J304,0)</f>
        <v>0</v>
      </c>
      <c r="BH304" s="165">
        <f>IF(N304="sníž. přenesená",J304,0)</f>
        <v>0</v>
      </c>
      <c r="BI304" s="165">
        <f>IF(N304="nulová",J304,0)</f>
        <v>0</v>
      </c>
      <c r="BJ304" s="13" t="s">
        <v>81</v>
      </c>
      <c r="BK304" s="165">
        <f>ROUND(I304*H304,2)</f>
        <v>0</v>
      </c>
      <c r="BL304" s="13" t="s">
        <v>232</v>
      </c>
      <c r="BM304" s="164" t="s">
        <v>4103</v>
      </c>
    </row>
    <row r="305" spans="2:65" s="1" customFormat="1" ht="204.75">
      <c r="B305" s="30"/>
      <c r="C305" s="31"/>
      <c r="D305" s="176" t="s">
        <v>1954</v>
      </c>
      <c r="E305" s="31"/>
      <c r="F305" s="177" t="s">
        <v>4099</v>
      </c>
      <c r="G305" s="31"/>
      <c r="H305" s="31"/>
      <c r="I305" s="103"/>
      <c r="J305" s="31"/>
      <c r="K305" s="31"/>
      <c r="L305" s="34"/>
      <c r="M305" s="178"/>
      <c r="N305" s="59"/>
      <c r="O305" s="59"/>
      <c r="P305" s="59"/>
      <c r="Q305" s="59"/>
      <c r="R305" s="59"/>
      <c r="S305" s="59"/>
      <c r="T305" s="60"/>
      <c r="AT305" s="13" t="s">
        <v>1954</v>
      </c>
      <c r="AU305" s="13" t="s">
        <v>83</v>
      </c>
    </row>
    <row r="306" spans="2:65" s="1" customFormat="1" ht="24" customHeight="1">
      <c r="B306" s="30"/>
      <c r="C306" s="153" t="s">
        <v>4104</v>
      </c>
      <c r="D306" s="153" t="s">
        <v>115</v>
      </c>
      <c r="E306" s="154" t="s">
        <v>4105</v>
      </c>
      <c r="F306" s="155" t="s">
        <v>4106</v>
      </c>
      <c r="G306" s="156" t="s">
        <v>118</v>
      </c>
      <c r="H306" s="157">
        <v>1</v>
      </c>
      <c r="I306" s="158"/>
      <c r="J306" s="159">
        <f>ROUND(I306*H306,2)</f>
        <v>0</v>
      </c>
      <c r="K306" s="155" t="s">
        <v>3645</v>
      </c>
      <c r="L306" s="34"/>
      <c r="M306" s="160" t="s">
        <v>19</v>
      </c>
      <c r="N306" s="161" t="s">
        <v>44</v>
      </c>
      <c r="O306" s="59"/>
      <c r="P306" s="162">
        <f>O306*H306</f>
        <v>0</v>
      </c>
      <c r="Q306" s="162">
        <v>0</v>
      </c>
      <c r="R306" s="162">
        <f>Q306*H306</f>
        <v>0</v>
      </c>
      <c r="S306" s="162">
        <v>0</v>
      </c>
      <c r="T306" s="163">
        <f>S306*H306</f>
        <v>0</v>
      </c>
      <c r="AR306" s="164" t="s">
        <v>232</v>
      </c>
      <c r="AT306" s="164" t="s">
        <v>115</v>
      </c>
      <c r="AU306" s="164" t="s">
        <v>83</v>
      </c>
      <c r="AY306" s="13" t="s">
        <v>121</v>
      </c>
      <c r="BE306" s="165">
        <f>IF(N306="základní",J306,0)</f>
        <v>0</v>
      </c>
      <c r="BF306" s="165">
        <f>IF(N306="snížená",J306,0)</f>
        <v>0</v>
      </c>
      <c r="BG306" s="165">
        <f>IF(N306="zákl. přenesená",J306,0)</f>
        <v>0</v>
      </c>
      <c r="BH306" s="165">
        <f>IF(N306="sníž. přenesená",J306,0)</f>
        <v>0</v>
      </c>
      <c r="BI306" s="165">
        <f>IF(N306="nulová",J306,0)</f>
        <v>0</v>
      </c>
      <c r="BJ306" s="13" t="s">
        <v>81</v>
      </c>
      <c r="BK306" s="165">
        <f>ROUND(I306*H306,2)</f>
        <v>0</v>
      </c>
      <c r="BL306" s="13" t="s">
        <v>232</v>
      </c>
      <c r="BM306" s="164" t="s">
        <v>4107</v>
      </c>
    </row>
    <row r="307" spans="2:65" s="1" customFormat="1" ht="204.75">
      <c r="B307" s="30"/>
      <c r="C307" s="31"/>
      <c r="D307" s="176" t="s">
        <v>1954</v>
      </c>
      <c r="E307" s="31"/>
      <c r="F307" s="177" t="s">
        <v>4099</v>
      </c>
      <c r="G307" s="31"/>
      <c r="H307" s="31"/>
      <c r="I307" s="103"/>
      <c r="J307" s="31"/>
      <c r="K307" s="31"/>
      <c r="L307" s="34"/>
      <c r="M307" s="178"/>
      <c r="N307" s="59"/>
      <c r="O307" s="59"/>
      <c r="P307" s="59"/>
      <c r="Q307" s="59"/>
      <c r="R307" s="59"/>
      <c r="S307" s="59"/>
      <c r="T307" s="60"/>
      <c r="AT307" s="13" t="s">
        <v>1954</v>
      </c>
      <c r="AU307" s="13" t="s">
        <v>83</v>
      </c>
    </row>
    <row r="308" spans="2:65" s="1" customFormat="1" ht="24" customHeight="1">
      <c r="B308" s="30"/>
      <c r="C308" s="153" t="s">
        <v>1414</v>
      </c>
      <c r="D308" s="153" t="s">
        <v>115</v>
      </c>
      <c r="E308" s="154" t="s">
        <v>4108</v>
      </c>
      <c r="F308" s="155" t="s">
        <v>4109</v>
      </c>
      <c r="G308" s="156" t="s">
        <v>118</v>
      </c>
      <c r="H308" s="157">
        <v>1</v>
      </c>
      <c r="I308" s="158"/>
      <c r="J308" s="159">
        <f>ROUND(I308*H308,2)</f>
        <v>0</v>
      </c>
      <c r="K308" s="155" t="s">
        <v>3645</v>
      </c>
      <c r="L308" s="34"/>
      <c r="M308" s="160" t="s">
        <v>19</v>
      </c>
      <c r="N308" s="161" t="s">
        <v>44</v>
      </c>
      <c r="O308" s="59"/>
      <c r="P308" s="162">
        <f>O308*H308</f>
        <v>0</v>
      </c>
      <c r="Q308" s="162">
        <v>0</v>
      </c>
      <c r="R308" s="162">
        <f>Q308*H308</f>
        <v>0</v>
      </c>
      <c r="S308" s="162">
        <v>0</v>
      </c>
      <c r="T308" s="163">
        <f>S308*H308</f>
        <v>0</v>
      </c>
      <c r="AR308" s="164" t="s">
        <v>232</v>
      </c>
      <c r="AT308" s="164" t="s">
        <v>115</v>
      </c>
      <c r="AU308" s="164" t="s">
        <v>83</v>
      </c>
      <c r="AY308" s="13" t="s">
        <v>121</v>
      </c>
      <c r="BE308" s="165">
        <f>IF(N308="základní",J308,0)</f>
        <v>0</v>
      </c>
      <c r="BF308" s="165">
        <f>IF(N308="snížená",J308,0)</f>
        <v>0</v>
      </c>
      <c r="BG308" s="165">
        <f>IF(N308="zákl. přenesená",J308,0)</f>
        <v>0</v>
      </c>
      <c r="BH308" s="165">
        <f>IF(N308="sníž. přenesená",J308,0)</f>
        <v>0</v>
      </c>
      <c r="BI308" s="165">
        <f>IF(N308="nulová",J308,0)</f>
        <v>0</v>
      </c>
      <c r="BJ308" s="13" t="s">
        <v>81</v>
      </c>
      <c r="BK308" s="165">
        <f>ROUND(I308*H308,2)</f>
        <v>0</v>
      </c>
      <c r="BL308" s="13" t="s">
        <v>232</v>
      </c>
      <c r="BM308" s="164" t="s">
        <v>4110</v>
      </c>
    </row>
    <row r="309" spans="2:65" s="1" customFormat="1" ht="204.75">
      <c r="B309" s="30"/>
      <c r="C309" s="31"/>
      <c r="D309" s="176" t="s">
        <v>1954</v>
      </c>
      <c r="E309" s="31"/>
      <c r="F309" s="177" t="s">
        <v>4099</v>
      </c>
      <c r="G309" s="31"/>
      <c r="H309" s="31"/>
      <c r="I309" s="103"/>
      <c r="J309" s="31"/>
      <c r="K309" s="31"/>
      <c r="L309" s="34"/>
      <c r="M309" s="178"/>
      <c r="N309" s="59"/>
      <c r="O309" s="59"/>
      <c r="P309" s="59"/>
      <c r="Q309" s="59"/>
      <c r="R309" s="59"/>
      <c r="S309" s="59"/>
      <c r="T309" s="60"/>
      <c r="AT309" s="13" t="s">
        <v>1954</v>
      </c>
      <c r="AU309" s="13" t="s">
        <v>83</v>
      </c>
    </row>
    <row r="310" spans="2:65" s="1" customFormat="1" ht="24" customHeight="1">
      <c r="B310" s="30"/>
      <c r="C310" s="153" t="s">
        <v>1418</v>
      </c>
      <c r="D310" s="153" t="s">
        <v>115</v>
      </c>
      <c r="E310" s="154" t="s">
        <v>4111</v>
      </c>
      <c r="F310" s="155" t="s">
        <v>4112</v>
      </c>
      <c r="G310" s="156" t="s">
        <v>118</v>
      </c>
      <c r="H310" s="157">
        <v>1</v>
      </c>
      <c r="I310" s="158"/>
      <c r="J310" s="159">
        <f>ROUND(I310*H310,2)</f>
        <v>0</v>
      </c>
      <c r="K310" s="155" t="s">
        <v>3645</v>
      </c>
      <c r="L310" s="34"/>
      <c r="M310" s="160" t="s">
        <v>19</v>
      </c>
      <c r="N310" s="161" t="s">
        <v>44</v>
      </c>
      <c r="O310" s="59"/>
      <c r="P310" s="162">
        <f>O310*H310</f>
        <v>0</v>
      </c>
      <c r="Q310" s="162">
        <v>0</v>
      </c>
      <c r="R310" s="162">
        <f>Q310*H310</f>
        <v>0</v>
      </c>
      <c r="S310" s="162">
        <v>0</v>
      </c>
      <c r="T310" s="163">
        <f>S310*H310</f>
        <v>0</v>
      </c>
      <c r="AR310" s="164" t="s">
        <v>232</v>
      </c>
      <c r="AT310" s="164" t="s">
        <v>115</v>
      </c>
      <c r="AU310" s="164" t="s">
        <v>83</v>
      </c>
      <c r="AY310" s="13" t="s">
        <v>121</v>
      </c>
      <c r="BE310" s="165">
        <f>IF(N310="základní",J310,0)</f>
        <v>0</v>
      </c>
      <c r="BF310" s="165">
        <f>IF(N310="snížená",J310,0)</f>
        <v>0</v>
      </c>
      <c r="BG310" s="165">
        <f>IF(N310="zákl. přenesená",J310,0)</f>
        <v>0</v>
      </c>
      <c r="BH310" s="165">
        <f>IF(N310="sníž. přenesená",J310,0)</f>
        <v>0</v>
      </c>
      <c r="BI310" s="165">
        <f>IF(N310="nulová",J310,0)</f>
        <v>0</v>
      </c>
      <c r="BJ310" s="13" t="s">
        <v>81</v>
      </c>
      <c r="BK310" s="165">
        <f>ROUND(I310*H310,2)</f>
        <v>0</v>
      </c>
      <c r="BL310" s="13" t="s">
        <v>232</v>
      </c>
      <c r="BM310" s="164" t="s">
        <v>4113</v>
      </c>
    </row>
    <row r="311" spans="2:65" s="1" customFormat="1" ht="204.75">
      <c r="B311" s="30"/>
      <c r="C311" s="31"/>
      <c r="D311" s="176" t="s">
        <v>1954</v>
      </c>
      <c r="E311" s="31"/>
      <c r="F311" s="177" t="s">
        <v>4099</v>
      </c>
      <c r="G311" s="31"/>
      <c r="H311" s="31"/>
      <c r="I311" s="103"/>
      <c r="J311" s="31"/>
      <c r="K311" s="31"/>
      <c r="L311" s="34"/>
      <c r="M311" s="178"/>
      <c r="N311" s="59"/>
      <c r="O311" s="59"/>
      <c r="P311" s="59"/>
      <c r="Q311" s="59"/>
      <c r="R311" s="59"/>
      <c r="S311" s="59"/>
      <c r="T311" s="60"/>
      <c r="AT311" s="13" t="s">
        <v>1954</v>
      </c>
      <c r="AU311" s="13" t="s">
        <v>83</v>
      </c>
    </row>
    <row r="312" spans="2:65" s="1" customFormat="1" ht="24" customHeight="1">
      <c r="B312" s="30"/>
      <c r="C312" s="153" t="s">
        <v>1422</v>
      </c>
      <c r="D312" s="153" t="s">
        <v>115</v>
      </c>
      <c r="E312" s="154" t="s">
        <v>4114</v>
      </c>
      <c r="F312" s="155" t="s">
        <v>4115</v>
      </c>
      <c r="G312" s="156" t="s">
        <v>118</v>
      </c>
      <c r="H312" s="157">
        <v>1</v>
      </c>
      <c r="I312" s="158"/>
      <c r="J312" s="159">
        <f>ROUND(I312*H312,2)</f>
        <v>0</v>
      </c>
      <c r="K312" s="155" t="s">
        <v>3645</v>
      </c>
      <c r="L312" s="34"/>
      <c r="M312" s="160" t="s">
        <v>19</v>
      </c>
      <c r="N312" s="161" t="s">
        <v>44</v>
      </c>
      <c r="O312" s="59"/>
      <c r="P312" s="162">
        <f>O312*H312</f>
        <v>0</v>
      </c>
      <c r="Q312" s="162">
        <v>0</v>
      </c>
      <c r="R312" s="162">
        <f>Q312*H312</f>
        <v>0</v>
      </c>
      <c r="S312" s="162">
        <v>0</v>
      </c>
      <c r="T312" s="163">
        <f>S312*H312</f>
        <v>0</v>
      </c>
      <c r="AR312" s="164" t="s">
        <v>232</v>
      </c>
      <c r="AT312" s="164" t="s">
        <v>115</v>
      </c>
      <c r="AU312" s="164" t="s">
        <v>83</v>
      </c>
      <c r="AY312" s="13" t="s">
        <v>121</v>
      </c>
      <c r="BE312" s="165">
        <f>IF(N312="základní",J312,0)</f>
        <v>0</v>
      </c>
      <c r="BF312" s="165">
        <f>IF(N312="snížená",J312,0)</f>
        <v>0</v>
      </c>
      <c r="BG312" s="165">
        <f>IF(N312="zákl. přenesená",J312,0)</f>
        <v>0</v>
      </c>
      <c r="BH312" s="165">
        <f>IF(N312="sníž. přenesená",J312,0)</f>
        <v>0</v>
      </c>
      <c r="BI312" s="165">
        <f>IF(N312="nulová",J312,0)</f>
        <v>0</v>
      </c>
      <c r="BJ312" s="13" t="s">
        <v>81</v>
      </c>
      <c r="BK312" s="165">
        <f>ROUND(I312*H312,2)</f>
        <v>0</v>
      </c>
      <c r="BL312" s="13" t="s">
        <v>232</v>
      </c>
      <c r="BM312" s="164" t="s">
        <v>4116</v>
      </c>
    </row>
    <row r="313" spans="2:65" s="1" customFormat="1" ht="204.75">
      <c r="B313" s="30"/>
      <c r="C313" s="31"/>
      <c r="D313" s="176" t="s">
        <v>1954</v>
      </c>
      <c r="E313" s="31"/>
      <c r="F313" s="177" t="s">
        <v>4099</v>
      </c>
      <c r="G313" s="31"/>
      <c r="H313" s="31"/>
      <c r="I313" s="103"/>
      <c r="J313" s="31"/>
      <c r="K313" s="31"/>
      <c r="L313" s="34"/>
      <c r="M313" s="178"/>
      <c r="N313" s="59"/>
      <c r="O313" s="59"/>
      <c r="P313" s="59"/>
      <c r="Q313" s="59"/>
      <c r="R313" s="59"/>
      <c r="S313" s="59"/>
      <c r="T313" s="60"/>
      <c r="AT313" s="13" t="s">
        <v>1954</v>
      </c>
      <c r="AU313" s="13" t="s">
        <v>83</v>
      </c>
    </row>
    <row r="314" spans="2:65" s="1" customFormat="1" ht="24" customHeight="1">
      <c r="B314" s="30"/>
      <c r="C314" s="153" t="s">
        <v>1426</v>
      </c>
      <c r="D314" s="153" t="s">
        <v>115</v>
      </c>
      <c r="E314" s="154" t="s">
        <v>4117</v>
      </c>
      <c r="F314" s="155" t="s">
        <v>4118</v>
      </c>
      <c r="G314" s="156" t="s">
        <v>118</v>
      </c>
      <c r="H314" s="157">
        <v>1</v>
      </c>
      <c r="I314" s="158"/>
      <c r="J314" s="159">
        <f>ROUND(I314*H314,2)</f>
        <v>0</v>
      </c>
      <c r="K314" s="155" t="s">
        <v>3645</v>
      </c>
      <c r="L314" s="34"/>
      <c r="M314" s="160" t="s">
        <v>19</v>
      </c>
      <c r="N314" s="161" t="s">
        <v>44</v>
      </c>
      <c r="O314" s="59"/>
      <c r="P314" s="162">
        <f>O314*H314</f>
        <v>0</v>
      </c>
      <c r="Q314" s="162">
        <v>0</v>
      </c>
      <c r="R314" s="162">
        <f>Q314*H314</f>
        <v>0</v>
      </c>
      <c r="S314" s="162">
        <v>0</v>
      </c>
      <c r="T314" s="163">
        <f>S314*H314</f>
        <v>0</v>
      </c>
      <c r="AR314" s="164" t="s">
        <v>232</v>
      </c>
      <c r="AT314" s="164" t="s">
        <v>115</v>
      </c>
      <c r="AU314" s="164" t="s">
        <v>83</v>
      </c>
      <c r="AY314" s="13" t="s">
        <v>121</v>
      </c>
      <c r="BE314" s="165">
        <f>IF(N314="základní",J314,0)</f>
        <v>0</v>
      </c>
      <c r="BF314" s="165">
        <f>IF(N314="snížená",J314,0)</f>
        <v>0</v>
      </c>
      <c r="BG314" s="165">
        <f>IF(N314="zákl. přenesená",J314,0)</f>
        <v>0</v>
      </c>
      <c r="BH314" s="165">
        <f>IF(N314="sníž. přenesená",J314,0)</f>
        <v>0</v>
      </c>
      <c r="BI314" s="165">
        <f>IF(N314="nulová",J314,0)</f>
        <v>0</v>
      </c>
      <c r="BJ314" s="13" t="s">
        <v>81</v>
      </c>
      <c r="BK314" s="165">
        <f>ROUND(I314*H314,2)</f>
        <v>0</v>
      </c>
      <c r="BL314" s="13" t="s">
        <v>232</v>
      </c>
      <c r="BM314" s="164" t="s">
        <v>4119</v>
      </c>
    </row>
    <row r="315" spans="2:65" s="1" customFormat="1" ht="204.75">
      <c r="B315" s="30"/>
      <c r="C315" s="31"/>
      <c r="D315" s="176" t="s">
        <v>1954</v>
      </c>
      <c r="E315" s="31"/>
      <c r="F315" s="177" t="s">
        <v>4099</v>
      </c>
      <c r="G315" s="31"/>
      <c r="H315" s="31"/>
      <c r="I315" s="103"/>
      <c r="J315" s="31"/>
      <c r="K315" s="31"/>
      <c r="L315" s="34"/>
      <c r="M315" s="178"/>
      <c r="N315" s="59"/>
      <c r="O315" s="59"/>
      <c r="P315" s="59"/>
      <c r="Q315" s="59"/>
      <c r="R315" s="59"/>
      <c r="S315" s="59"/>
      <c r="T315" s="60"/>
      <c r="AT315" s="13" t="s">
        <v>1954</v>
      </c>
      <c r="AU315" s="13" t="s">
        <v>83</v>
      </c>
    </row>
    <row r="316" spans="2:65" s="1" customFormat="1" ht="24" customHeight="1">
      <c r="B316" s="30"/>
      <c r="C316" s="153" t="s">
        <v>1430</v>
      </c>
      <c r="D316" s="153" t="s">
        <v>115</v>
      </c>
      <c r="E316" s="154" t="s">
        <v>4120</v>
      </c>
      <c r="F316" s="155" t="s">
        <v>4121</v>
      </c>
      <c r="G316" s="156" t="s">
        <v>118</v>
      </c>
      <c r="H316" s="157">
        <v>1</v>
      </c>
      <c r="I316" s="158"/>
      <c r="J316" s="159">
        <f>ROUND(I316*H316,2)</f>
        <v>0</v>
      </c>
      <c r="K316" s="155" t="s">
        <v>3645</v>
      </c>
      <c r="L316" s="34"/>
      <c r="M316" s="160" t="s">
        <v>19</v>
      </c>
      <c r="N316" s="161" t="s">
        <v>44</v>
      </c>
      <c r="O316" s="59"/>
      <c r="P316" s="162">
        <f>O316*H316</f>
        <v>0</v>
      </c>
      <c r="Q316" s="162">
        <v>0</v>
      </c>
      <c r="R316" s="162">
        <f>Q316*H316</f>
        <v>0</v>
      </c>
      <c r="S316" s="162">
        <v>0</v>
      </c>
      <c r="T316" s="163">
        <f>S316*H316</f>
        <v>0</v>
      </c>
      <c r="AR316" s="164" t="s">
        <v>232</v>
      </c>
      <c r="AT316" s="164" t="s">
        <v>115</v>
      </c>
      <c r="AU316" s="164" t="s">
        <v>83</v>
      </c>
      <c r="AY316" s="13" t="s">
        <v>121</v>
      </c>
      <c r="BE316" s="165">
        <f>IF(N316="základní",J316,0)</f>
        <v>0</v>
      </c>
      <c r="BF316" s="165">
        <f>IF(N316="snížená",J316,0)</f>
        <v>0</v>
      </c>
      <c r="BG316" s="165">
        <f>IF(N316="zákl. přenesená",J316,0)</f>
        <v>0</v>
      </c>
      <c r="BH316" s="165">
        <f>IF(N316="sníž. přenesená",J316,0)</f>
        <v>0</v>
      </c>
      <c r="BI316" s="165">
        <f>IF(N316="nulová",J316,0)</f>
        <v>0</v>
      </c>
      <c r="BJ316" s="13" t="s">
        <v>81</v>
      </c>
      <c r="BK316" s="165">
        <f>ROUND(I316*H316,2)</f>
        <v>0</v>
      </c>
      <c r="BL316" s="13" t="s">
        <v>232</v>
      </c>
      <c r="BM316" s="164" t="s">
        <v>4122</v>
      </c>
    </row>
    <row r="317" spans="2:65" s="1" customFormat="1" ht="204.75">
      <c r="B317" s="30"/>
      <c r="C317" s="31"/>
      <c r="D317" s="176" t="s">
        <v>1954</v>
      </c>
      <c r="E317" s="31"/>
      <c r="F317" s="177" t="s">
        <v>4099</v>
      </c>
      <c r="G317" s="31"/>
      <c r="H317" s="31"/>
      <c r="I317" s="103"/>
      <c r="J317" s="31"/>
      <c r="K317" s="31"/>
      <c r="L317" s="34"/>
      <c r="M317" s="178"/>
      <c r="N317" s="59"/>
      <c r="O317" s="59"/>
      <c r="P317" s="59"/>
      <c r="Q317" s="59"/>
      <c r="R317" s="59"/>
      <c r="S317" s="59"/>
      <c r="T317" s="60"/>
      <c r="AT317" s="13" t="s">
        <v>1954</v>
      </c>
      <c r="AU317" s="13" t="s">
        <v>83</v>
      </c>
    </row>
    <row r="318" spans="2:65" s="1" customFormat="1" ht="24" customHeight="1">
      <c r="B318" s="30"/>
      <c r="C318" s="153" t="s">
        <v>1434</v>
      </c>
      <c r="D318" s="153" t="s">
        <v>115</v>
      </c>
      <c r="E318" s="154" t="s">
        <v>4123</v>
      </c>
      <c r="F318" s="155" t="s">
        <v>4124</v>
      </c>
      <c r="G318" s="156" t="s">
        <v>118</v>
      </c>
      <c r="H318" s="157">
        <v>1</v>
      </c>
      <c r="I318" s="158"/>
      <c r="J318" s="159">
        <f>ROUND(I318*H318,2)</f>
        <v>0</v>
      </c>
      <c r="K318" s="155" t="s">
        <v>3645</v>
      </c>
      <c r="L318" s="34"/>
      <c r="M318" s="160" t="s">
        <v>19</v>
      </c>
      <c r="N318" s="161" t="s">
        <v>44</v>
      </c>
      <c r="O318" s="59"/>
      <c r="P318" s="162">
        <f>O318*H318</f>
        <v>0</v>
      </c>
      <c r="Q318" s="162">
        <v>0</v>
      </c>
      <c r="R318" s="162">
        <f>Q318*H318</f>
        <v>0</v>
      </c>
      <c r="S318" s="162">
        <v>0</v>
      </c>
      <c r="T318" s="163">
        <f>S318*H318</f>
        <v>0</v>
      </c>
      <c r="AR318" s="164" t="s">
        <v>232</v>
      </c>
      <c r="AT318" s="164" t="s">
        <v>115</v>
      </c>
      <c r="AU318" s="164" t="s">
        <v>83</v>
      </c>
      <c r="AY318" s="13" t="s">
        <v>121</v>
      </c>
      <c r="BE318" s="165">
        <f>IF(N318="základní",J318,0)</f>
        <v>0</v>
      </c>
      <c r="BF318" s="165">
        <f>IF(N318="snížená",J318,0)</f>
        <v>0</v>
      </c>
      <c r="BG318" s="165">
        <f>IF(N318="zákl. přenesená",J318,0)</f>
        <v>0</v>
      </c>
      <c r="BH318" s="165">
        <f>IF(N318="sníž. přenesená",J318,0)</f>
        <v>0</v>
      </c>
      <c r="BI318" s="165">
        <f>IF(N318="nulová",J318,0)</f>
        <v>0</v>
      </c>
      <c r="BJ318" s="13" t="s">
        <v>81</v>
      </c>
      <c r="BK318" s="165">
        <f>ROUND(I318*H318,2)</f>
        <v>0</v>
      </c>
      <c r="BL318" s="13" t="s">
        <v>232</v>
      </c>
      <c r="BM318" s="164" t="s">
        <v>4125</v>
      </c>
    </row>
    <row r="319" spans="2:65" s="1" customFormat="1" ht="204.75">
      <c r="B319" s="30"/>
      <c r="C319" s="31"/>
      <c r="D319" s="176" t="s">
        <v>1954</v>
      </c>
      <c r="E319" s="31"/>
      <c r="F319" s="177" t="s">
        <v>4099</v>
      </c>
      <c r="G319" s="31"/>
      <c r="H319" s="31"/>
      <c r="I319" s="103"/>
      <c r="J319" s="31"/>
      <c r="K319" s="31"/>
      <c r="L319" s="34"/>
      <c r="M319" s="178"/>
      <c r="N319" s="59"/>
      <c r="O319" s="59"/>
      <c r="P319" s="59"/>
      <c r="Q319" s="59"/>
      <c r="R319" s="59"/>
      <c r="S319" s="59"/>
      <c r="T319" s="60"/>
      <c r="AT319" s="13" t="s">
        <v>1954</v>
      </c>
      <c r="AU319" s="13" t="s">
        <v>83</v>
      </c>
    </row>
    <row r="320" spans="2:65" s="1" customFormat="1" ht="48" customHeight="1">
      <c r="B320" s="30"/>
      <c r="C320" s="153" t="s">
        <v>4126</v>
      </c>
      <c r="D320" s="153" t="s">
        <v>115</v>
      </c>
      <c r="E320" s="154" t="s">
        <v>4127</v>
      </c>
      <c r="F320" s="155" t="s">
        <v>4128</v>
      </c>
      <c r="G320" s="156" t="s">
        <v>118</v>
      </c>
      <c r="H320" s="157">
        <v>1</v>
      </c>
      <c r="I320" s="158"/>
      <c r="J320" s="159">
        <f>ROUND(I320*H320,2)</f>
        <v>0</v>
      </c>
      <c r="K320" s="155" t="s">
        <v>3645</v>
      </c>
      <c r="L320" s="34"/>
      <c r="M320" s="160" t="s">
        <v>19</v>
      </c>
      <c r="N320" s="161" t="s">
        <v>44</v>
      </c>
      <c r="O320" s="59"/>
      <c r="P320" s="162">
        <f>O320*H320</f>
        <v>0</v>
      </c>
      <c r="Q320" s="162">
        <v>0</v>
      </c>
      <c r="R320" s="162">
        <f>Q320*H320</f>
        <v>0</v>
      </c>
      <c r="S320" s="162">
        <v>0</v>
      </c>
      <c r="T320" s="163">
        <f>S320*H320</f>
        <v>0</v>
      </c>
      <c r="AR320" s="164" t="s">
        <v>232</v>
      </c>
      <c r="AT320" s="164" t="s">
        <v>115</v>
      </c>
      <c r="AU320" s="164" t="s">
        <v>83</v>
      </c>
      <c r="AY320" s="13" t="s">
        <v>121</v>
      </c>
      <c r="BE320" s="165">
        <f>IF(N320="základní",J320,0)</f>
        <v>0</v>
      </c>
      <c r="BF320" s="165">
        <f>IF(N320="snížená",J320,0)</f>
        <v>0</v>
      </c>
      <c r="BG320" s="165">
        <f>IF(N320="zákl. přenesená",J320,0)</f>
        <v>0</v>
      </c>
      <c r="BH320" s="165">
        <f>IF(N320="sníž. přenesená",J320,0)</f>
        <v>0</v>
      </c>
      <c r="BI320" s="165">
        <f>IF(N320="nulová",J320,0)</f>
        <v>0</v>
      </c>
      <c r="BJ320" s="13" t="s">
        <v>81</v>
      </c>
      <c r="BK320" s="165">
        <f>ROUND(I320*H320,2)</f>
        <v>0</v>
      </c>
      <c r="BL320" s="13" t="s">
        <v>232</v>
      </c>
      <c r="BM320" s="164" t="s">
        <v>4129</v>
      </c>
    </row>
    <row r="321" spans="2:65" s="1" customFormat="1" ht="204.75">
      <c r="B321" s="30"/>
      <c r="C321" s="31"/>
      <c r="D321" s="176" t="s">
        <v>1954</v>
      </c>
      <c r="E321" s="31"/>
      <c r="F321" s="177" t="s">
        <v>4099</v>
      </c>
      <c r="G321" s="31"/>
      <c r="H321" s="31"/>
      <c r="I321" s="103"/>
      <c r="J321" s="31"/>
      <c r="K321" s="31"/>
      <c r="L321" s="34"/>
      <c r="M321" s="178"/>
      <c r="N321" s="59"/>
      <c r="O321" s="59"/>
      <c r="P321" s="59"/>
      <c r="Q321" s="59"/>
      <c r="R321" s="59"/>
      <c r="S321" s="59"/>
      <c r="T321" s="60"/>
      <c r="AT321" s="13" t="s">
        <v>1954</v>
      </c>
      <c r="AU321" s="13" t="s">
        <v>83</v>
      </c>
    </row>
    <row r="322" spans="2:65" s="1" customFormat="1" ht="48" customHeight="1">
      <c r="B322" s="30"/>
      <c r="C322" s="153" t="s">
        <v>4130</v>
      </c>
      <c r="D322" s="153" t="s">
        <v>115</v>
      </c>
      <c r="E322" s="154" t="s">
        <v>4131</v>
      </c>
      <c r="F322" s="155" t="s">
        <v>4132</v>
      </c>
      <c r="G322" s="156" t="s">
        <v>118</v>
      </c>
      <c r="H322" s="157">
        <v>1</v>
      </c>
      <c r="I322" s="158"/>
      <c r="J322" s="159">
        <f>ROUND(I322*H322,2)</f>
        <v>0</v>
      </c>
      <c r="K322" s="155" t="s">
        <v>3645</v>
      </c>
      <c r="L322" s="34"/>
      <c r="M322" s="160" t="s">
        <v>19</v>
      </c>
      <c r="N322" s="161" t="s">
        <v>44</v>
      </c>
      <c r="O322" s="59"/>
      <c r="P322" s="162">
        <f>O322*H322</f>
        <v>0</v>
      </c>
      <c r="Q322" s="162">
        <v>0</v>
      </c>
      <c r="R322" s="162">
        <f>Q322*H322</f>
        <v>0</v>
      </c>
      <c r="S322" s="162">
        <v>0</v>
      </c>
      <c r="T322" s="163">
        <f>S322*H322</f>
        <v>0</v>
      </c>
      <c r="AR322" s="164" t="s">
        <v>232</v>
      </c>
      <c r="AT322" s="164" t="s">
        <v>115</v>
      </c>
      <c r="AU322" s="164" t="s">
        <v>83</v>
      </c>
      <c r="AY322" s="13" t="s">
        <v>121</v>
      </c>
      <c r="BE322" s="165">
        <f>IF(N322="základní",J322,0)</f>
        <v>0</v>
      </c>
      <c r="BF322" s="165">
        <f>IF(N322="snížená",J322,0)</f>
        <v>0</v>
      </c>
      <c r="BG322" s="165">
        <f>IF(N322="zákl. přenesená",J322,0)</f>
        <v>0</v>
      </c>
      <c r="BH322" s="165">
        <f>IF(N322="sníž. přenesená",J322,0)</f>
        <v>0</v>
      </c>
      <c r="BI322" s="165">
        <f>IF(N322="nulová",J322,0)</f>
        <v>0</v>
      </c>
      <c r="BJ322" s="13" t="s">
        <v>81</v>
      </c>
      <c r="BK322" s="165">
        <f>ROUND(I322*H322,2)</f>
        <v>0</v>
      </c>
      <c r="BL322" s="13" t="s">
        <v>232</v>
      </c>
      <c r="BM322" s="164" t="s">
        <v>4133</v>
      </c>
    </row>
    <row r="323" spans="2:65" s="1" customFormat="1" ht="204.75">
      <c r="B323" s="30"/>
      <c r="C323" s="31"/>
      <c r="D323" s="176" t="s">
        <v>1954</v>
      </c>
      <c r="E323" s="31"/>
      <c r="F323" s="177" t="s">
        <v>4099</v>
      </c>
      <c r="G323" s="31"/>
      <c r="H323" s="31"/>
      <c r="I323" s="103"/>
      <c r="J323" s="31"/>
      <c r="K323" s="31"/>
      <c r="L323" s="34"/>
      <c r="M323" s="178"/>
      <c r="N323" s="59"/>
      <c r="O323" s="59"/>
      <c r="P323" s="59"/>
      <c r="Q323" s="59"/>
      <c r="R323" s="59"/>
      <c r="S323" s="59"/>
      <c r="T323" s="60"/>
      <c r="AT323" s="13" t="s">
        <v>1954</v>
      </c>
      <c r="AU323" s="13" t="s">
        <v>83</v>
      </c>
    </row>
    <row r="324" spans="2:65" s="1" customFormat="1" ht="48" customHeight="1">
      <c r="B324" s="30"/>
      <c r="C324" s="153" t="s">
        <v>1438</v>
      </c>
      <c r="D324" s="153" t="s">
        <v>115</v>
      </c>
      <c r="E324" s="154" t="s">
        <v>4134</v>
      </c>
      <c r="F324" s="155" t="s">
        <v>4135</v>
      </c>
      <c r="G324" s="156" t="s">
        <v>118</v>
      </c>
      <c r="H324" s="157">
        <v>1</v>
      </c>
      <c r="I324" s="158"/>
      <c r="J324" s="159">
        <f>ROUND(I324*H324,2)</f>
        <v>0</v>
      </c>
      <c r="K324" s="155" t="s">
        <v>3645</v>
      </c>
      <c r="L324" s="34"/>
      <c r="M324" s="160" t="s">
        <v>19</v>
      </c>
      <c r="N324" s="161" t="s">
        <v>44</v>
      </c>
      <c r="O324" s="59"/>
      <c r="P324" s="162">
        <f>O324*H324</f>
        <v>0</v>
      </c>
      <c r="Q324" s="162">
        <v>0</v>
      </c>
      <c r="R324" s="162">
        <f>Q324*H324</f>
        <v>0</v>
      </c>
      <c r="S324" s="162">
        <v>0</v>
      </c>
      <c r="T324" s="163">
        <f>S324*H324</f>
        <v>0</v>
      </c>
      <c r="AR324" s="164" t="s">
        <v>232</v>
      </c>
      <c r="AT324" s="164" t="s">
        <v>115</v>
      </c>
      <c r="AU324" s="164" t="s">
        <v>83</v>
      </c>
      <c r="AY324" s="13" t="s">
        <v>121</v>
      </c>
      <c r="BE324" s="165">
        <f>IF(N324="základní",J324,0)</f>
        <v>0</v>
      </c>
      <c r="BF324" s="165">
        <f>IF(N324="snížená",J324,0)</f>
        <v>0</v>
      </c>
      <c r="BG324" s="165">
        <f>IF(N324="zákl. přenesená",J324,0)</f>
        <v>0</v>
      </c>
      <c r="BH324" s="165">
        <f>IF(N324="sníž. přenesená",J324,0)</f>
        <v>0</v>
      </c>
      <c r="BI324" s="165">
        <f>IF(N324="nulová",J324,0)</f>
        <v>0</v>
      </c>
      <c r="BJ324" s="13" t="s">
        <v>81</v>
      </c>
      <c r="BK324" s="165">
        <f>ROUND(I324*H324,2)</f>
        <v>0</v>
      </c>
      <c r="BL324" s="13" t="s">
        <v>232</v>
      </c>
      <c r="BM324" s="164" t="s">
        <v>4136</v>
      </c>
    </row>
    <row r="325" spans="2:65" s="1" customFormat="1" ht="204.75">
      <c r="B325" s="30"/>
      <c r="C325" s="31"/>
      <c r="D325" s="176" t="s">
        <v>1954</v>
      </c>
      <c r="E325" s="31"/>
      <c r="F325" s="177" t="s">
        <v>4099</v>
      </c>
      <c r="G325" s="31"/>
      <c r="H325" s="31"/>
      <c r="I325" s="103"/>
      <c r="J325" s="31"/>
      <c r="K325" s="31"/>
      <c r="L325" s="34"/>
      <c r="M325" s="178"/>
      <c r="N325" s="59"/>
      <c r="O325" s="59"/>
      <c r="P325" s="59"/>
      <c r="Q325" s="59"/>
      <c r="R325" s="59"/>
      <c r="S325" s="59"/>
      <c r="T325" s="60"/>
      <c r="AT325" s="13" t="s">
        <v>1954</v>
      </c>
      <c r="AU325" s="13" t="s">
        <v>83</v>
      </c>
    </row>
    <row r="326" spans="2:65" s="1" customFormat="1" ht="48" customHeight="1">
      <c r="B326" s="30"/>
      <c r="C326" s="153" t="s">
        <v>4137</v>
      </c>
      <c r="D326" s="153" t="s">
        <v>115</v>
      </c>
      <c r="E326" s="154" t="s">
        <v>4138</v>
      </c>
      <c r="F326" s="155" t="s">
        <v>4139</v>
      </c>
      <c r="G326" s="156" t="s">
        <v>118</v>
      </c>
      <c r="H326" s="157">
        <v>1</v>
      </c>
      <c r="I326" s="158"/>
      <c r="J326" s="159">
        <f>ROUND(I326*H326,2)</f>
        <v>0</v>
      </c>
      <c r="K326" s="155" t="s">
        <v>3645</v>
      </c>
      <c r="L326" s="34"/>
      <c r="M326" s="160" t="s">
        <v>19</v>
      </c>
      <c r="N326" s="161" t="s">
        <v>44</v>
      </c>
      <c r="O326" s="59"/>
      <c r="P326" s="162">
        <f>O326*H326</f>
        <v>0</v>
      </c>
      <c r="Q326" s="162">
        <v>0</v>
      </c>
      <c r="R326" s="162">
        <f>Q326*H326</f>
        <v>0</v>
      </c>
      <c r="S326" s="162">
        <v>0</v>
      </c>
      <c r="T326" s="163">
        <f>S326*H326</f>
        <v>0</v>
      </c>
      <c r="AR326" s="164" t="s">
        <v>232</v>
      </c>
      <c r="AT326" s="164" t="s">
        <v>115</v>
      </c>
      <c r="AU326" s="164" t="s">
        <v>83</v>
      </c>
      <c r="AY326" s="13" t="s">
        <v>121</v>
      </c>
      <c r="BE326" s="165">
        <f>IF(N326="základní",J326,0)</f>
        <v>0</v>
      </c>
      <c r="BF326" s="165">
        <f>IF(N326="snížená",J326,0)</f>
        <v>0</v>
      </c>
      <c r="BG326" s="165">
        <f>IF(N326="zákl. přenesená",J326,0)</f>
        <v>0</v>
      </c>
      <c r="BH326" s="165">
        <f>IF(N326="sníž. přenesená",J326,0)</f>
        <v>0</v>
      </c>
      <c r="BI326" s="165">
        <f>IF(N326="nulová",J326,0)</f>
        <v>0</v>
      </c>
      <c r="BJ326" s="13" t="s">
        <v>81</v>
      </c>
      <c r="BK326" s="165">
        <f>ROUND(I326*H326,2)</f>
        <v>0</v>
      </c>
      <c r="BL326" s="13" t="s">
        <v>232</v>
      </c>
      <c r="BM326" s="164" t="s">
        <v>4140</v>
      </c>
    </row>
    <row r="327" spans="2:65" s="1" customFormat="1" ht="204.75">
      <c r="B327" s="30"/>
      <c r="C327" s="31"/>
      <c r="D327" s="176" t="s">
        <v>1954</v>
      </c>
      <c r="E327" s="31"/>
      <c r="F327" s="177" t="s">
        <v>4099</v>
      </c>
      <c r="G327" s="31"/>
      <c r="H327" s="31"/>
      <c r="I327" s="103"/>
      <c r="J327" s="31"/>
      <c r="K327" s="31"/>
      <c r="L327" s="34"/>
      <c r="M327" s="178"/>
      <c r="N327" s="59"/>
      <c r="O327" s="59"/>
      <c r="P327" s="59"/>
      <c r="Q327" s="59"/>
      <c r="R327" s="59"/>
      <c r="S327" s="59"/>
      <c r="T327" s="60"/>
      <c r="AT327" s="13" t="s">
        <v>1954</v>
      </c>
      <c r="AU327" s="13" t="s">
        <v>83</v>
      </c>
    </row>
    <row r="328" spans="2:65" s="1" customFormat="1" ht="48" customHeight="1">
      <c r="B328" s="30"/>
      <c r="C328" s="153" t="s">
        <v>4141</v>
      </c>
      <c r="D328" s="153" t="s">
        <v>115</v>
      </c>
      <c r="E328" s="154" t="s">
        <v>4142</v>
      </c>
      <c r="F328" s="155" t="s">
        <v>4143</v>
      </c>
      <c r="G328" s="156" t="s">
        <v>118</v>
      </c>
      <c r="H328" s="157">
        <v>1</v>
      </c>
      <c r="I328" s="158"/>
      <c r="J328" s="159">
        <f>ROUND(I328*H328,2)</f>
        <v>0</v>
      </c>
      <c r="K328" s="155" t="s">
        <v>3645</v>
      </c>
      <c r="L328" s="34"/>
      <c r="M328" s="160" t="s">
        <v>19</v>
      </c>
      <c r="N328" s="161" t="s">
        <v>44</v>
      </c>
      <c r="O328" s="59"/>
      <c r="P328" s="162">
        <f>O328*H328</f>
        <v>0</v>
      </c>
      <c r="Q328" s="162">
        <v>0</v>
      </c>
      <c r="R328" s="162">
        <f>Q328*H328</f>
        <v>0</v>
      </c>
      <c r="S328" s="162">
        <v>0</v>
      </c>
      <c r="T328" s="163">
        <f>S328*H328</f>
        <v>0</v>
      </c>
      <c r="AR328" s="164" t="s">
        <v>232</v>
      </c>
      <c r="AT328" s="164" t="s">
        <v>115</v>
      </c>
      <c r="AU328" s="164" t="s">
        <v>83</v>
      </c>
      <c r="AY328" s="13" t="s">
        <v>121</v>
      </c>
      <c r="BE328" s="165">
        <f>IF(N328="základní",J328,0)</f>
        <v>0</v>
      </c>
      <c r="BF328" s="165">
        <f>IF(N328="snížená",J328,0)</f>
        <v>0</v>
      </c>
      <c r="BG328" s="165">
        <f>IF(N328="zákl. přenesená",J328,0)</f>
        <v>0</v>
      </c>
      <c r="BH328" s="165">
        <f>IF(N328="sníž. přenesená",J328,0)</f>
        <v>0</v>
      </c>
      <c r="BI328" s="165">
        <f>IF(N328="nulová",J328,0)</f>
        <v>0</v>
      </c>
      <c r="BJ328" s="13" t="s">
        <v>81</v>
      </c>
      <c r="BK328" s="165">
        <f>ROUND(I328*H328,2)</f>
        <v>0</v>
      </c>
      <c r="BL328" s="13" t="s">
        <v>232</v>
      </c>
      <c r="BM328" s="164" t="s">
        <v>4144</v>
      </c>
    </row>
    <row r="329" spans="2:65" s="1" customFormat="1" ht="204.75">
      <c r="B329" s="30"/>
      <c r="C329" s="31"/>
      <c r="D329" s="176" t="s">
        <v>1954</v>
      </c>
      <c r="E329" s="31"/>
      <c r="F329" s="177" t="s">
        <v>4099</v>
      </c>
      <c r="G329" s="31"/>
      <c r="H329" s="31"/>
      <c r="I329" s="103"/>
      <c r="J329" s="31"/>
      <c r="K329" s="31"/>
      <c r="L329" s="34"/>
      <c r="M329" s="178"/>
      <c r="N329" s="59"/>
      <c r="O329" s="59"/>
      <c r="P329" s="59"/>
      <c r="Q329" s="59"/>
      <c r="R329" s="59"/>
      <c r="S329" s="59"/>
      <c r="T329" s="60"/>
      <c r="AT329" s="13" t="s">
        <v>1954</v>
      </c>
      <c r="AU329" s="13" t="s">
        <v>83</v>
      </c>
    </row>
    <row r="330" spans="2:65" s="1" customFormat="1" ht="48" customHeight="1">
      <c r="B330" s="30"/>
      <c r="C330" s="153" t="s">
        <v>4145</v>
      </c>
      <c r="D330" s="153" t="s">
        <v>115</v>
      </c>
      <c r="E330" s="154" t="s">
        <v>4146</v>
      </c>
      <c r="F330" s="155" t="s">
        <v>4147</v>
      </c>
      <c r="G330" s="156" t="s">
        <v>118</v>
      </c>
      <c r="H330" s="157">
        <v>1</v>
      </c>
      <c r="I330" s="158"/>
      <c r="J330" s="159">
        <f>ROUND(I330*H330,2)</f>
        <v>0</v>
      </c>
      <c r="K330" s="155" t="s">
        <v>3645</v>
      </c>
      <c r="L330" s="34"/>
      <c r="M330" s="160" t="s">
        <v>19</v>
      </c>
      <c r="N330" s="161" t="s">
        <v>44</v>
      </c>
      <c r="O330" s="59"/>
      <c r="P330" s="162">
        <f>O330*H330</f>
        <v>0</v>
      </c>
      <c r="Q330" s="162">
        <v>0.15614</v>
      </c>
      <c r="R330" s="162">
        <f>Q330*H330</f>
        <v>0.15614</v>
      </c>
      <c r="S330" s="162">
        <v>0</v>
      </c>
      <c r="T330" s="163">
        <f>S330*H330</f>
        <v>0</v>
      </c>
      <c r="AR330" s="164" t="s">
        <v>232</v>
      </c>
      <c r="AT330" s="164" t="s">
        <v>115</v>
      </c>
      <c r="AU330" s="164" t="s">
        <v>83</v>
      </c>
      <c r="AY330" s="13" t="s">
        <v>121</v>
      </c>
      <c r="BE330" s="165">
        <f>IF(N330="základní",J330,0)</f>
        <v>0</v>
      </c>
      <c r="BF330" s="165">
        <f>IF(N330="snížená",J330,0)</f>
        <v>0</v>
      </c>
      <c r="BG330" s="165">
        <f>IF(N330="zákl. přenesená",J330,0)</f>
        <v>0</v>
      </c>
      <c r="BH330" s="165">
        <f>IF(N330="sníž. přenesená",J330,0)</f>
        <v>0</v>
      </c>
      <c r="BI330" s="165">
        <f>IF(N330="nulová",J330,0)</f>
        <v>0</v>
      </c>
      <c r="BJ330" s="13" t="s">
        <v>81</v>
      </c>
      <c r="BK330" s="165">
        <f>ROUND(I330*H330,2)</f>
        <v>0</v>
      </c>
      <c r="BL330" s="13" t="s">
        <v>232</v>
      </c>
      <c r="BM330" s="164" t="s">
        <v>4148</v>
      </c>
    </row>
    <row r="331" spans="2:65" s="1" customFormat="1" ht="48.75">
      <c r="B331" s="30"/>
      <c r="C331" s="31"/>
      <c r="D331" s="176" t="s">
        <v>1954</v>
      </c>
      <c r="E331" s="31"/>
      <c r="F331" s="177" t="s">
        <v>4149</v>
      </c>
      <c r="G331" s="31"/>
      <c r="H331" s="31"/>
      <c r="I331" s="103"/>
      <c r="J331" s="31"/>
      <c r="K331" s="31"/>
      <c r="L331" s="34"/>
      <c r="M331" s="178"/>
      <c r="N331" s="59"/>
      <c r="O331" s="59"/>
      <c r="P331" s="59"/>
      <c r="Q331" s="59"/>
      <c r="R331" s="59"/>
      <c r="S331" s="59"/>
      <c r="T331" s="60"/>
      <c r="AT331" s="13" t="s">
        <v>1954</v>
      </c>
      <c r="AU331" s="13" t="s">
        <v>83</v>
      </c>
    </row>
    <row r="332" spans="2:65" s="1" customFormat="1" ht="48" customHeight="1">
      <c r="B332" s="30"/>
      <c r="C332" s="153" t="s">
        <v>1442</v>
      </c>
      <c r="D332" s="153" t="s">
        <v>115</v>
      </c>
      <c r="E332" s="154" t="s">
        <v>4150</v>
      </c>
      <c r="F332" s="155" t="s">
        <v>4151</v>
      </c>
      <c r="G332" s="156" t="s">
        <v>231</v>
      </c>
      <c r="H332" s="157">
        <v>1</v>
      </c>
      <c r="I332" s="158"/>
      <c r="J332" s="159">
        <f>ROUND(I332*H332,2)</f>
        <v>0</v>
      </c>
      <c r="K332" s="155" t="s">
        <v>3645</v>
      </c>
      <c r="L332" s="34"/>
      <c r="M332" s="160" t="s">
        <v>19</v>
      </c>
      <c r="N332" s="161" t="s">
        <v>44</v>
      </c>
      <c r="O332" s="59"/>
      <c r="P332" s="162">
        <f>O332*H332</f>
        <v>0</v>
      </c>
      <c r="Q332" s="162">
        <v>0.37640000000000001</v>
      </c>
      <c r="R332" s="162">
        <f>Q332*H332</f>
        <v>0.37640000000000001</v>
      </c>
      <c r="S332" s="162">
        <v>0</v>
      </c>
      <c r="T332" s="163">
        <f>S332*H332</f>
        <v>0</v>
      </c>
      <c r="AR332" s="164" t="s">
        <v>232</v>
      </c>
      <c r="AT332" s="164" t="s">
        <v>115</v>
      </c>
      <c r="AU332" s="164" t="s">
        <v>83</v>
      </c>
      <c r="AY332" s="13" t="s">
        <v>121</v>
      </c>
      <c r="BE332" s="165">
        <f>IF(N332="základní",J332,0)</f>
        <v>0</v>
      </c>
      <c r="BF332" s="165">
        <f>IF(N332="snížená",J332,0)</f>
        <v>0</v>
      </c>
      <c r="BG332" s="165">
        <f>IF(N332="zákl. přenesená",J332,0)</f>
        <v>0</v>
      </c>
      <c r="BH332" s="165">
        <f>IF(N332="sníž. přenesená",J332,0)</f>
        <v>0</v>
      </c>
      <c r="BI332" s="165">
        <f>IF(N332="nulová",J332,0)</f>
        <v>0</v>
      </c>
      <c r="BJ332" s="13" t="s">
        <v>81</v>
      </c>
      <c r="BK332" s="165">
        <f>ROUND(I332*H332,2)</f>
        <v>0</v>
      </c>
      <c r="BL332" s="13" t="s">
        <v>232</v>
      </c>
      <c r="BM332" s="164" t="s">
        <v>4152</v>
      </c>
    </row>
    <row r="333" spans="2:65" s="1" customFormat="1" ht="48" customHeight="1">
      <c r="B333" s="30"/>
      <c r="C333" s="153" t="s">
        <v>1446</v>
      </c>
      <c r="D333" s="153" t="s">
        <v>115</v>
      </c>
      <c r="E333" s="154" t="s">
        <v>4153</v>
      </c>
      <c r="F333" s="155" t="s">
        <v>4154</v>
      </c>
      <c r="G333" s="156" t="s">
        <v>231</v>
      </c>
      <c r="H333" s="157">
        <v>1</v>
      </c>
      <c r="I333" s="158"/>
      <c r="J333" s="159">
        <f>ROUND(I333*H333,2)</f>
        <v>0</v>
      </c>
      <c r="K333" s="155" t="s">
        <v>3645</v>
      </c>
      <c r="L333" s="34"/>
      <c r="M333" s="160" t="s">
        <v>19</v>
      </c>
      <c r="N333" s="161" t="s">
        <v>44</v>
      </c>
      <c r="O333" s="59"/>
      <c r="P333" s="162">
        <f>O333*H333</f>
        <v>0</v>
      </c>
      <c r="Q333" s="162">
        <v>1.2E-4</v>
      </c>
      <c r="R333" s="162">
        <f>Q333*H333</f>
        <v>1.2E-4</v>
      </c>
      <c r="S333" s="162">
        <v>0</v>
      </c>
      <c r="T333" s="163">
        <f>S333*H333</f>
        <v>0</v>
      </c>
      <c r="AR333" s="164" t="s">
        <v>232</v>
      </c>
      <c r="AT333" s="164" t="s">
        <v>115</v>
      </c>
      <c r="AU333" s="164" t="s">
        <v>83</v>
      </c>
      <c r="AY333" s="13" t="s">
        <v>121</v>
      </c>
      <c r="BE333" s="165">
        <f>IF(N333="základní",J333,0)</f>
        <v>0</v>
      </c>
      <c r="BF333" s="165">
        <f>IF(N333="snížená",J333,0)</f>
        <v>0</v>
      </c>
      <c r="BG333" s="165">
        <f>IF(N333="zákl. přenesená",J333,0)</f>
        <v>0</v>
      </c>
      <c r="BH333" s="165">
        <f>IF(N333="sníž. přenesená",J333,0)</f>
        <v>0</v>
      </c>
      <c r="BI333" s="165">
        <f>IF(N333="nulová",J333,0)</f>
        <v>0</v>
      </c>
      <c r="BJ333" s="13" t="s">
        <v>81</v>
      </c>
      <c r="BK333" s="165">
        <f>ROUND(I333*H333,2)</f>
        <v>0</v>
      </c>
      <c r="BL333" s="13" t="s">
        <v>232</v>
      </c>
      <c r="BM333" s="164" t="s">
        <v>4155</v>
      </c>
    </row>
    <row r="334" spans="2:65" s="1" customFormat="1" ht="24" customHeight="1">
      <c r="B334" s="30"/>
      <c r="C334" s="153" t="s">
        <v>4156</v>
      </c>
      <c r="D334" s="153" t="s">
        <v>115</v>
      </c>
      <c r="E334" s="154" t="s">
        <v>4157</v>
      </c>
      <c r="F334" s="155" t="s">
        <v>4158</v>
      </c>
      <c r="G334" s="156" t="s">
        <v>118</v>
      </c>
      <c r="H334" s="157">
        <v>1</v>
      </c>
      <c r="I334" s="158"/>
      <c r="J334" s="159">
        <f>ROUND(I334*H334,2)</f>
        <v>0</v>
      </c>
      <c r="K334" s="155" t="s">
        <v>3645</v>
      </c>
      <c r="L334" s="34"/>
      <c r="M334" s="160" t="s">
        <v>19</v>
      </c>
      <c r="N334" s="161" t="s">
        <v>44</v>
      </c>
      <c r="O334" s="59"/>
      <c r="P334" s="162">
        <f>O334*H334</f>
        <v>0</v>
      </c>
      <c r="Q334" s="162">
        <v>1.435E-2</v>
      </c>
      <c r="R334" s="162">
        <f>Q334*H334</f>
        <v>1.435E-2</v>
      </c>
      <c r="S334" s="162">
        <v>0</v>
      </c>
      <c r="T334" s="163">
        <f>S334*H334</f>
        <v>0</v>
      </c>
      <c r="AR334" s="164" t="s">
        <v>232</v>
      </c>
      <c r="AT334" s="164" t="s">
        <v>115</v>
      </c>
      <c r="AU334" s="164" t="s">
        <v>83</v>
      </c>
      <c r="AY334" s="13" t="s">
        <v>121</v>
      </c>
      <c r="BE334" s="165">
        <f>IF(N334="základní",J334,0)</f>
        <v>0</v>
      </c>
      <c r="BF334" s="165">
        <f>IF(N334="snížená",J334,0)</f>
        <v>0</v>
      </c>
      <c r="BG334" s="165">
        <f>IF(N334="zákl. přenesená",J334,0)</f>
        <v>0</v>
      </c>
      <c r="BH334" s="165">
        <f>IF(N334="sníž. přenesená",J334,0)</f>
        <v>0</v>
      </c>
      <c r="BI334" s="165">
        <f>IF(N334="nulová",J334,0)</f>
        <v>0</v>
      </c>
      <c r="BJ334" s="13" t="s">
        <v>81</v>
      </c>
      <c r="BK334" s="165">
        <f>ROUND(I334*H334,2)</f>
        <v>0</v>
      </c>
      <c r="BL334" s="13" t="s">
        <v>232</v>
      </c>
      <c r="BM334" s="164" t="s">
        <v>4159</v>
      </c>
    </row>
    <row r="335" spans="2:65" s="1" customFormat="1" ht="24" customHeight="1">
      <c r="B335" s="30"/>
      <c r="C335" s="153" t="s">
        <v>4160</v>
      </c>
      <c r="D335" s="153" t="s">
        <v>115</v>
      </c>
      <c r="E335" s="154" t="s">
        <v>4161</v>
      </c>
      <c r="F335" s="155" t="s">
        <v>4162</v>
      </c>
      <c r="G335" s="156" t="s">
        <v>118</v>
      </c>
      <c r="H335" s="157">
        <v>1</v>
      </c>
      <c r="I335" s="158"/>
      <c r="J335" s="159">
        <f>ROUND(I335*H335,2)</f>
        <v>0</v>
      </c>
      <c r="K335" s="155" t="s">
        <v>3645</v>
      </c>
      <c r="L335" s="34"/>
      <c r="M335" s="160" t="s">
        <v>19</v>
      </c>
      <c r="N335" s="161" t="s">
        <v>44</v>
      </c>
      <c r="O335" s="59"/>
      <c r="P335" s="162">
        <f>O335*H335</f>
        <v>0</v>
      </c>
      <c r="Q335" s="162">
        <v>1.4E-2</v>
      </c>
      <c r="R335" s="162">
        <f>Q335*H335</f>
        <v>1.4E-2</v>
      </c>
      <c r="S335" s="162">
        <v>0</v>
      </c>
      <c r="T335" s="163">
        <f>S335*H335</f>
        <v>0</v>
      </c>
      <c r="AR335" s="164" t="s">
        <v>232</v>
      </c>
      <c r="AT335" s="164" t="s">
        <v>115</v>
      </c>
      <c r="AU335" s="164" t="s">
        <v>83</v>
      </c>
      <c r="AY335" s="13" t="s">
        <v>121</v>
      </c>
      <c r="BE335" s="165">
        <f>IF(N335="základní",J335,0)</f>
        <v>0</v>
      </c>
      <c r="BF335" s="165">
        <f>IF(N335="snížená",J335,0)</f>
        <v>0</v>
      </c>
      <c r="BG335" s="165">
        <f>IF(N335="zákl. přenesená",J335,0)</f>
        <v>0</v>
      </c>
      <c r="BH335" s="165">
        <f>IF(N335="sníž. přenesená",J335,0)</f>
        <v>0</v>
      </c>
      <c r="BI335" s="165">
        <f>IF(N335="nulová",J335,0)</f>
        <v>0</v>
      </c>
      <c r="BJ335" s="13" t="s">
        <v>81</v>
      </c>
      <c r="BK335" s="165">
        <f>ROUND(I335*H335,2)</f>
        <v>0</v>
      </c>
      <c r="BL335" s="13" t="s">
        <v>232</v>
      </c>
      <c r="BM335" s="164" t="s">
        <v>4163</v>
      </c>
    </row>
    <row r="336" spans="2:65" s="1" customFormat="1" ht="48" customHeight="1">
      <c r="B336" s="30"/>
      <c r="C336" s="153" t="s">
        <v>4164</v>
      </c>
      <c r="D336" s="153" t="s">
        <v>115</v>
      </c>
      <c r="E336" s="154" t="s">
        <v>4165</v>
      </c>
      <c r="F336" s="155" t="s">
        <v>4166</v>
      </c>
      <c r="G336" s="156" t="s">
        <v>118</v>
      </c>
      <c r="H336" s="157">
        <v>1</v>
      </c>
      <c r="I336" s="158"/>
      <c r="J336" s="159">
        <f>ROUND(I336*H336,2)</f>
        <v>0</v>
      </c>
      <c r="K336" s="155" t="s">
        <v>3645</v>
      </c>
      <c r="L336" s="34"/>
      <c r="M336" s="160" t="s">
        <v>19</v>
      </c>
      <c r="N336" s="161" t="s">
        <v>44</v>
      </c>
      <c r="O336" s="59"/>
      <c r="P336" s="162">
        <f>O336*H336</f>
        <v>0</v>
      </c>
      <c r="Q336" s="162">
        <v>0</v>
      </c>
      <c r="R336" s="162">
        <f>Q336*H336</f>
        <v>0</v>
      </c>
      <c r="S336" s="162">
        <v>0</v>
      </c>
      <c r="T336" s="163">
        <f>S336*H336</f>
        <v>0</v>
      </c>
      <c r="AR336" s="164" t="s">
        <v>232</v>
      </c>
      <c r="AT336" s="164" t="s">
        <v>115</v>
      </c>
      <c r="AU336" s="164" t="s">
        <v>83</v>
      </c>
      <c r="AY336" s="13" t="s">
        <v>121</v>
      </c>
      <c r="BE336" s="165">
        <f>IF(N336="základní",J336,0)</f>
        <v>0</v>
      </c>
      <c r="BF336" s="165">
        <f>IF(N336="snížená",J336,0)</f>
        <v>0</v>
      </c>
      <c r="BG336" s="165">
        <f>IF(N336="zákl. přenesená",J336,0)</f>
        <v>0</v>
      </c>
      <c r="BH336" s="165">
        <f>IF(N336="sníž. přenesená",J336,0)</f>
        <v>0</v>
      </c>
      <c r="BI336" s="165">
        <f>IF(N336="nulová",J336,0)</f>
        <v>0</v>
      </c>
      <c r="BJ336" s="13" t="s">
        <v>81</v>
      </c>
      <c r="BK336" s="165">
        <f>ROUND(I336*H336,2)</f>
        <v>0</v>
      </c>
      <c r="BL336" s="13" t="s">
        <v>232</v>
      </c>
      <c r="BM336" s="164" t="s">
        <v>4167</v>
      </c>
    </row>
    <row r="337" spans="2:65" s="1" customFormat="1" ht="78">
      <c r="B337" s="30"/>
      <c r="C337" s="31"/>
      <c r="D337" s="176" t="s">
        <v>1954</v>
      </c>
      <c r="E337" s="31"/>
      <c r="F337" s="177" t="s">
        <v>4168</v>
      </c>
      <c r="G337" s="31"/>
      <c r="H337" s="31"/>
      <c r="I337" s="103"/>
      <c r="J337" s="31"/>
      <c r="K337" s="31"/>
      <c r="L337" s="34"/>
      <c r="M337" s="178"/>
      <c r="N337" s="59"/>
      <c r="O337" s="59"/>
      <c r="P337" s="59"/>
      <c r="Q337" s="59"/>
      <c r="R337" s="59"/>
      <c r="S337" s="59"/>
      <c r="T337" s="60"/>
      <c r="AT337" s="13" t="s">
        <v>1954</v>
      </c>
      <c r="AU337" s="13" t="s">
        <v>83</v>
      </c>
    </row>
    <row r="338" spans="2:65" s="1" customFormat="1" ht="48" customHeight="1">
      <c r="B338" s="30"/>
      <c r="C338" s="153" t="s">
        <v>1450</v>
      </c>
      <c r="D338" s="153" t="s">
        <v>115</v>
      </c>
      <c r="E338" s="154" t="s">
        <v>4169</v>
      </c>
      <c r="F338" s="155" t="s">
        <v>4170</v>
      </c>
      <c r="G338" s="156" t="s">
        <v>118</v>
      </c>
      <c r="H338" s="157">
        <v>1</v>
      </c>
      <c r="I338" s="158"/>
      <c r="J338" s="159">
        <f>ROUND(I338*H338,2)</f>
        <v>0</v>
      </c>
      <c r="K338" s="155" t="s">
        <v>3645</v>
      </c>
      <c r="L338" s="34"/>
      <c r="M338" s="160" t="s">
        <v>19</v>
      </c>
      <c r="N338" s="161" t="s">
        <v>44</v>
      </c>
      <c r="O338" s="59"/>
      <c r="P338" s="162">
        <f>O338*H338</f>
        <v>0</v>
      </c>
      <c r="Q338" s="162">
        <v>0</v>
      </c>
      <c r="R338" s="162">
        <f>Q338*H338</f>
        <v>0</v>
      </c>
      <c r="S338" s="162">
        <v>0</v>
      </c>
      <c r="T338" s="163">
        <f>S338*H338</f>
        <v>0</v>
      </c>
      <c r="AR338" s="164" t="s">
        <v>232</v>
      </c>
      <c r="AT338" s="164" t="s">
        <v>115</v>
      </c>
      <c r="AU338" s="164" t="s">
        <v>83</v>
      </c>
      <c r="AY338" s="13" t="s">
        <v>121</v>
      </c>
      <c r="BE338" s="165">
        <f>IF(N338="základní",J338,0)</f>
        <v>0</v>
      </c>
      <c r="BF338" s="165">
        <f>IF(N338="snížená",J338,0)</f>
        <v>0</v>
      </c>
      <c r="BG338" s="165">
        <f>IF(N338="zákl. přenesená",J338,0)</f>
        <v>0</v>
      </c>
      <c r="BH338" s="165">
        <f>IF(N338="sníž. přenesená",J338,0)</f>
        <v>0</v>
      </c>
      <c r="BI338" s="165">
        <f>IF(N338="nulová",J338,0)</f>
        <v>0</v>
      </c>
      <c r="BJ338" s="13" t="s">
        <v>81</v>
      </c>
      <c r="BK338" s="165">
        <f>ROUND(I338*H338,2)</f>
        <v>0</v>
      </c>
      <c r="BL338" s="13" t="s">
        <v>232</v>
      </c>
      <c r="BM338" s="164" t="s">
        <v>4171</v>
      </c>
    </row>
    <row r="339" spans="2:65" s="1" customFormat="1" ht="78">
      <c r="B339" s="30"/>
      <c r="C339" s="31"/>
      <c r="D339" s="176" t="s">
        <v>1954</v>
      </c>
      <c r="E339" s="31"/>
      <c r="F339" s="177" t="s">
        <v>4168</v>
      </c>
      <c r="G339" s="31"/>
      <c r="H339" s="31"/>
      <c r="I339" s="103"/>
      <c r="J339" s="31"/>
      <c r="K339" s="31"/>
      <c r="L339" s="34"/>
      <c r="M339" s="178"/>
      <c r="N339" s="59"/>
      <c r="O339" s="59"/>
      <c r="P339" s="59"/>
      <c r="Q339" s="59"/>
      <c r="R339" s="59"/>
      <c r="S339" s="59"/>
      <c r="T339" s="60"/>
      <c r="AT339" s="13" t="s">
        <v>1954</v>
      </c>
      <c r="AU339" s="13" t="s">
        <v>83</v>
      </c>
    </row>
    <row r="340" spans="2:65" s="1" customFormat="1" ht="36" customHeight="1">
      <c r="B340" s="30"/>
      <c r="C340" s="153" t="s">
        <v>1454</v>
      </c>
      <c r="D340" s="153" t="s">
        <v>115</v>
      </c>
      <c r="E340" s="154" t="s">
        <v>4172</v>
      </c>
      <c r="F340" s="155" t="s">
        <v>4173</v>
      </c>
      <c r="G340" s="156" t="s">
        <v>118</v>
      </c>
      <c r="H340" s="157">
        <v>1</v>
      </c>
      <c r="I340" s="158"/>
      <c r="J340" s="159">
        <f>ROUND(I340*H340,2)</f>
        <v>0</v>
      </c>
      <c r="K340" s="155" t="s">
        <v>3645</v>
      </c>
      <c r="L340" s="34"/>
      <c r="M340" s="160" t="s">
        <v>19</v>
      </c>
      <c r="N340" s="161" t="s">
        <v>44</v>
      </c>
      <c r="O340" s="59"/>
      <c r="P340" s="162">
        <f>O340*H340</f>
        <v>0</v>
      </c>
      <c r="Q340" s="162">
        <v>0</v>
      </c>
      <c r="R340" s="162">
        <f>Q340*H340</f>
        <v>0</v>
      </c>
      <c r="S340" s="162">
        <v>0</v>
      </c>
      <c r="T340" s="163">
        <f>S340*H340</f>
        <v>0</v>
      </c>
      <c r="AR340" s="164" t="s">
        <v>232</v>
      </c>
      <c r="AT340" s="164" t="s">
        <v>115</v>
      </c>
      <c r="AU340" s="164" t="s">
        <v>83</v>
      </c>
      <c r="AY340" s="13" t="s">
        <v>121</v>
      </c>
      <c r="BE340" s="165">
        <f>IF(N340="základní",J340,0)</f>
        <v>0</v>
      </c>
      <c r="BF340" s="165">
        <f>IF(N340="snížená",J340,0)</f>
        <v>0</v>
      </c>
      <c r="BG340" s="165">
        <f>IF(N340="zákl. přenesená",J340,0)</f>
        <v>0</v>
      </c>
      <c r="BH340" s="165">
        <f>IF(N340="sníž. přenesená",J340,0)</f>
        <v>0</v>
      </c>
      <c r="BI340" s="165">
        <f>IF(N340="nulová",J340,0)</f>
        <v>0</v>
      </c>
      <c r="BJ340" s="13" t="s">
        <v>81</v>
      </c>
      <c r="BK340" s="165">
        <f>ROUND(I340*H340,2)</f>
        <v>0</v>
      </c>
      <c r="BL340" s="13" t="s">
        <v>232</v>
      </c>
      <c r="BM340" s="164" t="s">
        <v>4174</v>
      </c>
    </row>
    <row r="341" spans="2:65" s="1" customFormat="1" ht="36" customHeight="1">
      <c r="B341" s="30"/>
      <c r="C341" s="153" t="s">
        <v>1458</v>
      </c>
      <c r="D341" s="153" t="s">
        <v>115</v>
      </c>
      <c r="E341" s="154" t="s">
        <v>4175</v>
      </c>
      <c r="F341" s="155" t="s">
        <v>4176</v>
      </c>
      <c r="G341" s="156" t="s">
        <v>118</v>
      </c>
      <c r="H341" s="157">
        <v>1</v>
      </c>
      <c r="I341" s="158"/>
      <c r="J341" s="159">
        <f>ROUND(I341*H341,2)</f>
        <v>0</v>
      </c>
      <c r="K341" s="155" t="s">
        <v>3645</v>
      </c>
      <c r="L341" s="34"/>
      <c r="M341" s="160" t="s">
        <v>19</v>
      </c>
      <c r="N341" s="161" t="s">
        <v>44</v>
      </c>
      <c r="O341" s="59"/>
      <c r="P341" s="162">
        <f>O341*H341</f>
        <v>0</v>
      </c>
      <c r="Q341" s="162">
        <v>0</v>
      </c>
      <c r="R341" s="162">
        <f>Q341*H341</f>
        <v>0</v>
      </c>
      <c r="S341" s="162">
        <v>0</v>
      </c>
      <c r="T341" s="163">
        <f>S341*H341</f>
        <v>0</v>
      </c>
      <c r="AR341" s="164" t="s">
        <v>232</v>
      </c>
      <c r="AT341" s="164" t="s">
        <v>115</v>
      </c>
      <c r="AU341" s="164" t="s">
        <v>83</v>
      </c>
      <c r="AY341" s="13" t="s">
        <v>121</v>
      </c>
      <c r="BE341" s="165">
        <f>IF(N341="základní",J341,0)</f>
        <v>0</v>
      </c>
      <c r="BF341" s="165">
        <f>IF(N341="snížená",J341,0)</f>
        <v>0</v>
      </c>
      <c r="BG341" s="165">
        <f>IF(N341="zákl. přenesená",J341,0)</f>
        <v>0</v>
      </c>
      <c r="BH341" s="165">
        <f>IF(N341="sníž. přenesená",J341,0)</f>
        <v>0</v>
      </c>
      <c r="BI341" s="165">
        <f>IF(N341="nulová",J341,0)</f>
        <v>0</v>
      </c>
      <c r="BJ341" s="13" t="s">
        <v>81</v>
      </c>
      <c r="BK341" s="165">
        <f>ROUND(I341*H341,2)</f>
        <v>0</v>
      </c>
      <c r="BL341" s="13" t="s">
        <v>232</v>
      </c>
      <c r="BM341" s="164" t="s">
        <v>4177</v>
      </c>
    </row>
    <row r="342" spans="2:65" s="1" customFormat="1" ht="48" customHeight="1">
      <c r="B342" s="30"/>
      <c r="C342" s="153" t="s">
        <v>1462</v>
      </c>
      <c r="D342" s="153" t="s">
        <v>115</v>
      </c>
      <c r="E342" s="154" t="s">
        <v>4178</v>
      </c>
      <c r="F342" s="155" t="s">
        <v>4179</v>
      </c>
      <c r="G342" s="156" t="s">
        <v>320</v>
      </c>
      <c r="H342" s="157">
        <v>1</v>
      </c>
      <c r="I342" s="158"/>
      <c r="J342" s="159">
        <f>ROUND(I342*H342,2)</f>
        <v>0</v>
      </c>
      <c r="K342" s="155" t="s">
        <v>3645</v>
      </c>
      <c r="L342" s="34"/>
      <c r="M342" s="160" t="s">
        <v>19</v>
      </c>
      <c r="N342" s="161" t="s">
        <v>44</v>
      </c>
      <c r="O342" s="59"/>
      <c r="P342" s="162">
        <f>O342*H342</f>
        <v>0</v>
      </c>
      <c r="Q342" s="162">
        <v>0</v>
      </c>
      <c r="R342" s="162">
        <f>Q342*H342</f>
        <v>0</v>
      </c>
      <c r="S342" s="162">
        <v>0</v>
      </c>
      <c r="T342" s="163">
        <f>S342*H342</f>
        <v>0</v>
      </c>
      <c r="AR342" s="164" t="s">
        <v>232</v>
      </c>
      <c r="AT342" s="164" t="s">
        <v>115</v>
      </c>
      <c r="AU342" s="164" t="s">
        <v>83</v>
      </c>
      <c r="AY342" s="13" t="s">
        <v>121</v>
      </c>
      <c r="BE342" s="165">
        <f>IF(N342="základní",J342,0)</f>
        <v>0</v>
      </c>
      <c r="BF342" s="165">
        <f>IF(N342="snížená",J342,0)</f>
        <v>0</v>
      </c>
      <c r="BG342" s="165">
        <f>IF(N342="zákl. přenesená",J342,0)</f>
        <v>0</v>
      </c>
      <c r="BH342" s="165">
        <f>IF(N342="sníž. přenesená",J342,0)</f>
        <v>0</v>
      </c>
      <c r="BI342" s="165">
        <f>IF(N342="nulová",J342,0)</f>
        <v>0</v>
      </c>
      <c r="BJ342" s="13" t="s">
        <v>81</v>
      </c>
      <c r="BK342" s="165">
        <f>ROUND(I342*H342,2)</f>
        <v>0</v>
      </c>
      <c r="BL342" s="13" t="s">
        <v>232</v>
      </c>
      <c r="BM342" s="164" t="s">
        <v>4180</v>
      </c>
    </row>
    <row r="343" spans="2:65" s="1" customFormat="1" ht="58.5">
      <c r="B343" s="30"/>
      <c r="C343" s="31"/>
      <c r="D343" s="176" t="s">
        <v>1954</v>
      </c>
      <c r="E343" s="31"/>
      <c r="F343" s="177" t="s">
        <v>3932</v>
      </c>
      <c r="G343" s="31"/>
      <c r="H343" s="31"/>
      <c r="I343" s="103"/>
      <c r="J343" s="31"/>
      <c r="K343" s="31"/>
      <c r="L343" s="34"/>
      <c r="M343" s="178"/>
      <c r="N343" s="59"/>
      <c r="O343" s="59"/>
      <c r="P343" s="59"/>
      <c r="Q343" s="59"/>
      <c r="R343" s="59"/>
      <c r="S343" s="59"/>
      <c r="T343" s="60"/>
      <c r="AT343" s="13" t="s">
        <v>1954</v>
      </c>
      <c r="AU343" s="13" t="s">
        <v>83</v>
      </c>
    </row>
    <row r="344" spans="2:65" s="1" customFormat="1" ht="48" customHeight="1">
      <c r="B344" s="30"/>
      <c r="C344" s="153" t="s">
        <v>1466</v>
      </c>
      <c r="D344" s="153" t="s">
        <v>115</v>
      </c>
      <c r="E344" s="154" t="s">
        <v>4181</v>
      </c>
      <c r="F344" s="155" t="s">
        <v>4182</v>
      </c>
      <c r="G344" s="156" t="s">
        <v>320</v>
      </c>
      <c r="H344" s="157">
        <v>1</v>
      </c>
      <c r="I344" s="158"/>
      <c r="J344" s="159">
        <f>ROUND(I344*H344,2)</f>
        <v>0</v>
      </c>
      <c r="K344" s="155" t="s">
        <v>3645</v>
      </c>
      <c r="L344" s="34"/>
      <c r="M344" s="160" t="s">
        <v>19</v>
      </c>
      <c r="N344" s="161" t="s">
        <v>44</v>
      </c>
      <c r="O344" s="59"/>
      <c r="P344" s="162">
        <f>O344*H344</f>
        <v>0</v>
      </c>
      <c r="Q344" s="162">
        <v>0</v>
      </c>
      <c r="R344" s="162">
        <f>Q344*H344</f>
        <v>0</v>
      </c>
      <c r="S344" s="162">
        <v>0</v>
      </c>
      <c r="T344" s="163">
        <f>S344*H344</f>
        <v>0</v>
      </c>
      <c r="AR344" s="164" t="s">
        <v>232</v>
      </c>
      <c r="AT344" s="164" t="s">
        <v>115</v>
      </c>
      <c r="AU344" s="164" t="s">
        <v>83</v>
      </c>
      <c r="AY344" s="13" t="s">
        <v>121</v>
      </c>
      <c r="BE344" s="165">
        <f>IF(N344="základní",J344,0)</f>
        <v>0</v>
      </c>
      <c r="BF344" s="165">
        <f>IF(N344="snížená",J344,0)</f>
        <v>0</v>
      </c>
      <c r="BG344" s="165">
        <f>IF(N344="zákl. přenesená",J344,0)</f>
        <v>0</v>
      </c>
      <c r="BH344" s="165">
        <f>IF(N344="sníž. přenesená",J344,0)</f>
        <v>0</v>
      </c>
      <c r="BI344" s="165">
        <f>IF(N344="nulová",J344,0)</f>
        <v>0</v>
      </c>
      <c r="BJ344" s="13" t="s">
        <v>81</v>
      </c>
      <c r="BK344" s="165">
        <f>ROUND(I344*H344,2)</f>
        <v>0</v>
      </c>
      <c r="BL344" s="13" t="s">
        <v>232</v>
      </c>
      <c r="BM344" s="164" t="s">
        <v>4183</v>
      </c>
    </row>
    <row r="345" spans="2:65" s="1" customFormat="1" ht="58.5">
      <c r="B345" s="30"/>
      <c r="C345" s="31"/>
      <c r="D345" s="176" t="s">
        <v>1954</v>
      </c>
      <c r="E345" s="31"/>
      <c r="F345" s="177" t="s">
        <v>3932</v>
      </c>
      <c r="G345" s="31"/>
      <c r="H345" s="31"/>
      <c r="I345" s="103"/>
      <c r="J345" s="31"/>
      <c r="K345" s="31"/>
      <c r="L345" s="34"/>
      <c r="M345" s="178"/>
      <c r="N345" s="59"/>
      <c r="O345" s="59"/>
      <c r="P345" s="59"/>
      <c r="Q345" s="59"/>
      <c r="R345" s="59"/>
      <c r="S345" s="59"/>
      <c r="T345" s="60"/>
      <c r="AT345" s="13" t="s">
        <v>1954</v>
      </c>
      <c r="AU345" s="13" t="s">
        <v>83</v>
      </c>
    </row>
    <row r="346" spans="2:65" s="1" customFormat="1" ht="48" customHeight="1">
      <c r="B346" s="30"/>
      <c r="C346" s="153" t="s">
        <v>1470</v>
      </c>
      <c r="D346" s="153" t="s">
        <v>115</v>
      </c>
      <c r="E346" s="154" t="s">
        <v>4184</v>
      </c>
      <c r="F346" s="155" t="s">
        <v>4185</v>
      </c>
      <c r="G346" s="156" t="s">
        <v>320</v>
      </c>
      <c r="H346" s="157">
        <v>1</v>
      </c>
      <c r="I346" s="158"/>
      <c r="J346" s="159">
        <f>ROUND(I346*H346,2)</f>
        <v>0</v>
      </c>
      <c r="K346" s="155" t="s">
        <v>3645</v>
      </c>
      <c r="L346" s="34"/>
      <c r="M346" s="160" t="s">
        <v>19</v>
      </c>
      <c r="N346" s="161" t="s">
        <v>44</v>
      </c>
      <c r="O346" s="59"/>
      <c r="P346" s="162">
        <f>O346*H346</f>
        <v>0</v>
      </c>
      <c r="Q346" s="162">
        <v>0</v>
      </c>
      <c r="R346" s="162">
        <f>Q346*H346</f>
        <v>0</v>
      </c>
      <c r="S346" s="162">
        <v>0</v>
      </c>
      <c r="T346" s="163">
        <f>S346*H346</f>
        <v>0</v>
      </c>
      <c r="AR346" s="164" t="s">
        <v>232</v>
      </c>
      <c r="AT346" s="164" t="s">
        <v>115</v>
      </c>
      <c r="AU346" s="164" t="s">
        <v>83</v>
      </c>
      <c r="AY346" s="13" t="s">
        <v>121</v>
      </c>
      <c r="BE346" s="165">
        <f>IF(N346="základní",J346,0)</f>
        <v>0</v>
      </c>
      <c r="BF346" s="165">
        <f>IF(N346="snížená",J346,0)</f>
        <v>0</v>
      </c>
      <c r="BG346" s="165">
        <f>IF(N346="zákl. přenesená",J346,0)</f>
        <v>0</v>
      </c>
      <c r="BH346" s="165">
        <f>IF(N346="sníž. přenesená",J346,0)</f>
        <v>0</v>
      </c>
      <c r="BI346" s="165">
        <f>IF(N346="nulová",J346,0)</f>
        <v>0</v>
      </c>
      <c r="BJ346" s="13" t="s">
        <v>81</v>
      </c>
      <c r="BK346" s="165">
        <f>ROUND(I346*H346,2)</f>
        <v>0</v>
      </c>
      <c r="BL346" s="13" t="s">
        <v>232</v>
      </c>
      <c r="BM346" s="164" t="s">
        <v>4186</v>
      </c>
    </row>
    <row r="347" spans="2:65" s="1" customFormat="1" ht="58.5">
      <c r="B347" s="30"/>
      <c r="C347" s="31"/>
      <c r="D347" s="176" t="s">
        <v>1954</v>
      </c>
      <c r="E347" s="31"/>
      <c r="F347" s="177" t="s">
        <v>3932</v>
      </c>
      <c r="G347" s="31"/>
      <c r="H347" s="31"/>
      <c r="I347" s="103"/>
      <c r="J347" s="31"/>
      <c r="K347" s="31"/>
      <c r="L347" s="34"/>
      <c r="M347" s="178"/>
      <c r="N347" s="59"/>
      <c r="O347" s="59"/>
      <c r="P347" s="59"/>
      <c r="Q347" s="59"/>
      <c r="R347" s="59"/>
      <c r="S347" s="59"/>
      <c r="T347" s="60"/>
      <c r="AT347" s="13" t="s">
        <v>1954</v>
      </c>
      <c r="AU347" s="13" t="s">
        <v>83</v>
      </c>
    </row>
    <row r="348" spans="2:65" s="1" customFormat="1" ht="24" customHeight="1">
      <c r="B348" s="30"/>
      <c r="C348" s="153" t="s">
        <v>1474</v>
      </c>
      <c r="D348" s="153" t="s">
        <v>115</v>
      </c>
      <c r="E348" s="154" t="s">
        <v>4187</v>
      </c>
      <c r="F348" s="155" t="s">
        <v>4188</v>
      </c>
      <c r="G348" s="156" t="s">
        <v>219</v>
      </c>
      <c r="H348" s="157">
        <v>1</v>
      </c>
      <c r="I348" s="158"/>
      <c r="J348" s="159">
        <f>ROUND(I348*H348,2)</f>
        <v>0</v>
      </c>
      <c r="K348" s="155" t="s">
        <v>3645</v>
      </c>
      <c r="L348" s="34"/>
      <c r="M348" s="160" t="s">
        <v>19</v>
      </c>
      <c r="N348" s="161" t="s">
        <v>44</v>
      </c>
      <c r="O348" s="59"/>
      <c r="P348" s="162">
        <f>O348*H348</f>
        <v>0</v>
      </c>
      <c r="Q348" s="162">
        <v>0</v>
      </c>
      <c r="R348" s="162">
        <f>Q348*H348</f>
        <v>0</v>
      </c>
      <c r="S348" s="162">
        <v>0</v>
      </c>
      <c r="T348" s="163">
        <f>S348*H348</f>
        <v>0</v>
      </c>
      <c r="AR348" s="164" t="s">
        <v>232</v>
      </c>
      <c r="AT348" s="164" t="s">
        <v>115</v>
      </c>
      <c r="AU348" s="164" t="s">
        <v>83</v>
      </c>
      <c r="AY348" s="13" t="s">
        <v>121</v>
      </c>
      <c r="BE348" s="165">
        <f>IF(N348="základní",J348,0)</f>
        <v>0</v>
      </c>
      <c r="BF348" s="165">
        <f>IF(N348="snížená",J348,0)</f>
        <v>0</v>
      </c>
      <c r="BG348" s="165">
        <f>IF(N348="zákl. přenesená",J348,0)</f>
        <v>0</v>
      </c>
      <c r="BH348" s="165">
        <f>IF(N348="sníž. přenesená",J348,0)</f>
        <v>0</v>
      </c>
      <c r="BI348" s="165">
        <f>IF(N348="nulová",J348,0)</f>
        <v>0</v>
      </c>
      <c r="BJ348" s="13" t="s">
        <v>81</v>
      </c>
      <c r="BK348" s="165">
        <f>ROUND(I348*H348,2)</f>
        <v>0</v>
      </c>
      <c r="BL348" s="13" t="s">
        <v>232</v>
      </c>
      <c r="BM348" s="164" t="s">
        <v>4189</v>
      </c>
    </row>
    <row r="349" spans="2:65" s="1" customFormat="1" ht="58.5">
      <c r="B349" s="30"/>
      <c r="C349" s="31"/>
      <c r="D349" s="176" t="s">
        <v>1954</v>
      </c>
      <c r="E349" s="31"/>
      <c r="F349" s="177" t="s">
        <v>3917</v>
      </c>
      <c r="G349" s="31"/>
      <c r="H349" s="31"/>
      <c r="I349" s="103"/>
      <c r="J349" s="31"/>
      <c r="K349" s="31"/>
      <c r="L349" s="34"/>
      <c r="M349" s="178"/>
      <c r="N349" s="59"/>
      <c r="O349" s="59"/>
      <c r="P349" s="59"/>
      <c r="Q349" s="59"/>
      <c r="R349" s="59"/>
      <c r="S349" s="59"/>
      <c r="T349" s="60"/>
      <c r="AT349" s="13" t="s">
        <v>1954</v>
      </c>
      <c r="AU349" s="13" t="s">
        <v>83</v>
      </c>
    </row>
    <row r="350" spans="2:65" s="1" customFormat="1" ht="24" customHeight="1">
      <c r="B350" s="30"/>
      <c r="C350" s="153" t="s">
        <v>1478</v>
      </c>
      <c r="D350" s="153" t="s">
        <v>115</v>
      </c>
      <c r="E350" s="154" t="s">
        <v>4190</v>
      </c>
      <c r="F350" s="155" t="s">
        <v>4191</v>
      </c>
      <c r="G350" s="156" t="s">
        <v>219</v>
      </c>
      <c r="H350" s="157">
        <v>1</v>
      </c>
      <c r="I350" s="158"/>
      <c r="J350" s="159">
        <f>ROUND(I350*H350,2)</f>
        <v>0</v>
      </c>
      <c r="K350" s="155" t="s">
        <v>3645</v>
      </c>
      <c r="L350" s="34"/>
      <c r="M350" s="160" t="s">
        <v>19</v>
      </c>
      <c r="N350" s="161" t="s">
        <v>44</v>
      </c>
      <c r="O350" s="59"/>
      <c r="P350" s="162">
        <f>O350*H350</f>
        <v>0</v>
      </c>
      <c r="Q350" s="162">
        <v>0</v>
      </c>
      <c r="R350" s="162">
        <f>Q350*H350</f>
        <v>0</v>
      </c>
      <c r="S350" s="162">
        <v>0</v>
      </c>
      <c r="T350" s="163">
        <f>S350*H350</f>
        <v>0</v>
      </c>
      <c r="AR350" s="164" t="s">
        <v>232</v>
      </c>
      <c r="AT350" s="164" t="s">
        <v>115</v>
      </c>
      <c r="AU350" s="164" t="s">
        <v>83</v>
      </c>
      <c r="AY350" s="13" t="s">
        <v>121</v>
      </c>
      <c r="BE350" s="165">
        <f>IF(N350="základní",J350,0)</f>
        <v>0</v>
      </c>
      <c r="BF350" s="165">
        <f>IF(N350="snížená",J350,0)</f>
        <v>0</v>
      </c>
      <c r="BG350" s="165">
        <f>IF(N350="zákl. přenesená",J350,0)</f>
        <v>0</v>
      </c>
      <c r="BH350" s="165">
        <f>IF(N350="sníž. přenesená",J350,0)</f>
        <v>0</v>
      </c>
      <c r="BI350" s="165">
        <f>IF(N350="nulová",J350,0)</f>
        <v>0</v>
      </c>
      <c r="BJ350" s="13" t="s">
        <v>81</v>
      </c>
      <c r="BK350" s="165">
        <f>ROUND(I350*H350,2)</f>
        <v>0</v>
      </c>
      <c r="BL350" s="13" t="s">
        <v>232</v>
      </c>
      <c r="BM350" s="164" t="s">
        <v>4192</v>
      </c>
    </row>
    <row r="351" spans="2:65" s="1" customFormat="1" ht="58.5">
      <c r="B351" s="30"/>
      <c r="C351" s="31"/>
      <c r="D351" s="176" t="s">
        <v>1954</v>
      </c>
      <c r="E351" s="31"/>
      <c r="F351" s="177" t="s">
        <v>3917</v>
      </c>
      <c r="G351" s="31"/>
      <c r="H351" s="31"/>
      <c r="I351" s="103"/>
      <c r="J351" s="31"/>
      <c r="K351" s="31"/>
      <c r="L351" s="34"/>
      <c r="M351" s="178"/>
      <c r="N351" s="59"/>
      <c r="O351" s="59"/>
      <c r="P351" s="59"/>
      <c r="Q351" s="59"/>
      <c r="R351" s="59"/>
      <c r="S351" s="59"/>
      <c r="T351" s="60"/>
      <c r="AT351" s="13" t="s">
        <v>1954</v>
      </c>
      <c r="AU351" s="13" t="s">
        <v>83</v>
      </c>
    </row>
    <row r="352" spans="2:65" s="1" customFormat="1" ht="24" customHeight="1">
      <c r="B352" s="30"/>
      <c r="C352" s="153" t="s">
        <v>1482</v>
      </c>
      <c r="D352" s="153" t="s">
        <v>115</v>
      </c>
      <c r="E352" s="154" t="s">
        <v>4193</v>
      </c>
      <c r="F352" s="155" t="s">
        <v>4194</v>
      </c>
      <c r="G352" s="156" t="s">
        <v>219</v>
      </c>
      <c r="H352" s="157">
        <v>1</v>
      </c>
      <c r="I352" s="158"/>
      <c r="J352" s="159">
        <f>ROUND(I352*H352,2)</f>
        <v>0</v>
      </c>
      <c r="K352" s="155" t="s">
        <v>3645</v>
      </c>
      <c r="L352" s="34"/>
      <c r="M352" s="160" t="s">
        <v>19</v>
      </c>
      <c r="N352" s="161" t="s">
        <v>44</v>
      </c>
      <c r="O352" s="59"/>
      <c r="P352" s="162">
        <f>O352*H352</f>
        <v>0</v>
      </c>
      <c r="Q352" s="162">
        <v>2.5000000000000001E-5</v>
      </c>
      <c r="R352" s="162">
        <f>Q352*H352</f>
        <v>2.5000000000000001E-5</v>
      </c>
      <c r="S352" s="162">
        <v>0</v>
      </c>
      <c r="T352" s="163">
        <f>S352*H352</f>
        <v>0</v>
      </c>
      <c r="AR352" s="164" t="s">
        <v>232</v>
      </c>
      <c r="AT352" s="164" t="s">
        <v>115</v>
      </c>
      <c r="AU352" s="164" t="s">
        <v>83</v>
      </c>
      <c r="AY352" s="13" t="s">
        <v>121</v>
      </c>
      <c r="BE352" s="165">
        <f>IF(N352="základní",J352,0)</f>
        <v>0</v>
      </c>
      <c r="BF352" s="165">
        <f>IF(N352="snížená",J352,0)</f>
        <v>0</v>
      </c>
      <c r="BG352" s="165">
        <f>IF(N352="zákl. přenesená",J352,0)</f>
        <v>0</v>
      </c>
      <c r="BH352" s="165">
        <f>IF(N352="sníž. přenesená",J352,0)</f>
        <v>0</v>
      </c>
      <c r="BI352" s="165">
        <f>IF(N352="nulová",J352,0)</f>
        <v>0</v>
      </c>
      <c r="BJ352" s="13" t="s">
        <v>81</v>
      </c>
      <c r="BK352" s="165">
        <f>ROUND(I352*H352,2)</f>
        <v>0</v>
      </c>
      <c r="BL352" s="13" t="s">
        <v>232</v>
      </c>
      <c r="BM352" s="164" t="s">
        <v>4195</v>
      </c>
    </row>
    <row r="353" spans="2:65" s="1" customFormat="1" ht="58.5">
      <c r="B353" s="30"/>
      <c r="C353" s="31"/>
      <c r="D353" s="176" t="s">
        <v>1954</v>
      </c>
      <c r="E353" s="31"/>
      <c r="F353" s="177" t="s">
        <v>3917</v>
      </c>
      <c r="G353" s="31"/>
      <c r="H353" s="31"/>
      <c r="I353" s="103"/>
      <c r="J353" s="31"/>
      <c r="K353" s="31"/>
      <c r="L353" s="34"/>
      <c r="M353" s="178"/>
      <c r="N353" s="59"/>
      <c r="O353" s="59"/>
      <c r="P353" s="59"/>
      <c r="Q353" s="59"/>
      <c r="R353" s="59"/>
      <c r="S353" s="59"/>
      <c r="T353" s="60"/>
      <c r="AT353" s="13" t="s">
        <v>1954</v>
      </c>
      <c r="AU353" s="13" t="s">
        <v>83</v>
      </c>
    </row>
    <row r="354" spans="2:65" s="1" customFormat="1" ht="24" customHeight="1">
      <c r="B354" s="30"/>
      <c r="C354" s="153" t="s">
        <v>1486</v>
      </c>
      <c r="D354" s="153" t="s">
        <v>115</v>
      </c>
      <c r="E354" s="154" t="s">
        <v>4196</v>
      </c>
      <c r="F354" s="155" t="s">
        <v>4197</v>
      </c>
      <c r="G354" s="156" t="s">
        <v>219</v>
      </c>
      <c r="H354" s="157">
        <v>1</v>
      </c>
      <c r="I354" s="158"/>
      <c r="J354" s="159">
        <f>ROUND(I354*H354,2)</f>
        <v>0</v>
      </c>
      <c r="K354" s="155" t="s">
        <v>3645</v>
      </c>
      <c r="L354" s="34"/>
      <c r="M354" s="160" t="s">
        <v>19</v>
      </c>
      <c r="N354" s="161" t="s">
        <v>44</v>
      </c>
      <c r="O354" s="59"/>
      <c r="P354" s="162">
        <f>O354*H354</f>
        <v>0</v>
      </c>
      <c r="Q354" s="162">
        <v>2.5000000000000001E-5</v>
      </c>
      <c r="R354" s="162">
        <f>Q354*H354</f>
        <v>2.5000000000000001E-5</v>
      </c>
      <c r="S354" s="162">
        <v>0</v>
      </c>
      <c r="T354" s="163">
        <f>S354*H354</f>
        <v>0</v>
      </c>
      <c r="AR354" s="164" t="s">
        <v>232</v>
      </c>
      <c r="AT354" s="164" t="s">
        <v>115</v>
      </c>
      <c r="AU354" s="164" t="s">
        <v>83</v>
      </c>
      <c r="AY354" s="13" t="s">
        <v>121</v>
      </c>
      <c r="BE354" s="165">
        <f>IF(N354="základní",J354,0)</f>
        <v>0</v>
      </c>
      <c r="BF354" s="165">
        <f>IF(N354="snížená",J354,0)</f>
        <v>0</v>
      </c>
      <c r="BG354" s="165">
        <f>IF(N354="zákl. přenesená",J354,0)</f>
        <v>0</v>
      </c>
      <c r="BH354" s="165">
        <f>IF(N354="sníž. přenesená",J354,0)</f>
        <v>0</v>
      </c>
      <c r="BI354" s="165">
        <f>IF(N354="nulová",J354,0)</f>
        <v>0</v>
      </c>
      <c r="BJ354" s="13" t="s">
        <v>81</v>
      </c>
      <c r="BK354" s="165">
        <f>ROUND(I354*H354,2)</f>
        <v>0</v>
      </c>
      <c r="BL354" s="13" t="s">
        <v>232</v>
      </c>
      <c r="BM354" s="164" t="s">
        <v>4198</v>
      </c>
    </row>
    <row r="355" spans="2:65" s="1" customFormat="1" ht="58.5">
      <c r="B355" s="30"/>
      <c r="C355" s="31"/>
      <c r="D355" s="176" t="s">
        <v>1954</v>
      </c>
      <c r="E355" s="31"/>
      <c r="F355" s="177" t="s">
        <v>3917</v>
      </c>
      <c r="G355" s="31"/>
      <c r="H355" s="31"/>
      <c r="I355" s="103"/>
      <c r="J355" s="31"/>
      <c r="K355" s="31"/>
      <c r="L355" s="34"/>
      <c r="M355" s="178"/>
      <c r="N355" s="59"/>
      <c r="O355" s="59"/>
      <c r="P355" s="59"/>
      <c r="Q355" s="59"/>
      <c r="R355" s="59"/>
      <c r="S355" s="59"/>
      <c r="T355" s="60"/>
      <c r="AT355" s="13" t="s">
        <v>1954</v>
      </c>
      <c r="AU355" s="13" t="s">
        <v>83</v>
      </c>
    </row>
    <row r="356" spans="2:65" s="1" customFormat="1" ht="60" customHeight="1">
      <c r="B356" s="30"/>
      <c r="C356" s="153" t="s">
        <v>1858</v>
      </c>
      <c r="D356" s="153" t="s">
        <v>115</v>
      </c>
      <c r="E356" s="154" t="s">
        <v>4199</v>
      </c>
      <c r="F356" s="155" t="s">
        <v>4200</v>
      </c>
      <c r="G356" s="156" t="s">
        <v>118</v>
      </c>
      <c r="H356" s="157">
        <v>100</v>
      </c>
      <c r="I356" s="158"/>
      <c r="J356" s="159">
        <f>ROUND(I356*H356,2)</f>
        <v>0</v>
      </c>
      <c r="K356" s="155" t="s">
        <v>3645</v>
      </c>
      <c r="L356" s="34"/>
      <c r="M356" s="160" t="s">
        <v>19</v>
      </c>
      <c r="N356" s="161" t="s">
        <v>44</v>
      </c>
      <c r="O356" s="59"/>
      <c r="P356" s="162">
        <f>O356*H356</f>
        <v>0</v>
      </c>
      <c r="Q356" s="162">
        <v>0</v>
      </c>
      <c r="R356" s="162">
        <f>Q356*H356</f>
        <v>0</v>
      </c>
      <c r="S356" s="162">
        <v>0</v>
      </c>
      <c r="T356" s="163">
        <f>S356*H356</f>
        <v>0</v>
      </c>
      <c r="AR356" s="164" t="s">
        <v>232</v>
      </c>
      <c r="AT356" s="164" t="s">
        <v>115</v>
      </c>
      <c r="AU356" s="164" t="s">
        <v>83</v>
      </c>
      <c r="AY356" s="13" t="s">
        <v>121</v>
      </c>
      <c r="BE356" s="165">
        <f>IF(N356="základní",J356,0)</f>
        <v>0</v>
      </c>
      <c r="BF356" s="165">
        <f>IF(N356="snížená",J356,0)</f>
        <v>0</v>
      </c>
      <c r="BG356" s="165">
        <f>IF(N356="zákl. přenesená",J356,0)</f>
        <v>0</v>
      </c>
      <c r="BH356" s="165">
        <f>IF(N356="sníž. přenesená",J356,0)</f>
        <v>0</v>
      </c>
      <c r="BI356" s="165">
        <f>IF(N356="nulová",J356,0)</f>
        <v>0</v>
      </c>
      <c r="BJ356" s="13" t="s">
        <v>81</v>
      </c>
      <c r="BK356" s="165">
        <f>ROUND(I356*H356,2)</f>
        <v>0</v>
      </c>
      <c r="BL356" s="13" t="s">
        <v>232</v>
      </c>
      <c r="BM356" s="164" t="s">
        <v>4201</v>
      </c>
    </row>
    <row r="357" spans="2:65" s="1" customFormat="1" ht="39">
      <c r="B357" s="30"/>
      <c r="C357" s="31"/>
      <c r="D357" s="176" t="s">
        <v>1954</v>
      </c>
      <c r="E357" s="31"/>
      <c r="F357" s="177" t="s">
        <v>3989</v>
      </c>
      <c r="G357" s="31"/>
      <c r="H357" s="31"/>
      <c r="I357" s="103"/>
      <c r="J357" s="31"/>
      <c r="K357" s="31"/>
      <c r="L357" s="34"/>
      <c r="M357" s="178"/>
      <c r="N357" s="59"/>
      <c r="O357" s="59"/>
      <c r="P357" s="59"/>
      <c r="Q357" s="59"/>
      <c r="R357" s="59"/>
      <c r="S357" s="59"/>
      <c r="T357" s="60"/>
      <c r="AT357" s="13" t="s">
        <v>1954</v>
      </c>
      <c r="AU357" s="13" t="s">
        <v>83</v>
      </c>
    </row>
    <row r="358" spans="2:65" s="1" customFormat="1" ht="60" customHeight="1">
      <c r="B358" s="30"/>
      <c r="C358" s="153" t="s">
        <v>1862</v>
      </c>
      <c r="D358" s="153" t="s">
        <v>115</v>
      </c>
      <c r="E358" s="154" t="s">
        <v>4202</v>
      </c>
      <c r="F358" s="155" t="s">
        <v>4203</v>
      </c>
      <c r="G358" s="156" t="s">
        <v>118</v>
      </c>
      <c r="H358" s="157">
        <v>100</v>
      </c>
      <c r="I358" s="158"/>
      <c r="J358" s="159">
        <f>ROUND(I358*H358,2)</f>
        <v>0</v>
      </c>
      <c r="K358" s="155" t="s">
        <v>3645</v>
      </c>
      <c r="L358" s="34"/>
      <c r="M358" s="160" t="s">
        <v>19</v>
      </c>
      <c r="N358" s="161" t="s">
        <v>44</v>
      </c>
      <c r="O358" s="59"/>
      <c r="P358" s="162">
        <f>O358*H358</f>
        <v>0</v>
      </c>
      <c r="Q358" s="162">
        <v>0</v>
      </c>
      <c r="R358" s="162">
        <f>Q358*H358</f>
        <v>0</v>
      </c>
      <c r="S358" s="162">
        <v>0</v>
      </c>
      <c r="T358" s="163">
        <f>S358*H358</f>
        <v>0</v>
      </c>
      <c r="AR358" s="164" t="s">
        <v>232</v>
      </c>
      <c r="AT358" s="164" t="s">
        <v>115</v>
      </c>
      <c r="AU358" s="164" t="s">
        <v>83</v>
      </c>
      <c r="AY358" s="13" t="s">
        <v>121</v>
      </c>
      <c r="BE358" s="165">
        <f>IF(N358="základní",J358,0)</f>
        <v>0</v>
      </c>
      <c r="BF358" s="165">
        <f>IF(N358="snížená",J358,0)</f>
        <v>0</v>
      </c>
      <c r="BG358" s="165">
        <f>IF(N358="zákl. přenesená",J358,0)</f>
        <v>0</v>
      </c>
      <c r="BH358" s="165">
        <f>IF(N358="sníž. přenesená",J358,0)</f>
        <v>0</v>
      </c>
      <c r="BI358" s="165">
        <f>IF(N358="nulová",J358,0)</f>
        <v>0</v>
      </c>
      <c r="BJ358" s="13" t="s">
        <v>81</v>
      </c>
      <c r="BK358" s="165">
        <f>ROUND(I358*H358,2)</f>
        <v>0</v>
      </c>
      <c r="BL358" s="13" t="s">
        <v>232</v>
      </c>
      <c r="BM358" s="164" t="s">
        <v>4204</v>
      </c>
    </row>
    <row r="359" spans="2:65" s="1" customFormat="1" ht="39">
      <c r="B359" s="30"/>
      <c r="C359" s="31"/>
      <c r="D359" s="176" t="s">
        <v>1954</v>
      </c>
      <c r="E359" s="31"/>
      <c r="F359" s="177" t="s">
        <v>3989</v>
      </c>
      <c r="G359" s="31"/>
      <c r="H359" s="31"/>
      <c r="I359" s="103"/>
      <c r="J359" s="31"/>
      <c r="K359" s="31"/>
      <c r="L359" s="34"/>
      <c r="M359" s="178"/>
      <c r="N359" s="59"/>
      <c r="O359" s="59"/>
      <c r="P359" s="59"/>
      <c r="Q359" s="59"/>
      <c r="R359" s="59"/>
      <c r="S359" s="59"/>
      <c r="T359" s="60"/>
      <c r="AT359" s="13" t="s">
        <v>1954</v>
      </c>
      <c r="AU359" s="13" t="s">
        <v>83</v>
      </c>
    </row>
    <row r="360" spans="2:65" s="1" customFormat="1" ht="60" customHeight="1">
      <c r="B360" s="30"/>
      <c r="C360" s="153" t="s">
        <v>1866</v>
      </c>
      <c r="D360" s="153" t="s">
        <v>115</v>
      </c>
      <c r="E360" s="154" t="s">
        <v>4205</v>
      </c>
      <c r="F360" s="155" t="s">
        <v>4206</v>
      </c>
      <c r="G360" s="156" t="s">
        <v>118</v>
      </c>
      <c r="H360" s="157">
        <v>100</v>
      </c>
      <c r="I360" s="158"/>
      <c r="J360" s="159">
        <f>ROUND(I360*H360,2)</f>
        <v>0</v>
      </c>
      <c r="K360" s="155" t="s">
        <v>3645</v>
      </c>
      <c r="L360" s="34"/>
      <c r="M360" s="160" t="s">
        <v>19</v>
      </c>
      <c r="N360" s="161" t="s">
        <v>44</v>
      </c>
      <c r="O360" s="59"/>
      <c r="P360" s="162">
        <f>O360*H360</f>
        <v>0</v>
      </c>
      <c r="Q360" s="162">
        <v>0</v>
      </c>
      <c r="R360" s="162">
        <f>Q360*H360</f>
        <v>0</v>
      </c>
      <c r="S360" s="162">
        <v>0</v>
      </c>
      <c r="T360" s="163">
        <f>S360*H360</f>
        <v>0</v>
      </c>
      <c r="AR360" s="164" t="s">
        <v>232</v>
      </c>
      <c r="AT360" s="164" t="s">
        <v>115</v>
      </c>
      <c r="AU360" s="164" t="s">
        <v>83</v>
      </c>
      <c r="AY360" s="13" t="s">
        <v>121</v>
      </c>
      <c r="BE360" s="165">
        <f>IF(N360="základní",J360,0)</f>
        <v>0</v>
      </c>
      <c r="BF360" s="165">
        <f>IF(N360="snížená",J360,0)</f>
        <v>0</v>
      </c>
      <c r="BG360" s="165">
        <f>IF(N360="zákl. přenesená",J360,0)</f>
        <v>0</v>
      </c>
      <c r="BH360" s="165">
        <f>IF(N360="sníž. přenesená",J360,0)</f>
        <v>0</v>
      </c>
      <c r="BI360" s="165">
        <f>IF(N360="nulová",J360,0)</f>
        <v>0</v>
      </c>
      <c r="BJ360" s="13" t="s">
        <v>81</v>
      </c>
      <c r="BK360" s="165">
        <f>ROUND(I360*H360,2)</f>
        <v>0</v>
      </c>
      <c r="BL360" s="13" t="s">
        <v>232</v>
      </c>
      <c r="BM360" s="164" t="s">
        <v>4207</v>
      </c>
    </row>
    <row r="361" spans="2:65" s="1" customFormat="1" ht="39">
      <c r="B361" s="30"/>
      <c r="C361" s="31"/>
      <c r="D361" s="176" t="s">
        <v>1954</v>
      </c>
      <c r="E361" s="31"/>
      <c r="F361" s="177" t="s">
        <v>3989</v>
      </c>
      <c r="G361" s="31"/>
      <c r="H361" s="31"/>
      <c r="I361" s="103"/>
      <c r="J361" s="31"/>
      <c r="K361" s="31"/>
      <c r="L361" s="34"/>
      <c r="M361" s="178"/>
      <c r="N361" s="59"/>
      <c r="O361" s="59"/>
      <c r="P361" s="59"/>
      <c r="Q361" s="59"/>
      <c r="R361" s="59"/>
      <c r="S361" s="59"/>
      <c r="T361" s="60"/>
      <c r="AT361" s="13" t="s">
        <v>1954</v>
      </c>
      <c r="AU361" s="13" t="s">
        <v>83</v>
      </c>
    </row>
    <row r="362" spans="2:65" s="1" customFormat="1" ht="60" customHeight="1">
      <c r="B362" s="30"/>
      <c r="C362" s="153" t="s">
        <v>1870</v>
      </c>
      <c r="D362" s="153" t="s">
        <v>115</v>
      </c>
      <c r="E362" s="154" t="s">
        <v>4208</v>
      </c>
      <c r="F362" s="155" t="s">
        <v>4209</v>
      </c>
      <c r="G362" s="156" t="s">
        <v>118</v>
      </c>
      <c r="H362" s="157">
        <v>100</v>
      </c>
      <c r="I362" s="158"/>
      <c r="J362" s="159">
        <f>ROUND(I362*H362,2)</f>
        <v>0</v>
      </c>
      <c r="K362" s="155" t="s">
        <v>3645</v>
      </c>
      <c r="L362" s="34"/>
      <c r="M362" s="160" t="s">
        <v>19</v>
      </c>
      <c r="N362" s="161" t="s">
        <v>44</v>
      </c>
      <c r="O362" s="59"/>
      <c r="P362" s="162">
        <f>O362*H362</f>
        <v>0</v>
      </c>
      <c r="Q362" s="162">
        <v>0</v>
      </c>
      <c r="R362" s="162">
        <f>Q362*H362</f>
        <v>0</v>
      </c>
      <c r="S362" s="162">
        <v>0</v>
      </c>
      <c r="T362" s="163">
        <f>S362*H362</f>
        <v>0</v>
      </c>
      <c r="AR362" s="164" t="s">
        <v>232</v>
      </c>
      <c r="AT362" s="164" t="s">
        <v>115</v>
      </c>
      <c r="AU362" s="164" t="s">
        <v>83</v>
      </c>
      <c r="AY362" s="13" t="s">
        <v>121</v>
      </c>
      <c r="BE362" s="165">
        <f>IF(N362="základní",J362,0)</f>
        <v>0</v>
      </c>
      <c r="BF362" s="165">
        <f>IF(N362="snížená",J362,0)</f>
        <v>0</v>
      </c>
      <c r="BG362" s="165">
        <f>IF(N362="zákl. přenesená",J362,0)</f>
        <v>0</v>
      </c>
      <c r="BH362" s="165">
        <f>IF(N362="sníž. přenesená",J362,0)</f>
        <v>0</v>
      </c>
      <c r="BI362" s="165">
        <f>IF(N362="nulová",J362,0)</f>
        <v>0</v>
      </c>
      <c r="BJ362" s="13" t="s">
        <v>81</v>
      </c>
      <c r="BK362" s="165">
        <f>ROUND(I362*H362,2)</f>
        <v>0</v>
      </c>
      <c r="BL362" s="13" t="s">
        <v>232</v>
      </c>
      <c r="BM362" s="164" t="s">
        <v>4210</v>
      </c>
    </row>
    <row r="363" spans="2:65" s="1" customFormat="1" ht="39">
      <c r="B363" s="30"/>
      <c r="C363" s="31"/>
      <c r="D363" s="176" t="s">
        <v>1954</v>
      </c>
      <c r="E363" s="31"/>
      <c r="F363" s="177" t="s">
        <v>3989</v>
      </c>
      <c r="G363" s="31"/>
      <c r="H363" s="31"/>
      <c r="I363" s="103"/>
      <c r="J363" s="31"/>
      <c r="K363" s="31"/>
      <c r="L363" s="34"/>
      <c r="M363" s="178"/>
      <c r="N363" s="59"/>
      <c r="O363" s="59"/>
      <c r="P363" s="59"/>
      <c r="Q363" s="59"/>
      <c r="R363" s="59"/>
      <c r="S363" s="59"/>
      <c r="T363" s="60"/>
      <c r="AT363" s="13" t="s">
        <v>1954</v>
      </c>
      <c r="AU363" s="13" t="s">
        <v>83</v>
      </c>
    </row>
    <row r="364" spans="2:65" s="1" customFormat="1" ht="60" customHeight="1">
      <c r="B364" s="30"/>
      <c r="C364" s="153" t="s">
        <v>4211</v>
      </c>
      <c r="D364" s="153" t="s">
        <v>115</v>
      </c>
      <c r="E364" s="154" t="s">
        <v>4212</v>
      </c>
      <c r="F364" s="155" t="s">
        <v>4213</v>
      </c>
      <c r="G364" s="156" t="s">
        <v>118</v>
      </c>
      <c r="H364" s="157">
        <v>100</v>
      </c>
      <c r="I364" s="158"/>
      <c r="J364" s="159">
        <f>ROUND(I364*H364,2)</f>
        <v>0</v>
      </c>
      <c r="K364" s="155" t="s">
        <v>3645</v>
      </c>
      <c r="L364" s="34"/>
      <c r="M364" s="160" t="s">
        <v>19</v>
      </c>
      <c r="N364" s="161" t="s">
        <v>44</v>
      </c>
      <c r="O364" s="59"/>
      <c r="P364" s="162">
        <f>O364*H364</f>
        <v>0</v>
      </c>
      <c r="Q364" s="162">
        <v>0</v>
      </c>
      <c r="R364" s="162">
        <f>Q364*H364</f>
        <v>0</v>
      </c>
      <c r="S364" s="162">
        <v>0</v>
      </c>
      <c r="T364" s="163">
        <f>S364*H364</f>
        <v>0</v>
      </c>
      <c r="AR364" s="164" t="s">
        <v>232</v>
      </c>
      <c r="AT364" s="164" t="s">
        <v>115</v>
      </c>
      <c r="AU364" s="164" t="s">
        <v>83</v>
      </c>
      <c r="AY364" s="13" t="s">
        <v>121</v>
      </c>
      <c r="BE364" s="165">
        <f>IF(N364="základní",J364,0)</f>
        <v>0</v>
      </c>
      <c r="BF364" s="165">
        <f>IF(N364="snížená",J364,0)</f>
        <v>0</v>
      </c>
      <c r="BG364" s="165">
        <f>IF(N364="zákl. přenesená",J364,0)</f>
        <v>0</v>
      </c>
      <c r="BH364" s="165">
        <f>IF(N364="sníž. přenesená",J364,0)</f>
        <v>0</v>
      </c>
      <c r="BI364" s="165">
        <f>IF(N364="nulová",J364,0)</f>
        <v>0</v>
      </c>
      <c r="BJ364" s="13" t="s">
        <v>81</v>
      </c>
      <c r="BK364" s="165">
        <f>ROUND(I364*H364,2)</f>
        <v>0</v>
      </c>
      <c r="BL364" s="13" t="s">
        <v>232</v>
      </c>
      <c r="BM364" s="164" t="s">
        <v>4214</v>
      </c>
    </row>
    <row r="365" spans="2:65" s="1" customFormat="1" ht="39">
      <c r="B365" s="30"/>
      <c r="C365" s="31"/>
      <c r="D365" s="176" t="s">
        <v>1954</v>
      </c>
      <c r="E365" s="31"/>
      <c r="F365" s="177" t="s">
        <v>3989</v>
      </c>
      <c r="G365" s="31"/>
      <c r="H365" s="31"/>
      <c r="I365" s="103"/>
      <c r="J365" s="31"/>
      <c r="K365" s="31"/>
      <c r="L365" s="34"/>
      <c r="M365" s="178"/>
      <c r="N365" s="59"/>
      <c r="O365" s="59"/>
      <c r="P365" s="59"/>
      <c r="Q365" s="59"/>
      <c r="R365" s="59"/>
      <c r="S365" s="59"/>
      <c r="T365" s="60"/>
      <c r="AT365" s="13" t="s">
        <v>1954</v>
      </c>
      <c r="AU365" s="13" t="s">
        <v>83</v>
      </c>
    </row>
    <row r="366" spans="2:65" s="1" customFormat="1" ht="60" customHeight="1">
      <c r="B366" s="30"/>
      <c r="C366" s="153" t="s">
        <v>1874</v>
      </c>
      <c r="D366" s="153" t="s">
        <v>115</v>
      </c>
      <c r="E366" s="154" t="s">
        <v>4215</v>
      </c>
      <c r="F366" s="155" t="s">
        <v>4216</v>
      </c>
      <c r="G366" s="156" t="s">
        <v>118</v>
      </c>
      <c r="H366" s="157">
        <v>100</v>
      </c>
      <c r="I366" s="158"/>
      <c r="J366" s="159">
        <f>ROUND(I366*H366,2)</f>
        <v>0</v>
      </c>
      <c r="K366" s="155" t="s">
        <v>3645</v>
      </c>
      <c r="L366" s="34"/>
      <c r="M366" s="160" t="s">
        <v>19</v>
      </c>
      <c r="N366" s="161" t="s">
        <v>44</v>
      </c>
      <c r="O366" s="59"/>
      <c r="P366" s="162">
        <f>O366*H366</f>
        <v>0</v>
      </c>
      <c r="Q366" s="162">
        <v>0</v>
      </c>
      <c r="R366" s="162">
        <f>Q366*H366</f>
        <v>0</v>
      </c>
      <c r="S366" s="162">
        <v>0</v>
      </c>
      <c r="T366" s="163">
        <f>S366*H366</f>
        <v>0</v>
      </c>
      <c r="AR366" s="164" t="s">
        <v>232</v>
      </c>
      <c r="AT366" s="164" t="s">
        <v>115</v>
      </c>
      <c r="AU366" s="164" t="s">
        <v>83</v>
      </c>
      <c r="AY366" s="13" t="s">
        <v>121</v>
      </c>
      <c r="BE366" s="165">
        <f>IF(N366="základní",J366,0)</f>
        <v>0</v>
      </c>
      <c r="BF366" s="165">
        <f>IF(N366="snížená",J366,0)</f>
        <v>0</v>
      </c>
      <c r="BG366" s="165">
        <f>IF(N366="zákl. přenesená",J366,0)</f>
        <v>0</v>
      </c>
      <c r="BH366" s="165">
        <f>IF(N366="sníž. přenesená",J366,0)</f>
        <v>0</v>
      </c>
      <c r="BI366" s="165">
        <f>IF(N366="nulová",J366,0)</f>
        <v>0</v>
      </c>
      <c r="BJ366" s="13" t="s">
        <v>81</v>
      </c>
      <c r="BK366" s="165">
        <f>ROUND(I366*H366,2)</f>
        <v>0</v>
      </c>
      <c r="BL366" s="13" t="s">
        <v>232</v>
      </c>
      <c r="BM366" s="164" t="s">
        <v>4217</v>
      </c>
    </row>
    <row r="367" spans="2:65" s="1" customFormat="1" ht="39">
      <c r="B367" s="30"/>
      <c r="C367" s="31"/>
      <c r="D367" s="176" t="s">
        <v>1954</v>
      </c>
      <c r="E367" s="31"/>
      <c r="F367" s="177" t="s">
        <v>3989</v>
      </c>
      <c r="G367" s="31"/>
      <c r="H367" s="31"/>
      <c r="I367" s="103"/>
      <c r="J367" s="31"/>
      <c r="K367" s="31"/>
      <c r="L367" s="34"/>
      <c r="M367" s="178"/>
      <c r="N367" s="59"/>
      <c r="O367" s="59"/>
      <c r="P367" s="59"/>
      <c r="Q367" s="59"/>
      <c r="R367" s="59"/>
      <c r="S367" s="59"/>
      <c r="T367" s="60"/>
      <c r="AT367" s="13" t="s">
        <v>1954</v>
      </c>
      <c r="AU367" s="13" t="s">
        <v>83</v>
      </c>
    </row>
    <row r="368" spans="2:65" s="1" customFormat="1" ht="60" customHeight="1">
      <c r="B368" s="30"/>
      <c r="C368" s="153" t="s">
        <v>1878</v>
      </c>
      <c r="D368" s="153" t="s">
        <v>115</v>
      </c>
      <c r="E368" s="154" t="s">
        <v>4218</v>
      </c>
      <c r="F368" s="155" t="s">
        <v>4219</v>
      </c>
      <c r="G368" s="156" t="s">
        <v>118</v>
      </c>
      <c r="H368" s="157">
        <v>20</v>
      </c>
      <c r="I368" s="158"/>
      <c r="J368" s="159">
        <f>ROUND(I368*H368,2)</f>
        <v>0</v>
      </c>
      <c r="K368" s="155" t="s">
        <v>3645</v>
      </c>
      <c r="L368" s="34"/>
      <c r="M368" s="160" t="s">
        <v>19</v>
      </c>
      <c r="N368" s="161" t="s">
        <v>44</v>
      </c>
      <c r="O368" s="59"/>
      <c r="P368" s="162">
        <f>O368*H368</f>
        <v>0</v>
      </c>
      <c r="Q368" s="162">
        <v>0</v>
      </c>
      <c r="R368" s="162">
        <f>Q368*H368</f>
        <v>0</v>
      </c>
      <c r="S368" s="162">
        <v>0</v>
      </c>
      <c r="T368" s="163">
        <f>S368*H368</f>
        <v>0</v>
      </c>
      <c r="AR368" s="164" t="s">
        <v>232</v>
      </c>
      <c r="AT368" s="164" t="s">
        <v>115</v>
      </c>
      <c r="AU368" s="164" t="s">
        <v>83</v>
      </c>
      <c r="AY368" s="13" t="s">
        <v>121</v>
      </c>
      <c r="BE368" s="165">
        <f>IF(N368="základní",J368,0)</f>
        <v>0</v>
      </c>
      <c r="BF368" s="165">
        <f>IF(N368="snížená",J368,0)</f>
        <v>0</v>
      </c>
      <c r="BG368" s="165">
        <f>IF(N368="zákl. přenesená",J368,0)</f>
        <v>0</v>
      </c>
      <c r="BH368" s="165">
        <f>IF(N368="sníž. přenesená",J368,0)</f>
        <v>0</v>
      </c>
      <c r="BI368" s="165">
        <f>IF(N368="nulová",J368,0)</f>
        <v>0</v>
      </c>
      <c r="BJ368" s="13" t="s">
        <v>81</v>
      </c>
      <c r="BK368" s="165">
        <f>ROUND(I368*H368,2)</f>
        <v>0</v>
      </c>
      <c r="BL368" s="13" t="s">
        <v>232</v>
      </c>
      <c r="BM368" s="164" t="s">
        <v>4220</v>
      </c>
    </row>
    <row r="369" spans="2:65" s="1" customFormat="1" ht="39">
      <c r="B369" s="30"/>
      <c r="C369" s="31"/>
      <c r="D369" s="176" t="s">
        <v>1954</v>
      </c>
      <c r="E369" s="31"/>
      <c r="F369" s="177" t="s">
        <v>3989</v>
      </c>
      <c r="G369" s="31"/>
      <c r="H369" s="31"/>
      <c r="I369" s="103"/>
      <c r="J369" s="31"/>
      <c r="K369" s="31"/>
      <c r="L369" s="34"/>
      <c r="M369" s="178"/>
      <c r="N369" s="59"/>
      <c r="O369" s="59"/>
      <c r="P369" s="59"/>
      <c r="Q369" s="59"/>
      <c r="R369" s="59"/>
      <c r="S369" s="59"/>
      <c r="T369" s="60"/>
      <c r="AT369" s="13" t="s">
        <v>1954</v>
      </c>
      <c r="AU369" s="13" t="s">
        <v>83</v>
      </c>
    </row>
    <row r="370" spans="2:65" s="1" customFormat="1" ht="60" customHeight="1">
      <c r="B370" s="30"/>
      <c r="C370" s="153" t="s">
        <v>1882</v>
      </c>
      <c r="D370" s="153" t="s">
        <v>115</v>
      </c>
      <c r="E370" s="154" t="s">
        <v>4221</v>
      </c>
      <c r="F370" s="155" t="s">
        <v>4222</v>
      </c>
      <c r="G370" s="156" t="s">
        <v>118</v>
      </c>
      <c r="H370" s="157">
        <v>20</v>
      </c>
      <c r="I370" s="158"/>
      <c r="J370" s="159">
        <f>ROUND(I370*H370,2)</f>
        <v>0</v>
      </c>
      <c r="K370" s="155" t="s">
        <v>3645</v>
      </c>
      <c r="L370" s="34"/>
      <c r="M370" s="160" t="s">
        <v>19</v>
      </c>
      <c r="N370" s="161" t="s">
        <v>44</v>
      </c>
      <c r="O370" s="59"/>
      <c r="P370" s="162">
        <f>O370*H370</f>
        <v>0</v>
      </c>
      <c r="Q370" s="162">
        <v>0</v>
      </c>
      <c r="R370" s="162">
        <f>Q370*H370</f>
        <v>0</v>
      </c>
      <c r="S370" s="162">
        <v>0</v>
      </c>
      <c r="T370" s="163">
        <f>S370*H370</f>
        <v>0</v>
      </c>
      <c r="AR370" s="164" t="s">
        <v>232</v>
      </c>
      <c r="AT370" s="164" t="s">
        <v>115</v>
      </c>
      <c r="AU370" s="164" t="s">
        <v>83</v>
      </c>
      <c r="AY370" s="13" t="s">
        <v>121</v>
      </c>
      <c r="BE370" s="165">
        <f>IF(N370="základní",J370,0)</f>
        <v>0</v>
      </c>
      <c r="BF370" s="165">
        <f>IF(N370="snížená",J370,0)</f>
        <v>0</v>
      </c>
      <c r="BG370" s="165">
        <f>IF(N370="zákl. přenesená",J370,0)</f>
        <v>0</v>
      </c>
      <c r="BH370" s="165">
        <f>IF(N370="sníž. přenesená",J370,0)</f>
        <v>0</v>
      </c>
      <c r="BI370" s="165">
        <f>IF(N370="nulová",J370,0)</f>
        <v>0</v>
      </c>
      <c r="BJ370" s="13" t="s">
        <v>81</v>
      </c>
      <c r="BK370" s="165">
        <f>ROUND(I370*H370,2)</f>
        <v>0</v>
      </c>
      <c r="BL370" s="13" t="s">
        <v>232</v>
      </c>
      <c r="BM370" s="164" t="s">
        <v>4223</v>
      </c>
    </row>
    <row r="371" spans="2:65" s="1" customFormat="1" ht="39">
      <c r="B371" s="30"/>
      <c r="C371" s="31"/>
      <c r="D371" s="176" t="s">
        <v>1954</v>
      </c>
      <c r="E371" s="31"/>
      <c r="F371" s="177" t="s">
        <v>3989</v>
      </c>
      <c r="G371" s="31"/>
      <c r="H371" s="31"/>
      <c r="I371" s="103"/>
      <c r="J371" s="31"/>
      <c r="K371" s="31"/>
      <c r="L371" s="34"/>
      <c r="M371" s="178"/>
      <c r="N371" s="59"/>
      <c r="O371" s="59"/>
      <c r="P371" s="59"/>
      <c r="Q371" s="59"/>
      <c r="R371" s="59"/>
      <c r="S371" s="59"/>
      <c r="T371" s="60"/>
      <c r="AT371" s="13" t="s">
        <v>1954</v>
      </c>
      <c r="AU371" s="13" t="s">
        <v>83</v>
      </c>
    </row>
    <row r="372" spans="2:65" s="1" customFormat="1" ht="48" customHeight="1">
      <c r="B372" s="30"/>
      <c r="C372" s="153" t="s">
        <v>1898</v>
      </c>
      <c r="D372" s="153" t="s">
        <v>115</v>
      </c>
      <c r="E372" s="154" t="s">
        <v>4224</v>
      </c>
      <c r="F372" s="155" t="s">
        <v>4225</v>
      </c>
      <c r="G372" s="156" t="s">
        <v>118</v>
      </c>
      <c r="H372" s="157">
        <v>100</v>
      </c>
      <c r="I372" s="158"/>
      <c r="J372" s="159">
        <f>ROUND(I372*H372,2)</f>
        <v>0</v>
      </c>
      <c r="K372" s="155" t="s">
        <v>3645</v>
      </c>
      <c r="L372" s="34"/>
      <c r="M372" s="160" t="s">
        <v>19</v>
      </c>
      <c r="N372" s="161" t="s">
        <v>44</v>
      </c>
      <c r="O372" s="59"/>
      <c r="P372" s="162">
        <f>O372*H372</f>
        <v>0</v>
      </c>
      <c r="Q372" s="162">
        <v>0</v>
      </c>
      <c r="R372" s="162">
        <f>Q372*H372</f>
        <v>0</v>
      </c>
      <c r="S372" s="162">
        <v>0</v>
      </c>
      <c r="T372" s="163">
        <f>S372*H372</f>
        <v>0</v>
      </c>
      <c r="AR372" s="164" t="s">
        <v>232</v>
      </c>
      <c r="AT372" s="164" t="s">
        <v>115</v>
      </c>
      <c r="AU372" s="164" t="s">
        <v>83</v>
      </c>
      <c r="AY372" s="13" t="s">
        <v>121</v>
      </c>
      <c r="BE372" s="165">
        <f>IF(N372="základní",J372,0)</f>
        <v>0</v>
      </c>
      <c r="BF372" s="165">
        <f>IF(N372="snížená",J372,0)</f>
        <v>0</v>
      </c>
      <c r="BG372" s="165">
        <f>IF(N372="zákl. přenesená",J372,0)</f>
        <v>0</v>
      </c>
      <c r="BH372" s="165">
        <f>IF(N372="sníž. přenesená",J372,0)</f>
        <v>0</v>
      </c>
      <c r="BI372" s="165">
        <f>IF(N372="nulová",J372,0)</f>
        <v>0</v>
      </c>
      <c r="BJ372" s="13" t="s">
        <v>81</v>
      </c>
      <c r="BK372" s="165">
        <f>ROUND(I372*H372,2)</f>
        <v>0</v>
      </c>
      <c r="BL372" s="13" t="s">
        <v>232</v>
      </c>
      <c r="BM372" s="164" t="s">
        <v>4226</v>
      </c>
    </row>
    <row r="373" spans="2:65" s="1" customFormat="1" ht="39">
      <c r="B373" s="30"/>
      <c r="C373" s="31"/>
      <c r="D373" s="176" t="s">
        <v>1954</v>
      </c>
      <c r="E373" s="31"/>
      <c r="F373" s="177" t="s">
        <v>4227</v>
      </c>
      <c r="G373" s="31"/>
      <c r="H373" s="31"/>
      <c r="I373" s="103"/>
      <c r="J373" s="31"/>
      <c r="K373" s="31"/>
      <c r="L373" s="34"/>
      <c r="M373" s="178"/>
      <c r="N373" s="59"/>
      <c r="O373" s="59"/>
      <c r="P373" s="59"/>
      <c r="Q373" s="59"/>
      <c r="R373" s="59"/>
      <c r="S373" s="59"/>
      <c r="T373" s="60"/>
      <c r="AT373" s="13" t="s">
        <v>1954</v>
      </c>
      <c r="AU373" s="13" t="s">
        <v>83</v>
      </c>
    </row>
    <row r="374" spans="2:65" s="1" customFormat="1" ht="48" customHeight="1">
      <c r="B374" s="30"/>
      <c r="C374" s="153" t="s">
        <v>1902</v>
      </c>
      <c r="D374" s="153" t="s">
        <v>115</v>
      </c>
      <c r="E374" s="154" t="s">
        <v>4228</v>
      </c>
      <c r="F374" s="155" t="s">
        <v>4229</v>
      </c>
      <c r="G374" s="156" t="s">
        <v>118</v>
      </c>
      <c r="H374" s="157">
        <v>100</v>
      </c>
      <c r="I374" s="158"/>
      <c r="J374" s="159">
        <f>ROUND(I374*H374,2)</f>
        <v>0</v>
      </c>
      <c r="K374" s="155" t="s">
        <v>3645</v>
      </c>
      <c r="L374" s="34"/>
      <c r="M374" s="160" t="s">
        <v>19</v>
      </c>
      <c r="N374" s="161" t="s">
        <v>44</v>
      </c>
      <c r="O374" s="59"/>
      <c r="P374" s="162">
        <f>O374*H374</f>
        <v>0</v>
      </c>
      <c r="Q374" s="162">
        <v>0</v>
      </c>
      <c r="R374" s="162">
        <f>Q374*H374</f>
        <v>0</v>
      </c>
      <c r="S374" s="162">
        <v>0</v>
      </c>
      <c r="T374" s="163">
        <f>S374*H374</f>
        <v>0</v>
      </c>
      <c r="AR374" s="164" t="s">
        <v>232</v>
      </c>
      <c r="AT374" s="164" t="s">
        <v>115</v>
      </c>
      <c r="AU374" s="164" t="s">
        <v>83</v>
      </c>
      <c r="AY374" s="13" t="s">
        <v>121</v>
      </c>
      <c r="BE374" s="165">
        <f>IF(N374="základní",J374,0)</f>
        <v>0</v>
      </c>
      <c r="BF374" s="165">
        <f>IF(N374="snížená",J374,0)</f>
        <v>0</v>
      </c>
      <c r="BG374" s="165">
        <f>IF(N374="zákl. přenesená",J374,0)</f>
        <v>0</v>
      </c>
      <c r="BH374" s="165">
        <f>IF(N374="sníž. přenesená",J374,0)</f>
        <v>0</v>
      </c>
      <c r="BI374" s="165">
        <f>IF(N374="nulová",J374,0)</f>
        <v>0</v>
      </c>
      <c r="BJ374" s="13" t="s">
        <v>81</v>
      </c>
      <c r="BK374" s="165">
        <f>ROUND(I374*H374,2)</f>
        <v>0</v>
      </c>
      <c r="BL374" s="13" t="s">
        <v>232</v>
      </c>
      <c r="BM374" s="164" t="s">
        <v>4230</v>
      </c>
    </row>
    <row r="375" spans="2:65" s="1" customFormat="1" ht="39">
      <c r="B375" s="30"/>
      <c r="C375" s="31"/>
      <c r="D375" s="176" t="s">
        <v>1954</v>
      </c>
      <c r="E375" s="31"/>
      <c r="F375" s="177" t="s">
        <v>4227</v>
      </c>
      <c r="G375" s="31"/>
      <c r="H375" s="31"/>
      <c r="I375" s="103"/>
      <c r="J375" s="31"/>
      <c r="K375" s="31"/>
      <c r="L375" s="34"/>
      <c r="M375" s="178"/>
      <c r="N375" s="59"/>
      <c r="O375" s="59"/>
      <c r="P375" s="59"/>
      <c r="Q375" s="59"/>
      <c r="R375" s="59"/>
      <c r="S375" s="59"/>
      <c r="T375" s="60"/>
      <c r="AT375" s="13" t="s">
        <v>1954</v>
      </c>
      <c r="AU375" s="13" t="s">
        <v>83</v>
      </c>
    </row>
    <row r="376" spans="2:65" s="1" customFormat="1" ht="48" customHeight="1">
      <c r="B376" s="30"/>
      <c r="C376" s="153" t="s">
        <v>1906</v>
      </c>
      <c r="D376" s="153" t="s">
        <v>115</v>
      </c>
      <c r="E376" s="154" t="s">
        <v>4231</v>
      </c>
      <c r="F376" s="155" t="s">
        <v>4232</v>
      </c>
      <c r="G376" s="156" t="s">
        <v>118</v>
      </c>
      <c r="H376" s="157">
        <v>100</v>
      </c>
      <c r="I376" s="158"/>
      <c r="J376" s="159">
        <f>ROUND(I376*H376,2)</f>
        <v>0</v>
      </c>
      <c r="K376" s="155" t="s">
        <v>3645</v>
      </c>
      <c r="L376" s="34"/>
      <c r="M376" s="160" t="s">
        <v>19</v>
      </c>
      <c r="N376" s="161" t="s">
        <v>44</v>
      </c>
      <c r="O376" s="59"/>
      <c r="P376" s="162">
        <f>O376*H376</f>
        <v>0</v>
      </c>
      <c r="Q376" s="162">
        <v>0</v>
      </c>
      <c r="R376" s="162">
        <f>Q376*H376</f>
        <v>0</v>
      </c>
      <c r="S376" s="162">
        <v>0</v>
      </c>
      <c r="T376" s="163">
        <f>S376*H376</f>
        <v>0</v>
      </c>
      <c r="AR376" s="164" t="s">
        <v>232</v>
      </c>
      <c r="AT376" s="164" t="s">
        <v>115</v>
      </c>
      <c r="AU376" s="164" t="s">
        <v>83</v>
      </c>
      <c r="AY376" s="13" t="s">
        <v>121</v>
      </c>
      <c r="BE376" s="165">
        <f>IF(N376="základní",J376,0)</f>
        <v>0</v>
      </c>
      <c r="BF376" s="165">
        <f>IF(N376="snížená",J376,0)</f>
        <v>0</v>
      </c>
      <c r="BG376" s="165">
        <f>IF(N376="zákl. přenesená",J376,0)</f>
        <v>0</v>
      </c>
      <c r="BH376" s="165">
        <f>IF(N376="sníž. přenesená",J376,0)</f>
        <v>0</v>
      </c>
      <c r="BI376" s="165">
        <f>IF(N376="nulová",J376,0)</f>
        <v>0</v>
      </c>
      <c r="BJ376" s="13" t="s">
        <v>81</v>
      </c>
      <c r="BK376" s="165">
        <f>ROUND(I376*H376,2)</f>
        <v>0</v>
      </c>
      <c r="BL376" s="13" t="s">
        <v>232</v>
      </c>
      <c r="BM376" s="164" t="s">
        <v>4233</v>
      </c>
    </row>
    <row r="377" spans="2:65" s="1" customFormat="1" ht="39">
      <c r="B377" s="30"/>
      <c r="C377" s="31"/>
      <c r="D377" s="176" t="s">
        <v>1954</v>
      </c>
      <c r="E377" s="31"/>
      <c r="F377" s="177" t="s">
        <v>4227</v>
      </c>
      <c r="G377" s="31"/>
      <c r="H377" s="31"/>
      <c r="I377" s="103"/>
      <c r="J377" s="31"/>
      <c r="K377" s="31"/>
      <c r="L377" s="34"/>
      <c r="M377" s="178"/>
      <c r="N377" s="59"/>
      <c r="O377" s="59"/>
      <c r="P377" s="59"/>
      <c r="Q377" s="59"/>
      <c r="R377" s="59"/>
      <c r="S377" s="59"/>
      <c r="T377" s="60"/>
      <c r="AT377" s="13" t="s">
        <v>1954</v>
      </c>
      <c r="AU377" s="13" t="s">
        <v>83</v>
      </c>
    </row>
    <row r="378" spans="2:65" s="1" customFormat="1" ht="48" customHeight="1">
      <c r="B378" s="30"/>
      <c r="C378" s="153" t="s">
        <v>1886</v>
      </c>
      <c r="D378" s="153" t="s">
        <v>115</v>
      </c>
      <c r="E378" s="154" t="s">
        <v>4234</v>
      </c>
      <c r="F378" s="155" t="s">
        <v>4235</v>
      </c>
      <c r="G378" s="156" t="s">
        <v>118</v>
      </c>
      <c r="H378" s="157">
        <v>100</v>
      </c>
      <c r="I378" s="158"/>
      <c r="J378" s="159">
        <f>ROUND(I378*H378,2)</f>
        <v>0</v>
      </c>
      <c r="K378" s="155" t="s">
        <v>3645</v>
      </c>
      <c r="L378" s="34"/>
      <c r="M378" s="160" t="s">
        <v>19</v>
      </c>
      <c r="N378" s="161" t="s">
        <v>44</v>
      </c>
      <c r="O378" s="59"/>
      <c r="P378" s="162">
        <f>O378*H378</f>
        <v>0</v>
      </c>
      <c r="Q378" s="162">
        <v>0</v>
      </c>
      <c r="R378" s="162">
        <f>Q378*H378</f>
        <v>0</v>
      </c>
      <c r="S378" s="162">
        <v>0</v>
      </c>
      <c r="T378" s="163">
        <f>S378*H378</f>
        <v>0</v>
      </c>
      <c r="AR378" s="164" t="s">
        <v>232</v>
      </c>
      <c r="AT378" s="164" t="s">
        <v>115</v>
      </c>
      <c r="AU378" s="164" t="s">
        <v>83</v>
      </c>
      <c r="AY378" s="13" t="s">
        <v>121</v>
      </c>
      <c r="BE378" s="165">
        <f>IF(N378="základní",J378,0)</f>
        <v>0</v>
      </c>
      <c r="BF378" s="165">
        <f>IF(N378="snížená",J378,0)</f>
        <v>0</v>
      </c>
      <c r="BG378" s="165">
        <f>IF(N378="zákl. přenesená",J378,0)</f>
        <v>0</v>
      </c>
      <c r="BH378" s="165">
        <f>IF(N378="sníž. přenesená",J378,0)</f>
        <v>0</v>
      </c>
      <c r="BI378" s="165">
        <f>IF(N378="nulová",J378,0)</f>
        <v>0</v>
      </c>
      <c r="BJ378" s="13" t="s">
        <v>81</v>
      </c>
      <c r="BK378" s="165">
        <f>ROUND(I378*H378,2)</f>
        <v>0</v>
      </c>
      <c r="BL378" s="13" t="s">
        <v>232</v>
      </c>
      <c r="BM378" s="164" t="s">
        <v>4236</v>
      </c>
    </row>
    <row r="379" spans="2:65" s="1" customFormat="1" ht="39">
      <c r="B379" s="30"/>
      <c r="C379" s="31"/>
      <c r="D379" s="176" t="s">
        <v>1954</v>
      </c>
      <c r="E379" s="31"/>
      <c r="F379" s="177" t="s">
        <v>4227</v>
      </c>
      <c r="G379" s="31"/>
      <c r="H379" s="31"/>
      <c r="I379" s="103"/>
      <c r="J379" s="31"/>
      <c r="K379" s="31"/>
      <c r="L379" s="34"/>
      <c r="M379" s="178"/>
      <c r="N379" s="59"/>
      <c r="O379" s="59"/>
      <c r="P379" s="59"/>
      <c r="Q379" s="59"/>
      <c r="R379" s="59"/>
      <c r="S379" s="59"/>
      <c r="T379" s="60"/>
      <c r="AT379" s="13" t="s">
        <v>1954</v>
      </c>
      <c r="AU379" s="13" t="s">
        <v>83</v>
      </c>
    </row>
    <row r="380" spans="2:65" s="1" customFormat="1" ht="48" customHeight="1">
      <c r="B380" s="30"/>
      <c r="C380" s="153" t="s">
        <v>1890</v>
      </c>
      <c r="D380" s="153" t="s">
        <v>115</v>
      </c>
      <c r="E380" s="154" t="s">
        <v>4237</v>
      </c>
      <c r="F380" s="155" t="s">
        <v>4238</v>
      </c>
      <c r="G380" s="156" t="s">
        <v>118</v>
      </c>
      <c r="H380" s="157">
        <v>100</v>
      </c>
      <c r="I380" s="158"/>
      <c r="J380" s="159">
        <f>ROUND(I380*H380,2)</f>
        <v>0</v>
      </c>
      <c r="K380" s="155" t="s">
        <v>3645</v>
      </c>
      <c r="L380" s="34"/>
      <c r="M380" s="160" t="s">
        <v>19</v>
      </c>
      <c r="N380" s="161" t="s">
        <v>44</v>
      </c>
      <c r="O380" s="59"/>
      <c r="P380" s="162">
        <f>O380*H380</f>
        <v>0</v>
      </c>
      <c r="Q380" s="162">
        <v>0</v>
      </c>
      <c r="R380" s="162">
        <f>Q380*H380</f>
        <v>0</v>
      </c>
      <c r="S380" s="162">
        <v>0</v>
      </c>
      <c r="T380" s="163">
        <f>S380*H380</f>
        <v>0</v>
      </c>
      <c r="AR380" s="164" t="s">
        <v>232</v>
      </c>
      <c r="AT380" s="164" t="s">
        <v>115</v>
      </c>
      <c r="AU380" s="164" t="s">
        <v>83</v>
      </c>
      <c r="AY380" s="13" t="s">
        <v>121</v>
      </c>
      <c r="BE380" s="165">
        <f>IF(N380="základní",J380,0)</f>
        <v>0</v>
      </c>
      <c r="BF380" s="165">
        <f>IF(N380="snížená",J380,0)</f>
        <v>0</v>
      </c>
      <c r="BG380" s="165">
        <f>IF(N380="zákl. přenesená",J380,0)</f>
        <v>0</v>
      </c>
      <c r="BH380" s="165">
        <f>IF(N380="sníž. přenesená",J380,0)</f>
        <v>0</v>
      </c>
      <c r="BI380" s="165">
        <f>IF(N380="nulová",J380,0)</f>
        <v>0</v>
      </c>
      <c r="BJ380" s="13" t="s">
        <v>81</v>
      </c>
      <c r="BK380" s="165">
        <f>ROUND(I380*H380,2)</f>
        <v>0</v>
      </c>
      <c r="BL380" s="13" t="s">
        <v>232</v>
      </c>
      <c r="BM380" s="164" t="s">
        <v>4239</v>
      </c>
    </row>
    <row r="381" spans="2:65" s="1" customFormat="1" ht="39">
      <c r="B381" s="30"/>
      <c r="C381" s="31"/>
      <c r="D381" s="176" t="s">
        <v>1954</v>
      </c>
      <c r="E381" s="31"/>
      <c r="F381" s="177" t="s">
        <v>4227</v>
      </c>
      <c r="G381" s="31"/>
      <c r="H381" s="31"/>
      <c r="I381" s="103"/>
      <c r="J381" s="31"/>
      <c r="K381" s="31"/>
      <c r="L381" s="34"/>
      <c r="M381" s="178"/>
      <c r="N381" s="59"/>
      <c r="O381" s="59"/>
      <c r="P381" s="59"/>
      <c r="Q381" s="59"/>
      <c r="R381" s="59"/>
      <c r="S381" s="59"/>
      <c r="T381" s="60"/>
      <c r="AT381" s="13" t="s">
        <v>1954</v>
      </c>
      <c r="AU381" s="13" t="s">
        <v>83</v>
      </c>
    </row>
    <row r="382" spans="2:65" s="1" customFormat="1" ht="48" customHeight="1">
      <c r="B382" s="30"/>
      <c r="C382" s="153" t="s">
        <v>1894</v>
      </c>
      <c r="D382" s="153" t="s">
        <v>115</v>
      </c>
      <c r="E382" s="154" t="s">
        <v>4240</v>
      </c>
      <c r="F382" s="155" t="s">
        <v>4241</v>
      </c>
      <c r="G382" s="156" t="s">
        <v>118</v>
      </c>
      <c r="H382" s="157">
        <v>100</v>
      </c>
      <c r="I382" s="158"/>
      <c r="J382" s="159">
        <f>ROUND(I382*H382,2)</f>
        <v>0</v>
      </c>
      <c r="K382" s="155" t="s">
        <v>3645</v>
      </c>
      <c r="L382" s="34"/>
      <c r="M382" s="160" t="s">
        <v>19</v>
      </c>
      <c r="N382" s="161" t="s">
        <v>44</v>
      </c>
      <c r="O382" s="59"/>
      <c r="P382" s="162">
        <f>O382*H382</f>
        <v>0</v>
      </c>
      <c r="Q382" s="162">
        <v>0</v>
      </c>
      <c r="R382" s="162">
        <f>Q382*H382</f>
        <v>0</v>
      </c>
      <c r="S382" s="162">
        <v>0</v>
      </c>
      <c r="T382" s="163">
        <f>S382*H382</f>
        <v>0</v>
      </c>
      <c r="AR382" s="164" t="s">
        <v>232</v>
      </c>
      <c r="AT382" s="164" t="s">
        <v>115</v>
      </c>
      <c r="AU382" s="164" t="s">
        <v>83</v>
      </c>
      <c r="AY382" s="13" t="s">
        <v>121</v>
      </c>
      <c r="BE382" s="165">
        <f>IF(N382="základní",J382,0)</f>
        <v>0</v>
      </c>
      <c r="BF382" s="165">
        <f>IF(N382="snížená",J382,0)</f>
        <v>0</v>
      </c>
      <c r="BG382" s="165">
        <f>IF(N382="zákl. přenesená",J382,0)</f>
        <v>0</v>
      </c>
      <c r="BH382" s="165">
        <f>IF(N382="sníž. přenesená",J382,0)</f>
        <v>0</v>
      </c>
      <c r="BI382" s="165">
        <f>IF(N382="nulová",J382,0)</f>
        <v>0</v>
      </c>
      <c r="BJ382" s="13" t="s">
        <v>81</v>
      </c>
      <c r="BK382" s="165">
        <f>ROUND(I382*H382,2)</f>
        <v>0</v>
      </c>
      <c r="BL382" s="13" t="s">
        <v>232</v>
      </c>
      <c r="BM382" s="164" t="s">
        <v>4242</v>
      </c>
    </row>
    <row r="383" spans="2:65" s="1" customFormat="1" ht="39">
      <c r="B383" s="30"/>
      <c r="C383" s="31"/>
      <c r="D383" s="176" t="s">
        <v>1954</v>
      </c>
      <c r="E383" s="31"/>
      <c r="F383" s="177" t="s">
        <v>4227</v>
      </c>
      <c r="G383" s="31"/>
      <c r="H383" s="31"/>
      <c r="I383" s="103"/>
      <c r="J383" s="31"/>
      <c r="K383" s="31"/>
      <c r="L383" s="34"/>
      <c r="M383" s="178"/>
      <c r="N383" s="59"/>
      <c r="O383" s="59"/>
      <c r="P383" s="59"/>
      <c r="Q383" s="59"/>
      <c r="R383" s="59"/>
      <c r="S383" s="59"/>
      <c r="T383" s="60"/>
      <c r="AT383" s="13" t="s">
        <v>1954</v>
      </c>
      <c r="AU383" s="13" t="s">
        <v>83</v>
      </c>
    </row>
    <row r="384" spans="2:65" s="1" customFormat="1" ht="36" customHeight="1">
      <c r="B384" s="30"/>
      <c r="C384" s="153" t="s">
        <v>1910</v>
      </c>
      <c r="D384" s="153" t="s">
        <v>115</v>
      </c>
      <c r="E384" s="154" t="s">
        <v>4243</v>
      </c>
      <c r="F384" s="155" t="s">
        <v>4244</v>
      </c>
      <c r="G384" s="156" t="s">
        <v>118</v>
      </c>
      <c r="H384" s="157">
        <v>100</v>
      </c>
      <c r="I384" s="158"/>
      <c r="J384" s="159">
        <f t="shared" ref="J384:J393" si="20">ROUND(I384*H384,2)</f>
        <v>0</v>
      </c>
      <c r="K384" s="155" t="s">
        <v>3645</v>
      </c>
      <c r="L384" s="34"/>
      <c r="M384" s="160" t="s">
        <v>19</v>
      </c>
      <c r="N384" s="161" t="s">
        <v>44</v>
      </c>
      <c r="O384" s="59"/>
      <c r="P384" s="162">
        <f t="shared" ref="P384:P393" si="21">O384*H384</f>
        <v>0</v>
      </c>
      <c r="Q384" s="162">
        <v>0</v>
      </c>
      <c r="R384" s="162">
        <f t="shared" ref="R384:R393" si="22">Q384*H384</f>
        <v>0</v>
      </c>
      <c r="S384" s="162">
        <v>0</v>
      </c>
      <c r="T384" s="163">
        <f t="shared" ref="T384:T393" si="23">S384*H384</f>
        <v>0</v>
      </c>
      <c r="AR384" s="164" t="s">
        <v>232</v>
      </c>
      <c r="AT384" s="164" t="s">
        <v>115</v>
      </c>
      <c r="AU384" s="164" t="s">
        <v>83</v>
      </c>
      <c r="AY384" s="13" t="s">
        <v>121</v>
      </c>
      <c r="BE384" s="165">
        <f t="shared" ref="BE384:BE393" si="24">IF(N384="základní",J384,0)</f>
        <v>0</v>
      </c>
      <c r="BF384" s="165">
        <f t="shared" ref="BF384:BF393" si="25">IF(N384="snížená",J384,0)</f>
        <v>0</v>
      </c>
      <c r="BG384" s="165">
        <f t="shared" ref="BG384:BG393" si="26">IF(N384="zákl. přenesená",J384,0)</f>
        <v>0</v>
      </c>
      <c r="BH384" s="165">
        <f t="shared" ref="BH384:BH393" si="27">IF(N384="sníž. přenesená",J384,0)</f>
        <v>0</v>
      </c>
      <c r="BI384" s="165">
        <f t="shared" ref="BI384:BI393" si="28">IF(N384="nulová",J384,0)</f>
        <v>0</v>
      </c>
      <c r="BJ384" s="13" t="s">
        <v>81</v>
      </c>
      <c r="BK384" s="165">
        <f t="shared" ref="BK384:BK393" si="29">ROUND(I384*H384,2)</f>
        <v>0</v>
      </c>
      <c r="BL384" s="13" t="s">
        <v>232</v>
      </c>
      <c r="BM384" s="164" t="s">
        <v>4245</v>
      </c>
    </row>
    <row r="385" spans="2:65" s="1" customFormat="1" ht="36" customHeight="1">
      <c r="B385" s="30"/>
      <c r="C385" s="153" t="s">
        <v>4246</v>
      </c>
      <c r="D385" s="153" t="s">
        <v>115</v>
      </c>
      <c r="E385" s="154" t="s">
        <v>4247</v>
      </c>
      <c r="F385" s="155" t="s">
        <v>4248</v>
      </c>
      <c r="G385" s="156" t="s">
        <v>118</v>
      </c>
      <c r="H385" s="157">
        <v>100</v>
      </c>
      <c r="I385" s="158"/>
      <c r="J385" s="159">
        <f t="shared" si="20"/>
        <v>0</v>
      </c>
      <c r="K385" s="155" t="s">
        <v>3645</v>
      </c>
      <c r="L385" s="34"/>
      <c r="M385" s="160" t="s">
        <v>19</v>
      </c>
      <c r="N385" s="161" t="s">
        <v>44</v>
      </c>
      <c r="O385" s="59"/>
      <c r="P385" s="162">
        <f t="shared" si="21"/>
        <v>0</v>
      </c>
      <c r="Q385" s="162">
        <v>0</v>
      </c>
      <c r="R385" s="162">
        <f t="shared" si="22"/>
        <v>0</v>
      </c>
      <c r="S385" s="162">
        <v>0</v>
      </c>
      <c r="T385" s="163">
        <f t="shared" si="23"/>
        <v>0</v>
      </c>
      <c r="AR385" s="164" t="s">
        <v>232</v>
      </c>
      <c r="AT385" s="164" t="s">
        <v>115</v>
      </c>
      <c r="AU385" s="164" t="s">
        <v>83</v>
      </c>
      <c r="AY385" s="13" t="s">
        <v>121</v>
      </c>
      <c r="BE385" s="165">
        <f t="shared" si="24"/>
        <v>0</v>
      </c>
      <c r="BF385" s="165">
        <f t="shared" si="25"/>
        <v>0</v>
      </c>
      <c r="BG385" s="165">
        <f t="shared" si="26"/>
        <v>0</v>
      </c>
      <c r="BH385" s="165">
        <f t="shared" si="27"/>
        <v>0</v>
      </c>
      <c r="BI385" s="165">
        <f t="shared" si="28"/>
        <v>0</v>
      </c>
      <c r="BJ385" s="13" t="s">
        <v>81</v>
      </c>
      <c r="BK385" s="165">
        <f t="shared" si="29"/>
        <v>0</v>
      </c>
      <c r="BL385" s="13" t="s">
        <v>232</v>
      </c>
      <c r="BM385" s="164" t="s">
        <v>4249</v>
      </c>
    </row>
    <row r="386" spans="2:65" s="1" customFormat="1" ht="36" customHeight="1">
      <c r="B386" s="30"/>
      <c r="C386" s="153" t="s">
        <v>1914</v>
      </c>
      <c r="D386" s="153" t="s">
        <v>115</v>
      </c>
      <c r="E386" s="154" t="s">
        <v>4250</v>
      </c>
      <c r="F386" s="155" t="s">
        <v>4251</v>
      </c>
      <c r="G386" s="156" t="s">
        <v>118</v>
      </c>
      <c r="H386" s="157">
        <v>100</v>
      </c>
      <c r="I386" s="158"/>
      <c r="J386" s="159">
        <f t="shared" si="20"/>
        <v>0</v>
      </c>
      <c r="K386" s="155" t="s">
        <v>3645</v>
      </c>
      <c r="L386" s="34"/>
      <c r="M386" s="160" t="s">
        <v>19</v>
      </c>
      <c r="N386" s="161" t="s">
        <v>44</v>
      </c>
      <c r="O386" s="59"/>
      <c r="P386" s="162">
        <f t="shared" si="21"/>
        <v>0</v>
      </c>
      <c r="Q386" s="162">
        <v>0</v>
      </c>
      <c r="R386" s="162">
        <f t="shared" si="22"/>
        <v>0</v>
      </c>
      <c r="S386" s="162">
        <v>0</v>
      </c>
      <c r="T386" s="163">
        <f t="shared" si="23"/>
        <v>0</v>
      </c>
      <c r="AR386" s="164" t="s">
        <v>232</v>
      </c>
      <c r="AT386" s="164" t="s">
        <v>115</v>
      </c>
      <c r="AU386" s="164" t="s">
        <v>83</v>
      </c>
      <c r="AY386" s="13" t="s">
        <v>121</v>
      </c>
      <c r="BE386" s="165">
        <f t="shared" si="24"/>
        <v>0</v>
      </c>
      <c r="BF386" s="165">
        <f t="shared" si="25"/>
        <v>0</v>
      </c>
      <c r="BG386" s="165">
        <f t="shared" si="26"/>
        <v>0</v>
      </c>
      <c r="BH386" s="165">
        <f t="shared" si="27"/>
        <v>0</v>
      </c>
      <c r="BI386" s="165">
        <f t="shared" si="28"/>
        <v>0</v>
      </c>
      <c r="BJ386" s="13" t="s">
        <v>81</v>
      </c>
      <c r="BK386" s="165">
        <f t="shared" si="29"/>
        <v>0</v>
      </c>
      <c r="BL386" s="13" t="s">
        <v>232</v>
      </c>
      <c r="BM386" s="164" t="s">
        <v>4252</v>
      </c>
    </row>
    <row r="387" spans="2:65" s="1" customFormat="1" ht="36" customHeight="1">
      <c r="B387" s="30"/>
      <c r="C387" s="153" t="s">
        <v>4253</v>
      </c>
      <c r="D387" s="153" t="s">
        <v>115</v>
      </c>
      <c r="E387" s="154" t="s">
        <v>4254</v>
      </c>
      <c r="F387" s="155" t="s">
        <v>4255</v>
      </c>
      <c r="G387" s="156" t="s">
        <v>118</v>
      </c>
      <c r="H387" s="157">
        <v>100</v>
      </c>
      <c r="I387" s="158"/>
      <c r="J387" s="159">
        <f t="shared" si="20"/>
        <v>0</v>
      </c>
      <c r="K387" s="155" t="s">
        <v>3645</v>
      </c>
      <c r="L387" s="34"/>
      <c r="M387" s="160" t="s">
        <v>19</v>
      </c>
      <c r="N387" s="161" t="s">
        <v>44</v>
      </c>
      <c r="O387" s="59"/>
      <c r="P387" s="162">
        <f t="shared" si="21"/>
        <v>0</v>
      </c>
      <c r="Q387" s="162">
        <v>0</v>
      </c>
      <c r="R387" s="162">
        <f t="shared" si="22"/>
        <v>0</v>
      </c>
      <c r="S387" s="162">
        <v>0</v>
      </c>
      <c r="T387" s="163">
        <f t="shared" si="23"/>
        <v>0</v>
      </c>
      <c r="AR387" s="164" t="s">
        <v>232</v>
      </c>
      <c r="AT387" s="164" t="s">
        <v>115</v>
      </c>
      <c r="AU387" s="164" t="s">
        <v>83</v>
      </c>
      <c r="AY387" s="13" t="s">
        <v>121</v>
      </c>
      <c r="BE387" s="165">
        <f t="shared" si="24"/>
        <v>0</v>
      </c>
      <c r="BF387" s="165">
        <f t="shared" si="25"/>
        <v>0</v>
      </c>
      <c r="BG387" s="165">
        <f t="shared" si="26"/>
        <v>0</v>
      </c>
      <c r="BH387" s="165">
        <f t="shared" si="27"/>
        <v>0</v>
      </c>
      <c r="BI387" s="165">
        <f t="shared" si="28"/>
        <v>0</v>
      </c>
      <c r="BJ387" s="13" t="s">
        <v>81</v>
      </c>
      <c r="BK387" s="165">
        <f t="shared" si="29"/>
        <v>0</v>
      </c>
      <c r="BL387" s="13" t="s">
        <v>232</v>
      </c>
      <c r="BM387" s="164" t="s">
        <v>4256</v>
      </c>
    </row>
    <row r="388" spans="2:65" s="1" customFormat="1" ht="36" customHeight="1">
      <c r="B388" s="30"/>
      <c r="C388" s="153" t="s">
        <v>4257</v>
      </c>
      <c r="D388" s="153" t="s">
        <v>115</v>
      </c>
      <c r="E388" s="154" t="s">
        <v>4258</v>
      </c>
      <c r="F388" s="155" t="s">
        <v>4259</v>
      </c>
      <c r="G388" s="156" t="s">
        <v>118</v>
      </c>
      <c r="H388" s="157">
        <v>100</v>
      </c>
      <c r="I388" s="158"/>
      <c r="J388" s="159">
        <f t="shared" si="20"/>
        <v>0</v>
      </c>
      <c r="K388" s="155" t="s">
        <v>3645</v>
      </c>
      <c r="L388" s="34"/>
      <c r="M388" s="160" t="s">
        <v>19</v>
      </c>
      <c r="N388" s="161" t="s">
        <v>44</v>
      </c>
      <c r="O388" s="59"/>
      <c r="P388" s="162">
        <f t="shared" si="21"/>
        <v>0</v>
      </c>
      <c r="Q388" s="162">
        <v>0</v>
      </c>
      <c r="R388" s="162">
        <f t="shared" si="22"/>
        <v>0</v>
      </c>
      <c r="S388" s="162">
        <v>0</v>
      </c>
      <c r="T388" s="163">
        <f t="shared" si="23"/>
        <v>0</v>
      </c>
      <c r="AR388" s="164" t="s">
        <v>232</v>
      </c>
      <c r="AT388" s="164" t="s">
        <v>115</v>
      </c>
      <c r="AU388" s="164" t="s">
        <v>83</v>
      </c>
      <c r="AY388" s="13" t="s">
        <v>121</v>
      </c>
      <c r="BE388" s="165">
        <f t="shared" si="24"/>
        <v>0</v>
      </c>
      <c r="BF388" s="165">
        <f t="shared" si="25"/>
        <v>0</v>
      </c>
      <c r="BG388" s="165">
        <f t="shared" si="26"/>
        <v>0</v>
      </c>
      <c r="BH388" s="165">
        <f t="shared" si="27"/>
        <v>0</v>
      </c>
      <c r="BI388" s="165">
        <f t="shared" si="28"/>
        <v>0</v>
      </c>
      <c r="BJ388" s="13" t="s">
        <v>81</v>
      </c>
      <c r="BK388" s="165">
        <f t="shared" si="29"/>
        <v>0</v>
      </c>
      <c r="BL388" s="13" t="s">
        <v>232</v>
      </c>
      <c r="BM388" s="164" t="s">
        <v>4260</v>
      </c>
    </row>
    <row r="389" spans="2:65" s="1" customFormat="1" ht="36" customHeight="1">
      <c r="B389" s="30"/>
      <c r="C389" s="153" t="s">
        <v>1918</v>
      </c>
      <c r="D389" s="153" t="s">
        <v>115</v>
      </c>
      <c r="E389" s="154" t="s">
        <v>4261</v>
      </c>
      <c r="F389" s="155" t="s">
        <v>4262</v>
      </c>
      <c r="G389" s="156" t="s">
        <v>118</v>
      </c>
      <c r="H389" s="157">
        <v>100</v>
      </c>
      <c r="I389" s="158"/>
      <c r="J389" s="159">
        <f t="shared" si="20"/>
        <v>0</v>
      </c>
      <c r="K389" s="155" t="s">
        <v>3645</v>
      </c>
      <c r="L389" s="34"/>
      <c r="M389" s="160" t="s">
        <v>19</v>
      </c>
      <c r="N389" s="161" t="s">
        <v>44</v>
      </c>
      <c r="O389" s="59"/>
      <c r="P389" s="162">
        <f t="shared" si="21"/>
        <v>0</v>
      </c>
      <c r="Q389" s="162">
        <v>0</v>
      </c>
      <c r="R389" s="162">
        <f t="shared" si="22"/>
        <v>0</v>
      </c>
      <c r="S389" s="162">
        <v>0</v>
      </c>
      <c r="T389" s="163">
        <f t="shared" si="23"/>
        <v>0</v>
      </c>
      <c r="AR389" s="164" t="s">
        <v>232</v>
      </c>
      <c r="AT389" s="164" t="s">
        <v>115</v>
      </c>
      <c r="AU389" s="164" t="s">
        <v>83</v>
      </c>
      <c r="AY389" s="13" t="s">
        <v>121</v>
      </c>
      <c r="BE389" s="165">
        <f t="shared" si="24"/>
        <v>0</v>
      </c>
      <c r="BF389" s="165">
        <f t="shared" si="25"/>
        <v>0</v>
      </c>
      <c r="BG389" s="165">
        <f t="shared" si="26"/>
        <v>0</v>
      </c>
      <c r="BH389" s="165">
        <f t="shared" si="27"/>
        <v>0</v>
      </c>
      <c r="BI389" s="165">
        <f t="shared" si="28"/>
        <v>0</v>
      </c>
      <c r="BJ389" s="13" t="s">
        <v>81</v>
      </c>
      <c r="BK389" s="165">
        <f t="shared" si="29"/>
        <v>0</v>
      </c>
      <c r="BL389" s="13" t="s">
        <v>232</v>
      </c>
      <c r="BM389" s="164" t="s">
        <v>4263</v>
      </c>
    </row>
    <row r="390" spans="2:65" s="1" customFormat="1" ht="36" customHeight="1">
      <c r="B390" s="30"/>
      <c r="C390" s="153" t="s">
        <v>1922</v>
      </c>
      <c r="D390" s="153" t="s">
        <v>115</v>
      </c>
      <c r="E390" s="154" t="s">
        <v>4264</v>
      </c>
      <c r="F390" s="155" t="s">
        <v>4265</v>
      </c>
      <c r="G390" s="156" t="s">
        <v>118</v>
      </c>
      <c r="H390" s="157">
        <v>100</v>
      </c>
      <c r="I390" s="158"/>
      <c r="J390" s="159">
        <f t="shared" si="20"/>
        <v>0</v>
      </c>
      <c r="K390" s="155" t="s">
        <v>3645</v>
      </c>
      <c r="L390" s="34"/>
      <c r="M390" s="160" t="s">
        <v>19</v>
      </c>
      <c r="N390" s="161" t="s">
        <v>44</v>
      </c>
      <c r="O390" s="59"/>
      <c r="P390" s="162">
        <f t="shared" si="21"/>
        <v>0</v>
      </c>
      <c r="Q390" s="162">
        <v>0</v>
      </c>
      <c r="R390" s="162">
        <f t="shared" si="22"/>
        <v>0</v>
      </c>
      <c r="S390" s="162">
        <v>0</v>
      </c>
      <c r="T390" s="163">
        <f t="shared" si="23"/>
        <v>0</v>
      </c>
      <c r="AR390" s="164" t="s">
        <v>232</v>
      </c>
      <c r="AT390" s="164" t="s">
        <v>115</v>
      </c>
      <c r="AU390" s="164" t="s">
        <v>83</v>
      </c>
      <c r="AY390" s="13" t="s">
        <v>121</v>
      </c>
      <c r="BE390" s="165">
        <f t="shared" si="24"/>
        <v>0</v>
      </c>
      <c r="BF390" s="165">
        <f t="shared" si="25"/>
        <v>0</v>
      </c>
      <c r="BG390" s="165">
        <f t="shared" si="26"/>
        <v>0</v>
      </c>
      <c r="BH390" s="165">
        <f t="shared" si="27"/>
        <v>0</v>
      </c>
      <c r="BI390" s="165">
        <f t="shared" si="28"/>
        <v>0</v>
      </c>
      <c r="BJ390" s="13" t="s">
        <v>81</v>
      </c>
      <c r="BK390" s="165">
        <f t="shared" si="29"/>
        <v>0</v>
      </c>
      <c r="BL390" s="13" t="s">
        <v>232</v>
      </c>
      <c r="BM390" s="164" t="s">
        <v>4266</v>
      </c>
    </row>
    <row r="391" spans="2:65" s="1" customFormat="1" ht="36" customHeight="1">
      <c r="B391" s="30"/>
      <c r="C391" s="153" t="s">
        <v>4267</v>
      </c>
      <c r="D391" s="153" t="s">
        <v>115</v>
      </c>
      <c r="E391" s="154" t="s">
        <v>4268</v>
      </c>
      <c r="F391" s="155" t="s">
        <v>4269</v>
      </c>
      <c r="G391" s="156" t="s">
        <v>118</v>
      </c>
      <c r="H391" s="157">
        <v>100</v>
      </c>
      <c r="I391" s="158"/>
      <c r="J391" s="159">
        <f t="shared" si="20"/>
        <v>0</v>
      </c>
      <c r="K391" s="155" t="s">
        <v>3645</v>
      </c>
      <c r="L391" s="34"/>
      <c r="M391" s="160" t="s">
        <v>19</v>
      </c>
      <c r="N391" s="161" t="s">
        <v>44</v>
      </c>
      <c r="O391" s="59"/>
      <c r="P391" s="162">
        <f t="shared" si="21"/>
        <v>0</v>
      </c>
      <c r="Q391" s="162">
        <v>0</v>
      </c>
      <c r="R391" s="162">
        <f t="shared" si="22"/>
        <v>0</v>
      </c>
      <c r="S391" s="162">
        <v>0</v>
      </c>
      <c r="T391" s="163">
        <f t="shared" si="23"/>
        <v>0</v>
      </c>
      <c r="AR391" s="164" t="s">
        <v>232</v>
      </c>
      <c r="AT391" s="164" t="s">
        <v>115</v>
      </c>
      <c r="AU391" s="164" t="s">
        <v>83</v>
      </c>
      <c r="AY391" s="13" t="s">
        <v>121</v>
      </c>
      <c r="BE391" s="165">
        <f t="shared" si="24"/>
        <v>0</v>
      </c>
      <c r="BF391" s="165">
        <f t="shared" si="25"/>
        <v>0</v>
      </c>
      <c r="BG391" s="165">
        <f t="shared" si="26"/>
        <v>0</v>
      </c>
      <c r="BH391" s="165">
        <f t="shared" si="27"/>
        <v>0</v>
      </c>
      <c r="BI391" s="165">
        <f t="shared" si="28"/>
        <v>0</v>
      </c>
      <c r="BJ391" s="13" t="s">
        <v>81</v>
      </c>
      <c r="BK391" s="165">
        <f t="shared" si="29"/>
        <v>0</v>
      </c>
      <c r="BL391" s="13" t="s">
        <v>232</v>
      </c>
      <c r="BM391" s="164" t="s">
        <v>4270</v>
      </c>
    </row>
    <row r="392" spans="2:65" s="1" customFormat="1" ht="36" customHeight="1">
      <c r="B392" s="30"/>
      <c r="C392" s="153" t="s">
        <v>4271</v>
      </c>
      <c r="D392" s="153" t="s">
        <v>115</v>
      </c>
      <c r="E392" s="154" t="s">
        <v>4272</v>
      </c>
      <c r="F392" s="155" t="s">
        <v>4273</v>
      </c>
      <c r="G392" s="156" t="s">
        <v>118</v>
      </c>
      <c r="H392" s="157">
        <v>10</v>
      </c>
      <c r="I392" s="158"/>
      <c r="J392" s="159">
        <f t="shared" si="20"/>
        <v>0</v>
      </c>
      <c r="K392" s="155" t="s">
        <v>3645</v>
      </c>
      <c r="L392" s="34"/>
      <c r="M392" s="160" t="s">
        <v>19</v>
      </c>
      <c r="N392" s="161" t="s">
        <v>44</v>
      </c>
      <c r="O392" s="59"/>
      <c r="P392" s="162">
        <f t="shared" si="21"/>
        <v>0</v>
      </c>
      <c r="Q392" s="162">
        <v>0</v>
      </c>
      <c r="R392" s="162">
        <f t="shared" si="22"/>
        <v>0</v>
      </c>
      <c r="S392" s="162">
        <v>0</v>
      </c>
      <c r="T392" s="163">
        <f t="shared" si="23"/>
        <v>0</v>
      </c>
      <c r="AR392" s="164" t="s">
        <v>232</v>
      </c>
      <c r="AT392" s="164" t="s">
        <v>115</v>
      </c>
      <c r="AU392" s="164" t="s">
        <v>83</v>
      </c>
      <c r="AY392" s="13" t="s">
        <v>121</v>
      </c>
      <c r="BE392" s="165">
        <f t="shared" si="24"/>
        <v>0</v>
      </c>
      <c r="BF392" s="165">
        <f t="shared" si="25"/>
        <v>0</v>
      </c>
      <c r="BG392" s="165">
        <f t="shared" si="26"/>
        <v>0</v>
      </c>
      <c r="BH392" s="165">
        <f t="shared" si="27"/>
        <v>0</v>
      </c>
      <c r="BI392" s="165">
        <f t="shared" si="28"/>
        <v>0</v>
      </c>
      <c r="BJ392" s="13" t="s">
        <v>81</v>
      </c>
      <c r="BK392" s="165">
        <f t="shared" si="29"/>
        <v>0</v>
      </c>
      <c r="BL392" s="13" t="s">
        <v>232</v>
      </c>
      <c r="BM392" s="164" t="s">
        <v>4274</v>
      </c>
    </row>
    <row r="393" spans="2:65" s="1" customFormat="1" ht="36" customHeight="1">
      <c r="B393" s="30"/>
      <c r="C393" s="153" t="s">
        <v>4275</v>
      </c>
      <c r="D393" s="153" t="s">
        <v>115</v>
      </c>
      <c r="E393" s="154" t="s">
        <v>4276</v>
      </c>
      <c r="F393" s="155" t="s">
        <v>4277</v>
      </c>
      <c r="G393" s="156" t="s">
        <v>118</v>
      </c>
      <c r="H393" s="157">
        <v>10</v>
      </c>
      <c r="I393" s="158"/>
      <c r="J393" s="159">
        <f t="shared" si="20"/>
        <v>0</v>
      </c>
      <c r="K393" s="155" t="s">
        <v>3645</v>
      </c>
      <c r="L393" s="34"/>
      <c r="M393" s="193" t="s">
        <v>19</v>
      </c>
      <c r="N393" s="194" t="s">
        <v>44</v>
      </c>
      <c r="O393" s="195"/>
      <c r="P393" s="196">
        <f t="shared" si="21"/>
        <v>0</v>
      </c>
      <c r="Q393" s="196">
        <v>0</v>
      </c>
      <c r="R393" s="196">
        <f t="shared" si="22"/>
        <v>0</v>
      </c>
      <c r="S393" s="196">
        <v>0</v>
      </c>
      <c r="T393" s="197">
        <f t="shared" si="23"/>
        <v>0</v>
      </c>
      <c r="AR393" s="164" t="s">
        <v>232</v>
      </c>
      <c r="AT393" s="164" t="s">
        <v>115</v>
      </c>
      <c r="AU393" s="164" t="s">
        <v>83</v>
      </c>
      <c r="AY393" s="13" t="s">
        <v>121</v>
      </c>
      <c r="BE393" s="165">
        <f t="shared" si="24"/>
        <v>0</v>
      </c>
      <c r="BF393" s="165">
        <f t="shared" si="25"/>
        <v>0</v>
      </c>
      <c r="BG393" s="165">
        <f t="shared" si="26"/>
        <v>0</v>
      </c>
      <c r="BH393" s="165">
        <f t="shared" si="27"/>
        <v>0</v>
      </c>
      <c r="BI393" s="165">
        <f t="shared" si="28"/>
        <v>0</v>
      </c>
      <c r="BJ393" s="13" t="s">
        <v>81</v>
      </c>
      <c r="BK393" s="165">
        <f t="shared" si="29"/>
        <v>0</v>
      </c>
      <c r="BL393" s="13" t="s">
        <v>232</v>
      </c>
      <c r="BM393" s="164" t="s">
        <v>4278</v>
      </c>
    </row>
    <row r="394" spans="2:65" s="1" customFormat="1" ht="6.95" customHeight="1">
      <c r="B394" s="42"/>
      <c r="C394" s="43"/>
      <c r="D394" s="43"/>
      <c r="E394" s="43"/>
      <c r="F394" s="43"/>
      <c r="G394" s="43"/>
      <c r="H394" s="43"/>
      <c r="I394" s="127"/>
      <c r="J394" s="43"/>
      <c r="K394" s="43"/>
      <c r="L394" s="34"/>
    </row>
  </sheetData>
  <sheetProtection algorithmName="SHA-512" hashValue="YsBv1YRw0gFFkzKrfZOFIIQmq1dz9dn4K5Ahaoty08l+w643vW/8wB/bP3pBg5V86X/Nmu3onrZTRwn52N3JVg==" saltValue="QlSk3QmWdgU8l9zqz0csFtFnpwcRREUm/zbVwRr2VwL6h64ISVR+CovuMyFVcQq5an/EndRbc2Wy5xyFLLKqMw==" spinCount="100000" sheet="1" objects="1" scenarios="1" formatColumns="0" formatRows="0" autoFilter="0"/>
  <autoFilter ref="C80:K393"/>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48"/>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6"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3" t="s">
        <v>89</v>
      </c>
    </row>
    <row r="3" spans="2:46" ht="6.95" hidden="1" customHeight="1">
      <c r="B3" s="97"/>
      <c r="C3" s="98"/>
      <c r="D3" s="98"/>
      <c r="E3" s="98"/>
      <c r="F3" s="98"/>
      <c r="G3" s="98"/>
      <c r="H3" s="98"/>
      <c r="I3" s="99"/>
      <c r="J3" s="98"/>
      <c r="K3" s="98"/>
      <c r="L3" s="16"/>
      <c r="AT3" s="13" t="s">
        <v>83</v>
      </c>
    </row>
    <row r="4" spans="2:46" ht="24.95" hidden="1" customHeight="1">
      <c r="B4" s="16"/>
      <c r="D4" s="100" t="s">
        <v>93</v>
      </c>
      <c r="L4" s="16"/>
      <c r="M4" s="101" t="s">
        <v>10</v>
      </c>
      <c r="AT4" s="13" t="s">
        <v>4</v>
      </c>
    </row>
    <row r="5" spans="2:46" ht="6.95" hidden="1" customHeight="1">
      <c r="B5" s="16"/>
      <c r="L5" s="16"/>
    </row>
    <row r="6" spans="2:46" ht="12" hidden="1" customHeight="1">
      <c r="B6" s="16"/>
      <c r="D6" s="102" t="s">
        <v>16</v>
      </c>
      <c r="L6" s="16"/>
    </row>
    <row r="7" spans="2:46" ht="16.5" hidden="1" customHeight="1">
      <c r="B7" s="16"/>
      <c r="E7" s="248" t="str">
        <f>'Rekapitulace zakázky'!K6</f>
        <v>Údržba, oprava a odstraňování závad u SEE 2019-2021</v>
      </c>
      <c r="F7" s="249"/>
      <c r="G7" s="249"/>
      <c r="H7" s="249"/>
      <c r="L7" s="16"/>
    </row>
    <row r="8" spans="2:46" s="1" customFormat="1" ht="12" hidden="1" customHeight="1">
      <c r="B8" s="34"/>
      <c r="D8" s="102" t="s">
        <v>94</v>
      </c>
      <c r="I8" s="103"/>
      <c r="L8" s="34"/>
    </row>
    <row r="9" spans="2:46" s="1" customFormat="1" ht="36.950000000000003" hidden="1" customHeight="1">
      <c r="B9" s="34"/>
      <c r="E9" s="250" t="s">
        <v>4279</v>
      </c>
      <c r="F9" s="251"/>
      <c r="G9" s="251"/>
      <c r="H9" s="251"/>
      <c r="I9" s="103"/>
      <c r="L9" s="34"/>
    </row>
    <row r="10" spans="2:46" s="1" customFormat="1" ht="11.25" hidden="1">
      <c r="B10" s="34"/>
      <c r="I10" s="103"/>
      <c r="L10" s="34"/>
    </row>
    <row r="11" spans="2:46" s="1" customFormat="1" ht="12" hidden="1" customHeight="1">
      <c r="B11" s="34"/>
      <c r="D11" s="102" t="s">
        <v>18</v>
      </c>
      <c r="F11" s="104" t="s">
        <v>19</v>
      </c>
      <c r="I11" s="105" t="s">
        <v>20</v>
      </c>
      <c r="J11" s="104" t="s">
        <v>19</v>
      </c>
      <c r="L11" s="34"/>
    </row>
    <row r="12" spans="2:46" s="1" customFormat="1" ht="12" hidden="1" customHeight="1">
      <c r="B12" s="34"/>
      <c r="D12" s="102" t="s">
        <v>21</v>
      </c>
      <c r="F12" s="104" t="s">
        <v>22</v>
      </c>
      <c r="I12" s="105" t="s">
        <v>23</v>
      </c>
      <c r="J12" s="106" t="str">
        <f>'Rekapitulace zakázky'!AN8</f>
        <v>27. 5. 2019</v>
      </c>
      <c r="L12" s="34"/>
    </row>
    <row r="13" spans="2:46" s="1" customFormat="1" ht="10.9" hidden="1" customHeight="1">
      <c r="B13" s="34"/>
      <c r="I13" s="103"/>
      <c r="L13" s="34"/>
    </row>
    <row r="14" spans="2:46" s="1" customFormat="1" ht="12" hidden="1" customHeight="1">
      <c r="B14" s="34"/>
      <c r="D14" s="102" t="s">
        <v>25</v>
      </c>
      <c r="I14" s="105" t="s">
        <v>26</v>
      </c>
      <c r="J14" s="104" t="str">
        <f>IF('Rekapitulace zakázky'!AN10="","",'Rekapitulace zakázky'!AN10)</f>
        <v>70994234</v>
      </c>
      <c r="L14" s="34"/>
    </row>
    <row r="15" spans="2:46" s="1" customFormat="1" ht="18" hidden="1" customHeight="1">
      <c r="B15" s="34"/>
      <c r="E15" s="104" t="str">
        <f>IF('Rekapitulace zakázky'!E11="","",'Rekapitulace zakázky'!E11)</f>
        <v>SŽDC s.o. Přednosta SEE Praha; Mgr.Fiala František</v>
      </c>
      <c r="I15" s="105" t="s">
        <v>29</v>
      </c>
      <c r="J15" s="104" t="str">
        <f>IF('Rekapitulace zakázky'!AN11="","",'Rekapitulace zakázky'!AN11)</f>
        <v>CZ 70994234</v>
      </c>
      <c r="L15" s="34"/>
    </row>
    <row r="16" spans="2:46" s="1" customFormat="1" ht="6.95" hidden="1" customHeight="1">
      <c r="B16" s="34"/>
      <c r="I16" s="103"/>
      <c r="L16" s="34"/>
    </row>
    <row r="17" spans="2:12" s="1" customFormat="1" ht="12" hidden="1" customHeight="1">
      <c r="B17" s="34"/>
      <c r="D17" s="102" t="s">
        <v>31</v>
      </c>
      <c r="I17" s="105" t="s">
        <v>26</v>
      </c>
      <c r="J17" s="26" t="str">
        <f>'Rekapitulace zakázky'!AN13</f>
        <v>Vyplň údaj</v>
      </c>
      <c r="L17" s="34"/>
    </row>
    <row r="18" spans="2:12" s="1" customFormat="1" ht="18" hidden="1" customHeight="1">
      <c r="B18" s="34"/>
      <c r="E18" s="252" t="str">
        <f>'Rekapitulace zakázky'!E14</f>
        <v>Vyplň údaj</v>
      </c>
      <c r="F18" s="253"/>
      <c r="G18" s="253"/>
      <c r="H18" s="253"/>
      <c r="I18" s="105" t="s">
        <v>29</v>
      </c>
      <c r="J18" s="26" t="str">
        <f>'Rekapitulace zakázky'!AN14</f>
        <v>Vyplň údaj</v>
      </c>
      <c r="L18" s="34"/>
    </row>
    <row r="19" spans="2:12" s="1" customFormat="1" ht="6.95" hidden="1" customHeight="1">
      <c r="B19" s="34"/>
      <c r="I19" s="103"/>
      <c r="L19" s="34"/>
    </row>
    <row r="20" spans="2:12" s="1" customFormat="1" ht="12" hidden="1" customHeight="1">
      <c r="B20" s="34"/>
      <c r="D20" s="102" t="s">
        <v>33</v>
      </c>
      <c r="I20" s="105" t="s">
        <v>26</v>
      </c>
      <c r="J20" s="104" t="s">
        <v>27</v>
      </c>
      <c r="L20" s="34"/>
    </row>
    <row r="21" spans="2:12" s="1" customFormat="1" ht="18" hidden="1" customHeight="1">
      <c r="B21" s="34"/>
      <c r="E21" s="104" t="s">
        <v>34</v>
      </c>
      <c r="I21" s="105" t="s">
        <v>29</v>
      </c>
      <c r="J21" s="104" t="s">
        <v>30</v>
      </c>
      <c r="L21" s="34"/>
    </row>
    <row r="22" spans="2:12" s="1" customFormat="1" ht="6.95" hidden="1" customHeight="1">
      <c r="B22" s="34"/>
      <c r="I22" s="103"/>
      <c r="L22" s="34"/>
    </row>
    <row r="23" spans="2:12" s="1" customFormat="1" ht="12" hidden="1" customHeight="1">
      <c r="B23" s="34"/>
      <c r="D23" s="102" t="s">
        <v>36</v>
      </c>
      <c r="I23" s="105" t="s">
        <v>26</v>
      </c>
      <c r="J23" s="104" t="s">
        <v>27</v>
      </c>
      <c r="L23" s="34"/>
    </row>
    <row r="24" spans="2:12" s="1" customFormat="1" ht="18" hidden="1" customHeight="1">
      <c r="B24" s="34"/>
      <c r="E24" s="104" t="s">
        <v>34</v>
      </c>
      <c r="I24" s="105" t="s">
        <v>29</v>
      </c>
      <c r="J24" s="104" t="s">
        <v>30</v>
      </c>
      <c r="L24" s="34"/>
    </row>
    <row r="25" spans="2:12" s="1" customFormat="1" ht="6.95" hidden="1" customHeight="1">
      <c r="B25" s="34"/>
      <c r="I25" s="103"/>
      <c r="L25" s="34"/>
    </row>
    <row r="26" spans="2:12" s="1" customFormat="1" ht="12" hidden="1" customHeight="1">
      <c r="B26" s="34"/>
      <c r="D26" s="102" t="s">
        <v>37</v>
      </c>
      <c r="I26" s="103"/>
      <c r="L26" s="34"/>
    </row>
    <row r="27" spans="2:12" s="7" customFormat="1" ht="16.5" hidden="1" customHeight="1">
      <c r="B27" s="107"/>
      <c r="E27" s="254" t="s">
        <v>19</v>
      </c>
      <c r="F27" s="254"/>
      <c r="G27" s="254"/>
      <c r="H27" s="254"/>
      <c r="I27" s="108"/>
      <c r="L27" s="107"/>
    </row>
    <row r="28" spans="2:12" s="1" customFormat="1" ht="6.95" hidden="1" customHeight="1">
      <c r="B28" s="34"/>
      <c r="I28" s="103"/>
      <c r="L28" s="34"/>
    </row>
    <row r="29" spans="2:12" s="1" customFormat="1" ht="6.95" hidden="1" customHeight="1">
      <c r="B29" s="34"/>
      <c r="D29" s="55"/>
      <c r="E29" s="55"/>
      <c r="F29" s="55"/>
      <c r="G29" s="55"/>
      <c r="H29" s="55"/>
      <c r="I29" s="109"/>
      <c r="J29" s="55"/>
      <c r="K29" s="55"/>
      <c r="L29" s="34"/>
    </row>
    <row r="30" spans="2:12" s="1" customFormat="1" ht="25.35" hidden="1" customHeight="1">
      <c r="B30" s="34"/>
      <c r="D30" s="110" t="s">
        <v>39</v>
      </c>
      <c r="I30" s="103"/>
      <c r="J30" s="111">
        <f>ROUND(J80, 2)</f>
        <v>0</v>
      </c>
      <c r="L30" s="34"/>
    </row>
    <row r="31" spans="2:12" s="1" customFormat="1" ht="6.95" hidden="1" customHeight="1">
      <c r="B31" s="34"/>
      <c r="D31" s="55"/>
      <c r="E31" s="55"/>
      <c r="F31" s="55"/>
      <c r="G31" s="55"/>
      <c r="H31" s="55"/>
      <c r="I31" s="109"/>
      <c r="J31" s="55"/>
      <c r="K31" s="55"/>
      <c r="L31" s="34"/>
    </row>
    <row r="32" spans="2:12" s="1" customFormat="1" ht="14.45" hidden="1" customHeight="1">
      <c r="B32" s="34"/>
      <c r="F32" s="112" t="s">
        <v>41</v>
      </c>
      <c r="I32" s="113" t="s">
        <v>40</v>
      </c>
      <c r="J32" s="112" t="s">
        <v>42</v>
      </c>
      <c r="L32" s="34"/>
    </row>
    <row r="33" spans="2:12" s="1" customFormat="1" ht="14.45" hidden="1" customHeight="1">
      <c r="B33" s="34"/>
      <c r="D33" s="114" t="s">
        <v>43</v>
      </c>
      <c r="E33" s="102" t="s">
        <v>44</v>
      </c>
      <c r="F33" s="115">
        <f>ROUND((SUM(BE80:BE147)),  2)</f>
        <v>0</v>
      </c>
      <c r="I33" s="116">
        <v>0.21</v>
      </c>
      <c r="J33" s="115">
        <f>ROUND(((SUM(BE80:BE147))*I33),  2)</f>
        <v>0</v>
      </c>
      <c r="L33" s="34"/>
    </row>
    <row r="34" spans="2:12" s="1" customFormat="1" ht="14.45" hidden="1" customHeight="1">
      <c r="B34" s="34"/>
      <c r="E34" s="102" t="s">
        <v>45</v>
      </c>
      <c r="F34" s="115">
        <f>ROUND((SUM(BF80:BF147)),  2)</f>
        <v>0</v>
      </c>
      <c r="I34" s="116">
        <v>0.15</v>
      </c>
      <c r="J34" s="115">
        <f>ROUND(((SUM(BF80:BF147))*I34),  2)</f>
        <v>0</v>
      </c>
      <c r="L34" s="34"/>
    </row>
    <row r="35" spans="2:12" s="1" customFormat="1" ht="14.45" hidden="1" customHeight="1">
      <c r="B35" s="34"/>
      <c r="E35" s="102" t="s">
        <v>46</v>
      </c>
      <c r="F35" s="115">
        <f>ROUND((SUM(BG80:BG147)),  2)</f>
        <v>0</v>
      </c>
      <c r="I35" s="116">
        <v>0.21</v>
      </c>
      <c r="J35" s="115">
        <f>0</f>
        <v>0</v>
      </c>
      <c r="L35" s="34"/>
    </row>
    <row r="36" spans="2:12" s="1" customFormat="1" ht="14.45" hidden="1" customHeight="1">
      <c r="B36" s="34"/>
      <c r="E36" s="102" t="s">
        <v>47</v>
      </c>
      <c r="F36" s="115">
        <f>ROUND((SUM(BH80:BH147)),  2)</f>
        <v>0</v>
      </c>
      <c r="I36" s="116">
        <v>0.15</v>
      </c>
      <c r="J36" s="115">
        <f>0</f>
        <v>0</v>
      </c>
      <c r="L36" s="34"/>
    </row>
    <row r="37" spans="2:12" s="1" customFormat="1" ht="14.45" hidden="1" customHeight="1">
      <c r="B37" s="34"/>
      <c r="E37" s="102" t="s">
        <v>48</v>
      </c>
      <c r="F37" s="115">
        <f>ROUND((SUM(BI80:BI147)),  2)</f>
        <v>0</v>
      </c>
      <c r="I37" s="116">
        <v>0</v>
      </c>
      <c r="J37" s="115">
        <f>0</f>
        <v>0</v>
      </c>
      <c r="L37" s="34"/>
    </row>
    <row r="38" spans="2:12" s="1" customFormat="1" ht="6.95" hidden="1" customHeight="1">
      <c r="B38" s="34"/>
      <c r="I38" s="103"/>
      <c r="L38" s="34"/>
    </row>
    <row r="39" spans="2:12" s="1" customFormat="1" ht="25.35" hidden="1" customHeight="1">
      <c r="B39" s="34"/>
      <c r="C39" s="117"/>
      <c r="D39" s="118" t="s">
        <v>49</v>
      </c>
      <c r="E39" s="119"/>
      <c r="F39" s="119"/>
      <c r="G39" s="120" t="s">
        <v>50</v>
      </c>
      <c r="H39" s="121" t="s">
        <v>51</v>
      </c>
      <c r="I39" s="122"/>
      <c r="J39" s="123">
        <f>SUM(J30:J37)</f>
        <v>0</v>
      </c>
      <c r="K39" s="124"/>
      <c r="L39" s="34"/>
    </row>
    <row r="40" spans="2:12" s="1" customFormat="1" ht="14.45" hidden="1" customHeight="1">
      <c r="B40" s="125"/>
      <c r="C40" s="126"/>
      <c r="D40" s="126"/>
      <c r="E40" s="126"/>
      <c r="F40" s="126"/>
      <c r="G40" s="126"/>
      <c r="H40" s="126"/>
      <c r="I40" s="127"/>
      <c r="J40" s="126"/>
      <c r="K40" s="126"/>
      <c r="L40" s="34"/>
    </row>
    <row r="41" spans="2:12" ht="11.25" hidden="1"/>
    <row r="42" spans="2:12" ht="11.25" hidden="1"/>
    <row r="43" spans="2:12" ht="11.25" hidden="1"/>
    <row r="44" spans="2:12" s="1" customFormat="1" ht="6.95" hidden="1" customHeight="1">
      <c r="B44" s="128"/>
      <c r="C44" s="129"/>
      <c r="D44" s="129"/>
      <c r="E44" s="129"/>
      <c r="F44" s="129"/>
      <c r="G44" s="129"/>
      <c r="H44" s="129"/>
      <c r="I44" s="130"/>
      <c r="J44" s="129"/>
      <c r="K44" s="129"/>
      <c r="L44" s="34"/>
    </row>
    <row r="45" spans="2:12" s="1" customFormat="1" ht="24.95" hidden="1" customHeight="1">
      <c r="B45" s="30"/>
      <c r="C45" s="19" t="s">
        <v>97</v>
      </c>
      <c r="D45" s="31"/>
      <c r="E45" s="31"/>
      <c r="F45" s="31"/>
      <c r="G45" s="31"/>
      <c r="H45" s="31"/>
      <c r="I45" s="103"/>
      <c r="J45" s="31"/>
      <c r="K45" s="31"/>
      <c r="L45" s="34"/>
    </row>
    <row r="46" spans="2:12" s="1" customFormat="1" ht="6.95" hidden="1" customHeight="1">
      <c r="B46" s="30"/>
      <c r="C46" s="31"/>
      <c r="D46" s="31"/>
      <c r="E46" s="31"/>
      <c r="F46" s="31"/>
      <c r="G46" s="31"/>
      <c r="H46" s="31"/>
      <c r="I46" s="103"/>
      <c r="J46" s="31"/>
      <c r="K46" s="31"/>
      <c r="L46" s="34"/>
    </row>
    <row r="47" spans="2:12" s="1" customFormat="1" ht="12" hidden="1" customHeight="1">
      <c r="B47" s="30"/>
      <c r="C47" s="25" t="s">
        <v>16</v>
      </c>
      <c r="D47" s="31"/>
      <c r="E47" s="31"/>
      <c r="F47" s="31"/>
      <c r="G47" s="31"/>
      <c r="H47" s="31"/>
      <c r="I47" s="103"/>
      <c r="J47" s="31"/>
      <c r="K47" s="31"/>
      <c r="L47" s="34"/>
    </row>
    <row r="48" spans="2:12" s="1" customFormat="1" ht="16.5" hidden="1" customHeight="1">
      <c r="B48" s="30"/>
      <c r="C48" s="31"/>
      <c r="D48" s="31"/>
      <c r="E48" s="255" t="str">
        <f>E7</f>
        <v>Údržba, oprava a odstraňování závad u SEE 2019-2021</v>
      </c>
      <c r="F48" s="256"/>
      <c r="G48" s="256"/>
      <c r="H48" s="256"/>
      <c r="I48" s="103"/>
      <c r="J48" s="31"/>
      <c r="K48" s="31"/>
      <c r="L48" s="34"/>
    </row>
    <row r="49" spans="2:47" s="1" customFormat="1" ht="12" hidden="1" customHeight="1">
      <c r="B49" s="30"/>
      <c r="C49" s="25" t="s">
        <v>94</v>
      </c>
      <c r="D49" s="31"/>
      <c r="E49" s="31"/>
      <c r="F49" s="31"/>
      <c r="G49" s="31"/>
      <c r="H49" s="31"/>
      <c r="I49" s="103"/>
      <c r="J49" s="31"/>
      <c r="K49" s="31"/>
      <c r="L49" s="34"/>
    </row>
    <row r="50" spans="2:47" s="1" customFormat="1" ht="16.5" hidden="1" customHeight="1">
      <c r="B50" s="30"/>
      <c r="C50" s="31"/>
      <c r="D50" s="31"/>
      <c r="E50" s="228" t="str">
        <f>E9</f>
        <v>03 - VON</v>
      </c>
      <c r="F50" s="257"/>
      <c r="G50" s="257"/>
      <c r="H50" s="257"/>
      <c r="I50" s="103"/>
      <c r="J50" s="31"/>
      <c r="K50" s="31"/>
      <c r="L50" s="34"/>
    </row>
    <row r="51" spans="2:47" s="1" customFormat="1" ht="6.95" hidden="1" customHeight="1">
      <c r="B51" s="30"/>
      <c r="C51" s="31"/>
      <c r="D51" s="31"/>
      <c r="E51" s="31"/>
      <c r="F51" s="31"/>
      <c r="G51" s="31"/>
      <c r="H51" s="31"/>
      <c r="I51" s="103"/>
      <c r="J51" s="31"/>
      <c r="K51" s="31"/>
      <c r="L51" s="34"/>
    </row>
    <row r="52" spans="2:47" s="1" customFormat="1" ht="12" hidden="1" customHeight="1">
      <c r="B52" s="30"/>
      <c r="C52" s="25" t="s">
        <v>21</v>
      </c>
      <c r="D52" s="31"/>
      <c r="E52" s="31"/>
      <c r="F52" s="23" t="str">
        <f>F12</f>
        <v xml:space="preserve"> </v>
      </c>
      <c r="G52" s="31"/>
      <c r="H52" s="31"/>
      <c r="I52" s="105" t="s">
        <v>23</v>
      </c>
      <c r="J52" s="54" t="str">
        <f>IF(J12="","",J12)</f>
        <v>27. 5. 2019</v>
      </c>
      <c r="K52" s="31"/>
      <c r="L52" s="34"/>
    </row>
    <row r="53" spans="2:47" s="1" customFormat="1" ht="6.95" hidden="1" customHeight="1">
      <c r="B53" s="30"/>
      <c r="C53" s="31"/>
      <c r="D53" s="31"/>
      <c r="E53" s="31"/>
      <c r="F53" s="31"/>
      <c r="G53" s="31"/>
      <c r="H53" s="31"/>
      <c r="I53" s="103"/>
      <c r="J53" s="31"/>
      <c r="K53" s="31"/>
      <c r="L53" s="34"/>
    </row>
    <row r="54" spans="2:47" s="1" customFormat="1" ht="27.95" hidden="1" customHeight="1">
      <c r="B54" s="30"/>
      <c r="C54" s="25" t="s">
        <v>25</v>
      </c>
      <c r="D54" s="31"/>
      <c r="E54" s="31"/>
      <c r="F54" s="23" t="str">
        <f>E15</f>
        <v>SŽDC s.o. Přednosta SEE Praha; Mgr.Fiala František</v>
      </c>
      <c r="G54" s="31"/>
      <c r="H54" s="31"/>
      <c r="I54" s="105" t="s">
        <v>33</v>
      </c>
      <c r="J54" s="28" t="str">
        <f>E21</f>
        <v>SŽDC s.o. Voldřich Lukáš</v>
      </c>
      <c r="K54" s="31"/>
      <c r="L54" s="34"/>
    </row>
    <row r="55" spans="2:47" s="1" customFormat="1" ht="27.95" hidden="1" customHeight="1">
      <c r="B55" s="30"/>
      <c r="C55" s="25" t="s">
        <v>31</v>
      </c>
      <c r="D55" s="31"/>
      <c r="E55" s="31"/>
      <c r="F55" s="23" t="str">
        <f>IF(E18="","",E18)</f>
        <v>Vyplň údaj</v>
      </c>
      <c r="G55" s="31"/>
      <c r="H55" s="31"/>
      <c r="I55" s="105" t="s">
        <v>36</v>
      </c>
      <c r="J55" s="28" t="str">
        <f>E24</f>
        <v>SŽDC s.o. Voldřich Lukáš</v>
      </c>
      <c r="K55" s="31"/>
      <c r="L55" s="34"/>
    </row>
    <row r="56" spans="2:47" s="1" customFormat="1" ht="10.35" hidden="1" customHeight="1">
      <c r="B56" s="30"/>
      <c r="C56" s="31"/>
      <c r="D56" s="31"/>
      <c r="E56" s="31"/>
      <c r="F56" s="31"/>
      <c r="G56" s="31"/>
      <c r="H56" s="31"/>
      <c r="I56" s="103"/>
      <c r="J56" s="31"/>
      <c r="K56" s="31"/>
      <c r="L56" s="34"/>
    </row>
    <row r="57" spans="2:47" s="1" customFormat="1" ht="29.25" hidden="1" customHeight="1">
      <c r="B57" s="30"/>
      <c r="C57" s="131" t="s">
        <v>98</v>
      </c>
      <c r="D57" s="132"/>
      <c r="E57" s="132"/>
      <c r="F57" s="132"/>
      <c r="G57" s="132"/>
      <c r="H57" s="132"/>
      <c r="I57" s="133"/>
      <c r="J57" s="134" t="s">
        <v>99</v>
      </c>
      <c r="K57" s="132"/>
      <c r="L57" s="34"/>
    </row>
    <row r="58" spans="2:47" s="1" customFormat="1" ht="10.35" hidden="1" customHeight="1">
      <c r="B58" s="30"/>
      <c r="C58" s="31"/>
      <c r="D58" s="31"/>
      <c r="E58" s="31"/>
      <c r="F58" s="31"/>
      <c r="G58" s="31"/>
      <c r="H58" s="31"/>
      <c r="I58" s="103"/>
      <c r="J58" s="31"/>
      <c r="K58" s="31"/>
      <c r="L58" s="34"/>
    </row>
    <row r="59" spans="2:47" s="1" customFormat="1" ht="22.9" hidden="1" customHeight="1">
      <c r="B59" s="30"/>
      <c r="C59" s="135" t="s">
        <v>71</v>
      </c>
      <c r="D59" s="31"/>
      <c r="E59" s="31"/>
      <c r="F59" s="31"/>
      <c r="G59" s="31"/>
      <c r="H59" s="31"/>
      <c r="I59" s="103"/>
      <c r="J59" s="72">
        <f>J80</f>
        <v>0</v>
      </c>
      <c r="K59" s="31"/>
      <c r="L59" s="34"/>
      <c r="AU59" s="13" t="s">
        <v>100</v>
      </c>
    </row>
    <row r="60" spans="2:47" s="8" customFormat="1" ht="24.95" hidden="1" customHeight="1">
      <c r="B60" s="136"/>
      <c r="C60" s="137"/>
      <c r="D60" s="138" t="s">
        <v>4280</v>
      </c>
      <c r="E60" s="139"/>
      <c r="F60" s="139"/>
      <c r="G60" s="139"/>
      <c r="H60" s="139"/>
      <c r="I60" s="140"/>
      <c r="J60" s="141">
        <f>J83</f>
        <v>0</v>
      </c>
      <c r="K60" s="137"/>
      <c r="L60" s="142"/>
    </row>
    <row r="61" spans="2:47" s="1" customFormat="1" ht="21.75" hidden="1" customHeight="1">
      <c r="B61" s="30"/>
      <c r="C61" s="31"/>
      <c r="D61" s="31"/>
      <c r="E61" s="31"/>
      <c r="F61" s="31"/>
      <c r="G61" s="31"/>
      <c r="H61" s="31"/>
      <c r="I61" s="103"/>
      <c r="J61" s="31"/>
      <c r="K61" s="31"/>
      <c r="L61" s="34"/>
    </row>
    <row r="62" spans="2:47" s="1" customFormat="1" ht="6.95" hidden="1" customHeight="1">
      <c r="B62" s="42"/>
      <c r="C62" s="43"/>
      <c r="D62" s="43"/>
      <c r="E62" s="43"/>
      <c r="F62" s="43"/>
      <c r="G62" s="43"/>
      <c r="H62" s="43"/>
      <c r="I62" s="127"/>
      <c r="J62" s="43"/>
      <c r="K62" s="43"/>
      <c r="L62" s="34"/>
    </row>
    <row r="63" spans="2:47" ht="11.25" hidden="1"/>
    <row r="64" spans="2:47" ht="11.25" hidden="1"/>
    <row r="65" spans="2:63" ht="11.25" hidden="1"/>
    <row r="66" spans="2:63" s="1" customFormat="1" ht="6.95" customHeight="1">
      <c r="B66" s="44"/>
      <c r="C66" s="45"/>
      <c r="D66" s="45"/>
      <c r="E66" s="45"/>
      <c r="F66" s="45"/>
      <c r="G66" s="45"/>
      <c r="H66" s="45"/>
      <c r="I66" s="130"/>
      <c r="J66" s="45"/>
      <c r="K66" s="45"/>
      <c r="L66" s="34"/>
    </row>
    <row r="67" spans="2:63" s="1" customFormat="1" ht="24.95" customHeight="1">
      <c r="B67" s="30"/>
      <c r="C67" s="19" t="s">
        <v>102</v>
      </c>
      <c r="D67" s="31"/>
      <c r="E67" s="31"/>
      <c r="F67" s="31"/>
      <c r="G67" s="31"/>
      <c r="H67" s="31"/>
      <c r="I67" s="103"/>
      <c r="J67" s="31"/>
      <c r="K67" s="31"/>
      <c r="L67" s="34"/>
    </row>
    <row r="68" spans="2:63" s="1" customFormat="1" ht="6.95" customHeight="1">
      <c r="B68" s="30"/>
      <c r="C68" s="31"/>
      <c r="D68" s="31"/>
      <c r="E68" s="31"/>
      <c r="F68" s="31"/>
      <c r="G68" s="31"/>
      <c r="H68" s="31"/>
      <c r="I68" s="103"/>
      <c r="J68" s="31"/>
      <c r="K68" s="31"/>
      <c r="L68" s="34"/>
    </row>
    <row r="69" spans="2:63" s="1" customFormat="1" ht="12" customHeight="1">
      <c r="B69" s="30"/>
      <c r="C69" s="25" t="s">
        <v>16</v>
      </c>
      <c r="D69" s="31"/>
      <c r="E69" s="31"/>
      <c r="F69" s="31"/>
      <c r="G69" s="31"/>
      <c r="H69" s="31"/>
      <c r="I69" s="103"/>
      <c r="J69" s="31"/>
      <c r="K69" s="31"/>
      <c r="L69" s="34"/>
    </row>
    <row r="70" spans="2:63" s="1" customFormat="1" ht="16.5" customHeight="1">
      <c r="B70" s="30"/>
      <c r="C70" s="31"/>
      <c r="D70" s="31"/>
      <c r="E70" s="255" t="str">
        <f>E7</f>
        <v>Údržba, oprava a odstraňování závad u SEE 2019-2021</v>
      </c>
      <c r="F70" s="256"/>
      <c r="G70" s="256"/>
      <c r="H70" s="256"/>
      <c r="I70" s="103"/>
      <c r="J70" s="31"/>
      <c r="K70" s="31"/>
      <c r="L70" s="34"/>
    </row>
    <row r="71" spans="2:63" s="1" customFormat="1" ht="12" customHeight="1">
      <c r="B71" s="30"/>
      <c r="C71" s="25" t="s">
        <v>94</v>
      </c>
      <c r="D71" s="31"/>
      <c r="E71" s="31"/>
      <c r="F71" s="31"/>
      <c r="G71" s="31"/>
      <c r="H71" s="31"/>
      <c r="I71" s="103"/>
      <c r="J71" s="31"/>
      <c r="K71" s="31"/>
      <c r="L71" s="34"/>
    </row>
    <row r="72" spans="2:63" s="1" customFormat="1" ht="16.5" customHeight="1">
      <c r="B72" s="30"/>
      <c r="C72" s="31"/>
      <c r="D72" s="31"/>
      <c r="E72" s="228" t="str">
        <f>E9</f>
        <v>03 - VON</v>
      </c>
      <c r="F72" s="257"/>
      <c r="G72" s="257"/>
      <c r="H72" s="257"/>
      <c r="I72" s="103"/>
      <c r="J72" s="31"/>
      <c r="K72" s="31"/>
      <c r="L72" s="34"/>
    </row>
    <row r="73" spans="2:63" s="1" customFormat="1" ht="6.95" customHeight="1">
      <c r="B73" s="30"/>
      <c r="C73" s="31"/>
      <c r="D73" s="31"/>
      <c r="E73" s="31"/>
      <c r="F73" s="31"/>
      <c r="G73" s="31"/>
      <c r="H73" s="31"/>
      <c r="I73" s="103"/>
      <c r="J73" s="31"/>
      <c r="K73" s="31"/>
      <c r="L73" s="34"/>
    </row>
    <row r="74" spans="2:63" s="1" customFormat="1" ht="12" customHeight="1">
      <c r="B74" s="30"/>
      <c r="C74" s="25" t="s">
        <v>21</v>
      </c>
      <c r="D74" s="31"/>
      <c r="E74" s="31"/>
      <c r="F74" s="23" t="str">
        <f>F12</f>
        <v xml:space="preserve"> </v>
      </c>
      <c r="G74" s="31"/>
      <c r="H74" s="31"/>
      <c r="I74" s="105" t="s">
        <v>23</v>
      </c>
      <c r="J74" s="54" t="str">
        <f>IF(J12="","",J12)</f>
        <v>27. 5. 2019</v>
      </c>
      <c r="K74" s="31"/>
      <c r="L74" s="34"/>
    </row>
    <row r="75" spans="2:63" s="1" customFormat="1" ht="6.95" customHeight="1">
      <c r="B75" s="30"/>
      <c r="C75" s="31"/>
      <c r="D75" s="31"/>
      <c r="E75" s="31"/>
      <c r="F75" s="31"/>
      <c r="G75" s="31"/>
      <c r="H75" s="31"/>
      <c r="I75" s="103"/>
      <c r="J75" s="31"/>
      <c r="K75" s="31"/>
      <c r="L75" s="34"/>
    </row>
    <row r="76" spans="2:63" s="1" customFormat="1" ht="27.95" customHeight="1">
      <c r="B76" s="30"/>
      <c r="C76" s="25" t="s">
        <v>25</v>
      </c>
      <c r="D76" s="31"/>
      <c r="E76" s="31"/>
      <c r="F76" s="23" t="str">
        <f>E15</f>
        <v>SŽDC s.o. Přednosta SEE Praha; Mgr.Fiala František</v>
      </c>
      <c r="G76" s="31"/>
      <c r="H76" s="31"/>
      <c r="I76" s="105" t="s">
        <v>33</v>
      </c>
      <c r="J76" s="28" t="str">
        <f>E21</f>
        <v>SŽDC s.o. Voldřich Lukáš</v>
      </c>
      <c r="K76" s="31"/>
      <c r="L76" s="34"/>
    </row>
    <row r="77" spans="2:63" s="1" customFormat="1" ht="27.95" customHeight="1">
      <c r="B77" s="30"/>
      <c r="C77" s="25" t="s">
        <v>31</v>
      </c>
      <c r="D77" s="31"/>
      <c r="E77" s="31"/>
      <c r="F77" s="23" t="str">
        <f>IF(E18="","",E18)</f>
        <v>Vyplň údaj</v>
      </c>
      <c r="G77" s="31"/>
      <c r="H77" s="31"/>
      <c r="I77" s="105" t="s">
        <v>36</v>
      </c>
      <c r="J77" s="28" t="str">
        <f>E24</f>
        <v>SŽDC s.o. Voldřich Lukáš</v>
      </c>
      <c r="K77" s="31"/>
      <c r="L77" s="34"/>
    </row>
    <row r="78" spans="2:63" s="1" customFormat="1" ht="10.35" customHeight="1">
      <c r="B78" s="30"/>
      <c r="C78" s="31"/>
      <c r="D78" s="31"/>
      <c r="E78" s="31"/>
      <c r="F78" s="31"/>
      <c r="G78" s="31"/>
      <c r="H78" s="31"/>
      <c r="I78" s="103"/>
      <c r="J78" s="31"/>
      <c r="K78" s="31"/>
      <c r="L78" s="34"/>
    </row>
    <row r="79" spans="2:63" s="9" customFormat="1" ht="29.25" customHeight="1">
      <c r="B79" s="143"/>
      <c r="C79" s="144" t="s">
        <v>103</v>
      </c>
      <c r="D79" s="145" t="s">
        <v>58</v>
      </c>
      <c r="E79" s="145" t="s">
        <v>54</v>
      </c>
      <c r="F79" s="145" t="s">
        <v>55</v>
      </c>
      <c r="G79" s="145" t="s">
        <v>104</v>
      </c>
      <c r="H79" s="145" t="s">
        <v>105</v>
      </c>
      <c r="I79" s="146" t="s">
        <v>106</v>
      </c>
      <c r="J79" s="145" t="s">
        <v>99</v>
      </c>
      <c r="K79" s="147" t="s">
        <v>107</v>
      </c>
      <c r="L79" s="148"/>
      <c r="M79" s="63" t="s">
        <v>19</v>
      </c>
      <c r="N79" s="64" t="s">
        <v>43</v>
      </c>
      <c r="O79" s="64" t="s">
        <v>108</v>
      </c>
      <c r="P79" s="64" t="s">
        <v>109</v>
      </c>
      <c r="Q79" s="64" t="s">
        <v>110</v>
      </c>
      <c r="R79" s="64" t="s">
        <v>111</v>
      </c>
      <c r="S79" s="64" t="s">
        <v>112</v>
      </c>
      <c r="T79" s="65" t="s">
        <v>113</v>
      </c>
    </row>
    <row r="80" spans="2:63" s="1" customFormat="1" ht="22.9" customHeight="1">
      <c r="B80" s="30"/>
      <c r="C80" s="70" t="s">
        <v>114</v>
      </c>
      <c r="D80" s="31"/>
      <c r="E80" s="31"/>
      <c r="F80" s="31"/>
      <c r="G80" s="31"/>
      <c r="H80" s="31"/>
      <c r="I80" s="103"/>
      <c r="J80" s="149">
        <f>BK80</f>
        <v>0</v>
      </c>
      <c r="K80" s="31"/>
      <c r="L80" s="34"/>
      <c r="M80" s="66"/>
      <c r="N80" s="67"/>
      <c r="O80" s="67"/>
      <c r="P80" s="150">
        <f>P81+P82+P83</f>
        <v>0</v>
      </c>
      <c r="Q80" s="67"/>
      <c r="R80" s="150">
        <f>R81+R82+R83</f>
        <v>0</v>
      </c>
      <c r="S80" s="67"/>
      <c r="T80" s="151">
        <f>T81+T82+T83</f>
        <v>0</v>
      </c>
      <c r="AT80" s="13" t="s">
        <v>72</v>
      </c>
      <c r="AU80" s="13" t="s">
        <v>100</v>
      </c>
      <c r="BK80" s="152">
        <f>BK81+BK82+BK83</f>
        <v>0</v>
      </c>
    </row>
    <row r="81" spans="2:65" s="1" customFormat="1" ht="72" customHeight="1">
      <c r="B81" s="30"/>
      <c r="C81" s="153" t="s">
        <v>2444</v>
      </c>
      <c r="D81" s="153" t="s">
        <v>115</v>
      </c>
      <c r="E81" s="154" t="s">
        <v>4281</v>
      </c>
      <c r="F81" s="155" t="s">
        <v>4282</v>
      </c>
      <c r="G81" s="156" t="s">
        <v>4283</v>
      </c>
      <c r="H81" s="207"/>
      <c r="I81" s="158"/>
      <c r="J81" s="159">
        <f>ROUND(I81*H81,2)</f>
        <v>0</v>
      </c>
      <c r="K81" s="155" t="s">
        <v>119</v>
      </c>
      <c r="L81" s="34"/>
      <c r="M81" s="160" t="s">
        <v>19</v>
      </c>
      <c r="N81" s="161" t="s">
        <v>44</v>
      </c>
      <c r="O81" s="59"/>
      <c r="P81" s="162">
        <f>O81*H81</f>
        <v>0</v>
      </c>
      <c r="Q81" s="162">
        <v>0</v>
      </c>
      <c r="R81" s="162">
        <f>Q81*H81</f>
        <v>0</v>
      </c>
      <c r="S81" s="162">
        <v>0</v>
      </c>
      <c r="T81" s="163">
        <f>S81*H81</f>
        <v>0</v>
      </c>
      <c r="AR81" s="164" t="s">
        <v>226</v>
      </c>
      <c r="AT81" s="164" t="s">
        <v>115</v>
      </c>
      <c r="AU81" s="164" t="s">
        <v>73</v>
      </c>
      <c r="AY81" s="13" t="s">
        <v>121</v>
      </c>
      <c r="BE81" s="165">
        <f>IF(N81="základní",J81,0)</f>
        <v>0</v>
      </c>
      <c r="BF81" s="165">
        <f>IF(N81="snížená",J81,0)</f>
        <v>0</v>
      </c>
      <c r="BG81" s="165">
        <f>IF(N81="zákl. přenesená",J81,0)</f>
        <v>0</v>
      </c>
      <c r="BH81" s="165">
        <f>IF(N81="sníž. přenesená",J81,0)</f>
        <v>0</v>
      </c>
      <c r="BI81" s="165">
        <f>IF(N81="nulová",J81,0)</f>
        <v>0</v>
      </c>
      <c r="BJ81" s="13" t="s">
        <v>81</v>
      </c>
      <c r="BK81" s="165">
        <f>ROUND(I81*H81,2)</f>
        <v>0</v>
      </c>
      <c r="BL81" s="13" t="s">
        <v>226</v>
      </c>
      <c r="BM81" s="164" t="s">
        <v>4284</v>
      </c>
    </row>
    <row r="82" spans="2:65" s="1" customFormat="1" ht="39">
      <c r="B82" s="30"/>
      <c r="C82" s="31"/>
      <c r="D82" s="176" t="s">
        <v>1954</v>
      </c>
      <c r="E82" s="31"/>
      <c r="F82" s="177" t="s">
        <v>4285</v>
      </c>
      <c r="G82" s="31"/>
      <c r="H82" s="31"/>
      <c r="I82" s="103"/>
      <c r="J82" s="31"/>
      <c r="K82" s="31"/>
      <c r="L82" s="34"/>
      <c r="M82" s="178"/>
      <c r="N82" s="59"/>
      <c r="O82" s="59"/>
      <c r="P82" s="59"/>
      <c r="Q82" s="59"/>
      <c r="R82" s="59"/>
      <c r="S82" s="59"/>
      <c r="T82" s="60"/>
      <c r="AT82" s="13" t="s">
        <v>1954</v>
      </c>
      <c r="AU82" s="13" t="s">
        <v>73</v>
      </c>
    </row>
    <row r="83" spans="2:65" s="10" customFormat="1" ht="25.9" customHeight="1">
      <c r="B83" s="179"/>
      <c r="C83" s="180"/>
      <c r="D83" s="181" t="s">
        <v>72</v>
      </c>
      <c r="E83" s="182" t="s">
        <v>4286</v>
      </c>
      <c r="F83" s="182" t="s">
        <v>91</v>
      </c>
      <c r="G83" s="180"/>
      <c r="H83" s="180"/>
      <c r="I83" s="183"/>
      <c r="J83" s="184">
        <f>BK83</f>
        <v>0</v>
      </c>
      <c r="K83" s="180"/>
      <c r="L83" s="185"/>
      <c r="M83" s="186"/>
      <c r="N83" s="187"/>
      <c r="O83" s="187"/>
      <c r="P83" s="188">
        <f>SUM(P84:P147)</f>
        <v>0</v>
      </c>
      <c r="Q83" s="187"/>
      <c r="R83" s="188">
        <f>SUM(R84:R147)</f>
        <v>0</v>
      </c>
      <c r="S83" s="187"/>
      <c r="T83" s="189">
        <f>SUM(T84:T147)</f>
        <v>0</v>
      </c>
      <c r="AR83" s="190" t="s">
        <v>2451</v>
      </c>
      <c r="AT83" s="191" t="s">
        <v>72</v>
      </c>
      <c r="AU83" s="191" t="s">
        <v>73</v>
      </c>
      <c r="AY83" s="190" t="s">
        <v>121</v>
      </c>
      <c r="BK83" s="192">
        <f>SUM(BK84:BK147)</f>
        <v>0</v>
      </c>
    </row>
    <row r="84" spans="2:65" s="1" customFormat="1" ht="24" customHeight="1">
      <c r="B84" s="30"/>
      <c r="C84" s="153" t="s">
        <v>8</v>
      </c>
      <c r="D84" s="153" t="s">
        <v>115</v>
      </c>
      <c r="E84" s="154" t="s">
        <v>4287</v>
      </c>
      <c r="F84" s="155" t="s">
        <v>4288</v>
      </c>
      <c r="G84" s="156" t="s">
        <v>4283</v>
      </c>
      <c r="H84" s="207"/>
      <c r="I84" s="158"/>
      <c r="J84" s="159">
        <f>ROUND(I84*H84,2)</f>
        <v>0</v>
      </c>
      <c r="K84" s="155" t="s">
        <v>119</v>
      </c>
      <c r="L84" s="34"/>
      <c r="M84" s="160" t="s">
        <v>19</v>
      </c>
      <c r="N84" s="161" t="s">
        <v>44</v>
      </c>
      <c r="O84" s="59"/>
      <c r="P84" s="162">
        <f>O84*H84</f>
        <v>0</v>
      </c>
      <c r="Q84" s="162">
        <v>0</v>
      </c>
      <c r="R84" s="162">
        <f>Q84*H84</f>
        <v>0</v>
      </c>
      <c r="S84" s="162">
        <v>0</v>
      </c>
      <c r="T84" s="163">
        <f>S84*H84</f>
        <v>0</v>
      </c>
      <c r="AR84" s="164" t="s">
        <v>226</v>
      </c>
      <c r="AT84" s="164" t="s">
        <v>115</v>
      </c>
      <c r="AU84" s="164" t="s">
        <v>81</v>
      </c>
      <c r="AY84" s="13" t="s">
        <v>121</v>
      </c>
      <c r="BE84" s="165">
        <f>IF(N84="základní",J84,0)</f>
        <v>0</v>
      </c>
      <c r="BF84" s="165">
        <f>IF(N84="snížená",J84,0)</f>
        <v>0</v>
      </c>
      <c r="BG84" s="165">
        <f>IF(N84="zákl. přenesená",J84,0)</f>
        <v>0</v>
      </c>
      <c r="BH84" s="165">
        <f>IF(N84="sníž. přenesená",J84,0)</f>
        <v>0</v>
      </c>
      <c r="BI84" s="165">
        <f>IF(N84="nulová",J84,0)</f>
        <v>0</v>
      </c>
      <c r="BJ84" s="13" t="s">
        <v>81</v>
      </c>
      <c r="BK84" s="165">
        <f>ROUND(I84*H84,2)</f>
        <v>0</v>
      </c>
      <c r="BL84" s="13" t="s">
        <v>226</v>
      </c>
      <c r="BM84" s="164" t="s">
        <v>4289</v>
      </c>
    </row>
    <row r="85" spans="2:65" s="1" customFormat="1" ht="24" customHeight="1">
      <c r="B85" s="30"/>
      <c r="C85" s="153" t="s">
        <v>2489</v>
      </c>
      <c r="D85" s="153" t="s">
        <v>115</v>
      </c>
      <c r="E85" s="154" t="s">
        <v>4290</v>
      </c>
      <c r="F85" s="155" t="s">
        <v>4291</v>
      </c>
      <c r="G85" s="156" t="s">
        <v>4283</v>
      </c>
      <c r="H85" s="207"/>
      <c r="I85" s="158"/>
      <c r="J85" s="159">
        <f>ROUND(I85*H85,2)</f>
        <v>0</v>
      </c>
      <c r="K85" s="155" t="s">
        <v>119</v>
      </c>
      <c r="L85" s="34"/>
      <c r="M85" s="160" t="s">
        <v>19</v>
      </c>
      <c r="N85" s="161" t="s">
        <v>44</v>
      </c>
      <c r="O85" s="59"/>
      <c r="P85" s="162">
        <f>O85*H85</f>
        <v>0</v>
      </c>
      <c r="Q85" s="162">
        <v>0</v>
      </c>
      <c r="R85" s="162">
        <f>Q85*H85</f>
        <v>0</v>
      </c>
      <c r="S85" s="162">
        <v>0</v>
      </c>
      <c r="T85" s="163">
        <f>S85*H85</f>
        <v>0</v>
      </c>
      <c r="AR85" s="164" t="s">
        <v>226</v>
      </c>
      <c r="AT85" s="164" t="s">
        <v>115</v>
      </c>
      <c r="AU85" s="164" t="s">
        <v>81</v>
      </c>
      <c r="AY85" s="13" t="s">
        <v>121</v>
      </c>
      <c r="BE85" s="165">
        <f>IF(N85="základní",J85,0)</f>
        <v>0</v>
      </c>
      <c r="BF85" s="165">
        <f>IF(N85="snížená",J85,0)</f>
        <v>0</v>
      </c>
      <c r="BG85" s="165">
        <f>IF(N85="zákl. přenesená",J85,0)</f>
        <v>0</v>
      </c>
      <c r="BH85" s="165">
        <f>IF(N85="sníž. přenesená",J85,0)</f>
        <v>0</v>
      </c>
      <c r="BI85" s="165">
        <f>IF(N85="nulová",J85,0)</f>
        <v>0</v>
      </c>
      <c r="BJ85" s="13" t="s">
        <v>81</v>
      </c>
      <c r="BK85" s="165">
        <f>ROUND(I85*H85,2)</f>
        <v>0</v>
      </c>
      <c r="BL85" s="13" t="s">
        <v>226</v>
      </c>
      <c r="BM85" s="164" t="s">
        <v>4292</v>
      </c>
    </row>
    <row r="86" spans="2:65" s="1" customFormat="1" ht="24" customHeight="1">
      <c r="B86" s="30"/>
      <c r="C86" s="153" t="s">
        <v>2493</v>
      </c>
      <c r="D86" s="153" t="s">
        <v>115</v>
      </c>
      <c r="E86" s="154" t="s">
        <v>4293</v>
      </c>
      <c r="F86" s="155" t="s">
        <v>4294</v>
      </c>
      <c r="G86" s="156" t="s">
        <v>4283</v>
      </c>
      <c r="H86" s="207"/>
      <c r="I86" s="158"/>
      <c r="J86" s="159">
        <f>ROUND(I86*H86,2)</f>
        <v>0</v>
      </c>
      <c r="K86" s="155" t="s">
        <v>119</v>
      </c>
      <c r="L86" s="34"/>
      <c r="M86" s="160" t="s">
        <v>19</v>
      </c>
      <c r="N86" s="161" t="s">
        <v>44</v>
      </c>
      <c r="O86" s="59"/>
      <c r="P86" s="162">
        <f>O86*H86</f>
        <v>0</v>
      </c>
      <c r="Q86" s="162">
        <v>0</v>
      </c>
      <c r="R86" s="162">
        <f>Q86*H86</f>
        <v>0</v>
      </c>
      <c r="S86" s="162">
        <v>0</v>
      </c>
      <c r="T86" s="163">
        <f>S86*H86</f>
        <v>0</v>
      </c>
      <c r="AR86" s="164" t="s">
        <v>226</v>
      </c>
      <c r="AT86" s="164" t="s">
        <v>115</v>
      </c>
      <c r="AU86" s="164" t="s">
        <v>81</v>
      </c>
      <c r="AY86" s="13" t="s">
        <v>121</v>
      </c>
      <c r="BE86" s="165">
        <f>IF(N86="základní",J86,0)</f>
        <v>0</v>
      </c>
      <c r="BF86" s="165">
        <f>IF(N86="snížená",J86,0)</f>
        <v>0</v>
      </c>
      <c r="BG86" s="165">
        <f>IF(N86="zákl. přenesená",J86,0)</f>
        <v>0</v>
      </c>
      <c r="BH86" s="165">
        <f>IF(N86="sníž. přenesená",J86,0)</f>
        <v>0</v>
      </c>
      <c r="BI86" s="165">
        <f>IF(N86="nulová",J86,0)</f>
        <v>0</v>
      </c>
      <c r="BJ86" s="13" t="s">
        <v>81</v>
      </c>
      <c r="BK86" s="165">
        <f>ROUND(I86*H86,2)</f>
        <v>0</v>
      </c>
      <c r="BL86" s="13" t="s">
        <v>226</v>
      </c>
      <c r="BM86" s="164" t="s">
        <v>4295</v>
      </c>
    </row>
    <row r="87" spans="2:65" s="1" customFormat="1" ht="24" customHeight="1">
      <c r="B87" s="30"/>
      <c r="C87" s="153" t="s">
        <v>2497</v>
      </c>
      <c r="D87" s="153" t="s">
        <v>115</v>
      </c>
      <c r="E87" s="154" t="s">
        <v>4296</v>
      </c>
      <c r="F87" s="155" t="s">
        <v>4297</v>
      </c>
      <c r="G87" s="156" t="s">
        <v>4283</v>
      </c>
      <c r="H87" s="207"/>
      <c r="I87" s="158"/>
      <c r="J87" s="159">
        <f>ROUND(I87*H87,2)</f>
        <v>0</v>
      </c>
      <c r="K87" s="155" t="s">
        <v>119</v>
      </c>
      <c r="L87" s="34"/>
      <c r="M87" s="160" t="s">
        <v>19</v>
      </c>
      <c r="N87" s="161" t="s">
        <v>44</v>
      </c>
      <c r="O87" s="59"/>
      <c r="P87" s="162">
        <f>O87*H87</f>
        <v>0</v>
      </c>
      <c r="Q87" s="162">
        <v>0</v>
      </c>
      <c r="R87" s="162">
        <f>Q87*H87</f>
        <v>0</v>
      </c>
      <c r="S87" s="162">
        <v>0</v>
      </c>
      <c r="T87" s="163">
        <f>S87*H87</f>
        <v>0</v>
      </c>
      <c r="AR87" s="164" t="s">
        <v>226</v>
      </c>
      <c r="AT87" s="164" t="s">
        <v>115</v>
      </c>
      <c r="AU87" s="164" t="s">
        <v>81</v>
      </c>
      <c r="AY87" s="13" t="s">
        <v>121</v>
      </c>
      <c r="BE87" s="165">
        <f>IF(N87="základní",J87,0)</f>
        <v>0</v>
      </c>
      <c r="BF87" s="165">
        <f>IF(N87="snížená",J87,0)</f>
        <v>0</v>
      </c>
      <c r="BG87" s="165">
        <f>IF(N87="zákl. přenesená",J87,0)</f>
        <v>0</v>
      </c>
      <c r="BH87" s="165">
        <f>IF(N87="sníž. přenesená",J87,0)</f>
        <v>0</v>
      </c>
      <c r="BI87" s="165">
        <f>IF(N87="nulová",J87,0)</f>
        <v>0</v>
      </c>
      <c r="BJ87" s="13" t="s">
        <v>81</v>
      </c>
      <c r="BK87" s="165">
        <f>ROUND(I87*H87,2)</f>
        <v>0</v>
      </c>
      <c r="BL87" s="13" t="s">
        <v>226</v>
      </c>
      <c r="BM87" s="164" t="s">
        <v>4298</v>
      </c>
    </row>
    <row r="88" spans="2:65" s="1" customFormat="1" ht="19.5">
      <c r="B88" s="30"/>
      <c r="C88" s="31"/>
      <c r="D88" s="176" t="s">
        <v>1954</v>
      </c>
      <c r="E88" s="31"/>
      <c r="F88" s="177" t="s">
        <v>4299</v>
      </c>
      <c r="G88" s="31"/>
      <c r="H88" s="31"/>
      <c r="I88" s="103"/>
      <c r="J88" s="31"/>
      <c r="K88" s="31"/>
      <c r="L88" s="34"/>
      <c r="M88" s="178"/>
      <c r="N88" s="59"/>
      <c r="O88" s="59"/>
      <c r="P88" s="59"/>
      <c r="Q88" s="59"/>
      <c r="R88" s="59"/>
      <c r="S88" s="59"/>
      <c r="T88" s="60"/>
      <c r="AT88" s="13" t="s">
        <v>1954</v>
      </c>
      <c r="AU88" s="13" t="s">
        <v>81</v>
      </c>
    </row>
    <row r="89" spans="2:65" s="1" customFormat="1" ht="72" customHeight="1">
      <c r="B89" s="30"/>
      <c r="C89" s="153" t="s">
        <v>2508</v>
      </c>
      <c r="D89" s="153" t="s">
        <v>115</v>
      </c>
      <c r="E89" s="154" t="s">
        <v>4300</v>
      </c>
      <c r="F89" s="155" t="s">
        <v>4301</v>
      </c>
      <c r="G89" s="156" t="s">
        <v>2215</v>
      </c>
      <c r="H89" s="157">
        <v>1</v>
      </c>
      <c r="I89" s="158"/>
      <c r="J89" s="159">
        <f>ROUND(I89*H89,2)</f>
        <v>0</v>
      </c>
      <c r="K89" s="155" t="s">
        <v>119</v>
      </c>
      <c r="L89" s="34"/>
      <c r="M89" s="160" t="s">
        <v>19</v>
      </c>
      <c r="N89" s="161" t="s">
        <v>44</v>
      </c>
      <c r="O89" s="59"/>
      <c r="P89" s="162">
        <f>O89*H89</f>
        <v>0</v>
      </c>
      <c r="Q89" s="162">
        <v>0</v>
      </c>
      <c r="R89" s="162">
        <f>Q89*H89</f>
        <v>0</v>
      </c>
      <c r="S89" s="162">
        <v>0</v>
      </c>
      <c r="T89" s="163">
        <f>S89*H89</f>
        <v>0</v>
      </c>
      <c r="AR89" s="164" t="s">
        <v>226</v>
      </c>
      <c r="AT89" s="164" t="s">
        <v>115</v>
      </c>
      <c r="AU89" s="164" t="s">
        <v>81</v>
      </c>
      <c r="AY89" s="13" t="s">
        <v>121</v>
      </c>
      <c r="BE89" s="165">
        <f>IF(N89="základní",J89,0)</f>
        <v>0</v>
      </c>
      <c r="BF89" s="165">
        <f>IF(N89="snížená",J89,0)</f>
        <v>0</v>
      </c>
      <c r="BG89" s="165">
        <f>IF(N89="zákl. přenesená",J89,0)</f>
        <v>0</v>
      </c>
      <c r="BH89" s="165">
        <f>IF(N89="sníž. přenesená",J89,0)</f>
        <v>0</v>
      </c>
      <c r="BI89" s="165">
        <f>IF(N89="nulová",J89,0)</f>
        <v>0</v>
      </c>
      <c r="BJ89" s="13" t="s">
        <v>81</v>
      </c>
      <c r="BK89" s="165">
        <f>ROUND(I89*H89,2)</f>
        <v>0</v>
      </c>
      <c r="BL89" s="13" t="s">
        <v>226</v>
      </c>
      <c r="BM89" s="164" t="s">
        <v>4302</v>
      </c>
    </row>
    <row r="90" spans="2:65" s="1" customFormat="1" ht="39">
      <c r="B90" s="30"/>
      <c r="C90" s="31"/>
      <c r="D90" s="176" t="s">
        <v>1954</v>
      </c>
      <c r="E90" s="31"/>
      <c r="F90" s="177" t="s">
        <v>4303</v>
      </c>
      <c r="G90" s="31"/>
      <c r="H90" s="31"/>
      <c r="I90" s="103"/>
      <c r="J90" s="31"/>
      <c r="K90" s="31"/>
      <c r="L90" s="34"/>
      <c r="M90" s="178"/>
      <c r="N90" s="59"/>
      <c r="O90" s="59"/>
      <c r="P90" s="59"/>
      <c r="Q90" s="59"/>
      <c r="R90" s="59"/>
      <c r="S90" s="59"/>
      <c r="T90" s="60"/>
      <c r="AT90" s="13" t="s">
        <v>1954</v>
      </c>
      <c r="AU90" s="13" t="s">
        <v>81</v>
      </c>
    </row>
    <row r="91" spans="2:65" s="1" customFormat="1" ht="72" customHeight="1">
      <c r="B91" s="30"/>
      <c r="C91" s="153" t="s">
        <v>2516</v>
      </c>
      <c r="D91" s="153" t="s">
        <v>115</v>
      </c>
      <c r="E91" s="154" t="s">
        <v>4304</v>
      </c>
      <c r="F91" s="155" t="s">
        <v>4305</v>
      </c>
      <c r="G91" s="156" t="s">
        <v>231</v>
      </c>
      <c r="H91" s="157">
        <v>1</v>
      </c>
      <c r="I91" s="158"/>
      <c r="J91" s="159">
        <f>ROUND(I91*H91,2)</f>
        <v>0</v>
      </c>
      <c r="K91" s="155" t="s">
        <v>119</v>
      </c>
      <c r="L91" s="34"/>
      <c r="M91" s="160" t="s">
        <v>19</v>
      </c>
      <c r="N91" s="161" t="s">
        <v>44</v>
      </c>
      <c r="O91" s="59"/>
      <c r="P91" s="162">
        <f>O91*H91</f>
        <v>0</v>
      </c>
      <c r="Q91" s="162">
        <v>0</v>
      </c>
      <c r="R91" s="162">
        <f>Q91*H91</f>
        <v>0</v>
      </c>
      <c r="S91" s="162">
        <v>0</v>
      </c>
      <c r="T91" s="163">
        <f>S91*H91</f>
        <v>0</v>
      </c>
      <c r="AR91" s="164" t="s">
        <v>226</v>
      </c>
      <c r="AT91" s="164" t="s">
        <v>115</v>
      </c>
      <c r="AU91" s="164" t="s">
        <v>81</v>
      </c>
      <c r="AY91" s="13" t="s">
        <v>121</v>
      </c>
      <c r="BE91" s="165">
        <f>IF(N91="základní",J91,0)</f>
        <v>0</v>
      </c>
      <c r="BF91" s="165">
        <f>IF(N91="snížená",J91,0)</f>
        <v>0</v>
      </c>
      <c r="BG91" s="165">
        <f>IF(N91="zákl. přenesená",J91,0)</f>
        <v>0</v>
      </c>
      <c r="BH91" s="165">
        <f>IF(N91="sníž. přenesená",J91,0)</f>
        <v>0</v>
      </c>
      <c r="BI91" s="165">
        <f>IF(N91="nulová",J91,0)</f>
        <v>0</v>
      </c>
      <c r="BJ91" s="13" t="s">
        <v>81</v>
      </c>
      <c r="BK91" s="165">
        <f>ROUND(I91*H91,2)</f>
        <v>0</v>
      </c>
      <c r="BL91" s="13" t="s">
        <v>226</v>
      </c>
      <c r="BM91" s="164" t="s">
        <v>4306</v>
      </c>
    </row>
    <row r="92" spans="2:65" s="1" customFormat="1" ht="39">
      <c r="B92" s="30"/>
      <c r="C92" s="31"/>
      <c r="D92" s="176" t="s">
        <v>1954</v>
      </c>
      <c r="E92" s="31"/>
      <c r="F92" s="177" t="s">
        <v>4307</v>
      </c>
      <c r="G92" s="31"/>
      <c r="H92" s="31"/>
      <c r="I92" s="103"/>
      <c r="J92" s="31"/>
      <c r="K92" s="31"/>
      <c r="L92" s="34"/>
      <c r="M92" s="178"/>
      <c r="N92" s="59"/>
      <c r="O92" s="59"/>
      <c r="P92" s="59"/>
      <c r="Q92" s="59"/>
      <c r="R92" s="59"/>
      <c r="S92" s="59"/>
      <c r="T92" s="60"/>
      <c r="AT92" s="13" t="s">
        <v>1954</v>
      </c>
      <c r="AU92" s="13" t="s">
        <v>81</v>
      </c>
    </row>
    <row r="93" spans="2:65" s="1" customFormat="1" ht="48" customHeight="1">
      <c r="B93" s="30"/>
      <c r="C93" s="153" t="s">
        <v>4308</v>
      </c>
      <c r="D93" s="153" t="s">
        <v>115</v>
      </c>
      <c r="E93" s="154" t="s">
        <v>4309</v>
      </c>
      <c r="F93" s="155" t="s">
        <v>4310</v>
      </c>
      <c r="G93" s="156" t="s">
        <v>2215</v>
      </c>
      <c r="H93" s="157">
        <v>1</v>
      </c>
      <c r="I93" s="158"/>
      <c r="J93" s="159">
        <f>ROUND(I93*H93,2)</f>
        <v>0</v>
      </c>
      <c r="K93" s="155" t="s">
        <v>119</v>
      </c>
      <c r="L93" s="34"/>
      <c r="M93" s="160" t="s">
        <v>19</v>
      </c>
      <c r="N93" s="161" t="s">
        <v>44</v>
      </c>
      <c r="O93" s="59"/>
      <c r="P93" s="162">
        <f>O93*H93</f>
        <v>0</v>
      </c>
      <c r="Q93" s="162">
        <v>0</v>
      </c>
      <c r="R93" s="162">
        <f>Q93*H93</f>
        <v>0</v>
      </c>
      <c r="S93" s="162">
        <v>0</v>
      </c>
      <c r="T93" s="163">
        <f>S93*H93</f>
        <v>0</v>
      </c>
      <c r="AR93" s="164" t="s">
        <v>226</v>
      </c>
      <c r="AT93" s="164" t="s">
        <v>115</v>
      </c>
      <c r="AU93" s="164" t="s">
        <v>81</v>
      </c>
      <c r="AY93" s="13" t="s">
        <v>121</v>
      </c>
      <c r="BE93" s="165">
        <f>IF(N93="základní",J93,0)</f>
        <v>0</v>
      </c>
      <c r="BF93" s="165">
        <f>IF(N93="snížená",J93,0)</f>
        <v>0</v>
      </c>
      <c r="BG93" s="165">
        <f>IF(N93="zákl. přenesená",J93,0)</f>
        <v>0</v>
      </c>
      <c r="BH93" s="165">
        <f>IF(N93="sníž. přenesená",J93,0)</f>
        <v>0</v>
      </c>
      <c r="BI93" s="165">
        <f>IF(N93="nulová",J93,0)</f>
        <v>0</v>
      </c>
      <c r="BJ93" s="13" t="s">
        <v>81</v>
      </c>
      <c r="BK93" s="165">
        <f>ROUND(I93*H93,2)</f>
        <v>0</v>
      </c>
      <c r="BL93" s="13" t="s">
        <v>226</v>
      </c>
      <c r="BM93" s="164" t="s">
        <v>4311</v>
      </c>
    </row>
    <row r="94" spans="2:65" s="1" customFormat="1" ht="29.25">
      <c r="B94" s="30"/>
      <c r="C94" s="31"/>
      <c r="D94" s="176" t="s">
        <v>1954</v>
      </c>
      <c r="E94" s="31"/>
      <c r="F94" s="177" t="s">
        <v>4312</v>
      </c>
      <c r="G94" s="31"/>
      <c r="H94" s="31"/>
      <c r="I94" s="103"/>
      <c r="J94" s="31"/>
      <c r="K94" s="31"/>
      <c r="L94" s="34"/>
      <c r="M94" s="178"/>
      <c r="N94" s="59"/>
      <c r="O94" s="59"/>
      <c r="P94" s="59"/>
      <c r="Q94" s="59"/>
      <c r="R94" s="59"/>
      <c r="S94" s="59"/>
      <c r="T94" s="60"/>
      <c r="AT94" s="13" t="s">
        <v>1954</v>
      </c>
      <c r="AU94" s="13" t="s">
        <v>81</v>
      </c>
    </row>
    <row r="95" spans="2:65" s="1" customFormat="1" ht="60" customHeight="1">
      <c r="B95" s="30"/>
      <c r="C95" s="153" t="s">
        <v>4313</v>
      </c>
      <c r="D95" s="153" t="s">
        <v>115</v>
      </c>
      <c r="E95" s="154" t="s">
        <v>4314</v>
      </c>
      <c r="F95" s="155" t="s">
        <v>4315</v>
      </c>
      <c r="G95" s="156" t="s">
        <v>231</v>
      </c>
      <c r="H95" s="157">
        <v>1</v>
      </c>
      <c r="I95" s="158"/>
      <c r="J95" s="159">
        <f>ROUND(I95*H95,2)</f>
        <v>0</v>
      </c>
      <c r="K95" s="155" t="s">
        <v>119</v>
      </c>
      <c r="L95" s="34"/>
      <c r="M95" s="160" t="s">
        <v>19</v>
      </c>
      <c r="N95" s="161" t="s">
        <v>44</v>
      </c>
      <c r="O95" s="59"/>
      <c r="P95" s="162">
        <f>O95*H95</f>
        <v>0</v>
      </c>
      <c r="Q95" s="162">
        <v>0</v>
      </c>
      <c r="R95" s="162">
        <f>Q95*H95</f>
        <v>0</v>
      </c>
      <c r="S95" s="162">
        <v>0</v>
      </c>
      <c r="T95" s="163">
        <f>S95*H95</f>
        <v>0</v>
      </c>
      <c r="AR95" s="164" t="s">
        <v>226</v>
      </c>
      <c r="AT95" s="164" t="s">
        <v>115</v>
      </c>
      <c r="AU95" s="164" t="s">
        <v>81</v>
      </c>
      <c r="AY95" s="13" t="s">
        <v>121</v>
      </c>
      <c r="BE95" s="165">
        <f>IF(N95="základní",J95,0)</f>
        <v>0</v>
      </c>
      <c r="BF95" s="165">
        <f>IF(N95="snížená",J95,0)</f>
        <v>0</v>
      </c>
      <c r="BG95" s="165">
        <f>IF(N95="zákl. přenesená",J95,0)</f>
        <v>0</v>
      </c>
      <c r="BH95" s="165">
        <f>IF(N95="sníž. přenesená",J95,0)</f>
        <v>0</v>
      </c>
      <c r="BI95" s="165">
        <f>IF(N95="nulová",J95,0)</f>
        <v>0</v>
      </c>
      <c r="BJ95" s="13" t="s">
        <v>81</v>
      </c>
      <c r="BK95" s="165">
        <f>ROUND(I95*H95,2)</f>
        <v>0</v>
      </c>
      <c r="BL95" s="13" t="s">
        <v>226</v>
      </c>
      <c r="BM95" s="164" t="s">
        <v>4316</v>
      </c>
    </row>
    <row r="96" spans="2:65" s="1" customFormat="1" ht="39">
      <c r="B96" s="30"/>
      <c r="C96" s="31"/>
      <c r="D96" s="176" t="s">
        <v>1954</v>
      </c>
      <c r="E96" s="31"/>
      <c r="F96" s="177" t="s">
        <v>4317</v>
      </c>
      <c r="G96" s="31"/>
      <c r="H96" s="31"/>
      <c r="I96" s="103"/>
      <c r="J96" s="31"/>
      <c r="K96" s="31"/>
      <c r="L96" s="34"/>
      <c r="M96" s="178"/>
      <c r="N96" s="59"/>
      <c r="O96" s="59"/>
      <c r="P96" s="59"/>
      <c r="Q96" s="59"/>
      <c r="R96" s="59"/>
      <c r="S96" s="59"/>
      <c r="T96" s="60"/>
      <c r="AT96" s="13" t="s">
        <v>1954</v>
      </c>
      <c r="AU96" s="13" t="s">
        <v>81</v>
      </c>
    </row>
    <row r="97" spans="2:65" s="1" customFormat="1" ht="24" customHeight="1">
      <c r="B97" s="30"/>
      <c r="C97" s="153" t="s">
        <v>2532</v>
      </c>
      <c r="D97" s="153" t="s">
        <v>115</v>
      </c>
      <c r="E97" s="154" t="s">
        <v>4318</v>
      </c>
      <c r="F97" s="155" t="s">
        <v>4319</v>
      </c>
      <c r="G97" s="156" t="s">
        <v>4283</v>
      </c>
      <c r="H97" s="207"/>
      <c r="I97" s="158"/>
      <c r="J97" s="159">
        <f>ROUND(I97*H97,2)</f>
        <v>0</v>
      </c>
      <c r="K97" s="155" t="s">
        <v>119</v>
      </c>
      <c r="L97" s="34"/>
      <c r="M97" s="160" t="s">
        <v>19</v>
      </c>
      <c r="N97" s="161" t="s">
        <v>44</v>
      </c>
      <c r="O97" s="59"/>
      <c r="P97" s="162">
        <f>O97*H97</f>
        <v>0</v>
      </c>
      <c r="Q97" s="162">
        <v>0</v>
      </c>
      <c r="R97" s="162">
        <f>Q97*H97</f>
        <v>0</v>
      </c>
      <c r="S97" s="162">
        <v>0</v>
      </c>
      <c r="T97" s="163">
        <f>S97*H97</f>
        <v>0</v>
      </c>
      <c r="AR97" s="164" t="s">
        <v>226</v>
      </c>
      <c r="AT97" s="164" t="s">
        <v>115</v>
      </c>
      <c r="AU97" s="164" t="s">
        <v>81</v>
      </c>
      <c r="AY97" s="13" t="s">
        <v>121</v>
      </c>
      <c r="BE97" s="165">
        <f>IF(N97="základní",J97,0)</f>
        <v>0</v>
      </c>
      <c r="BF97" s="165">
        <f>IF(N97="snížená",J97,0)</f>
        <v>0</v>
      </c>
      <c r="BG97" s="165">
        <f>IF(N97="zákl. přenesená",J97,0)</f>
        <v>0</v>
      </c>
      <c r="BH97" s="165">
        <f>IF(N97="sníž. přenesená",J97,0)</f>
        <v>0</v>
      </c>
      <c r="BI97" s="165">
        <f>IF(N97="nulová",J97,0)</f>
        <v>0</v>
      </c>
      <c r="BJ97" s="13" t="s">
        <v>81</v>
      </c>
      <c r="BK97" s="165">
        <f>ROUND(I97*H97,2)</f>
        <v>0</v>
      </c>
      <c r="BL97" s="13" t="s">
        <v>226</v>
      </c>
      <c r="BM97" s="164" t="s">
        <v>4320</v>
      </c>
    </row>
    <row r="98" spans="2:65" s="1" customFormat="1" ht="108" customHeight="1">
      <c r="B98" s="30"/>
      <c r="C98" s="153" t="s">
        <v>4321</v>
      </c>
      <c r="D98" s="153" t="s">
        <v>115</v>
      </c>
      <c r="E98" s="154" t="s">
        <v>4322</v>
      </c>
      <c r="F98" s="155" t="s">
        <v>4323</v>
      </c>
      <c r="G98" s="156" t="s">
        <v>2215</v>
      </c>
      <c r="H98" s="157">
        <v>1</v>
      </c>
      <c r="I98" s="158"/>
      <c r="J98" s="159">
        <f>ROUND(I98*H98,2)</f>
        <v>0</v>
      </c>
      <c r="K98" s="155" t="s">
        <v>119</v>
      </c>
      <c r="L98" s="34"/>
      <c r="M98" s="160" t="s">
        <v>19</v>
      </c>
      <c r="N98" s="161" t="s">
        <v>44</v>
      </c>
      <c r="O98" s="59"/>
      <c r="P98" s="162">
        <f>O98*H98</f>
        <v>0</v>
      </c>
      <c r="Q98" s="162">
        <v>0</v>
      </c>
      <c r="R98" s="162">
        <f>Q98*H98</f>
        <v>0</v>
      </c>
      <c r="S98" s="162">
        <v>0</v>
      </c>
      <c r="T98" s="163">
        <f>S98*H98</f>
        <v>0</v>
      </c>
      <c r="AR98" s="164" t="s">
        <v>226</v>
      </c>
      <c r="AT98" s="164" t="s">
        <v>115</v>
      </c>
      <c r="AU98" s="164" t="s">
        <v>81</v>
      </c>
      <c r="AY98" s="13" t="s">
        <v>121</v>
      </c>
      <c r="BE98" s="165">
        <f>IF(N98="základní",J98,0)</f>
        <v>0</v>
      </c>
      <c r="BF98" s="165">
        <f>IF(N98="snížená",J98,0)</f>
        <v>0</v>
      </c>
      <c r="BG98" s="165">
        <f>IF(N98="zákl. přenesená",J98,0)</f>
        <v>0</v>
      </c>
      <c r="BH98" s="165">
        <f>IF(N98="sníž. přenesená",J98,0)</f>
        <v>0</v>
      </c>
      <c r="BI98" s="165">
        <f>IF(N98="nulová",J98,0)</f>
        <v>0</v>
      </c>
      <c r="BJ98" s="13" t="s">
        <v>81</v>
      </c>
      <c r="BK98" s="165">
        <f>ROUND(I98*H98,2)</f>
        <v>0</v>
      </c>
      <c r="BL98" s="13" t="s">
        <v>226</v>
      </c>
      <c r="BM98" s="164" t="s">
        <v>4324</v>
      </c>
    </row>
    <row r="99" spans="2:65" s="1" customFormat="1" ht="68.25">
      <c r="B99" s="30"/>
      <c r="C99" s="31"/>
      <c r="D99" s="176" t="s">
        <v>1954</v>
      </c>
      <c r="E99" s="31"/>
      <c r="F99" s="177" t="s">
        <v>4325</v>
      </c>
      <c r="G99" s="31"/>
      <c r="H99" s="31"/>
      <c r="I99" s="103"/>
      <c r="J99" s="31"/>
      <c r="K99" s="31"/>
      <c r="L99" s="34"/>
      <c r="M99" s="178"/>
      <c r="N99" s="59"/>
      <c r="O99" s="59"/>
      <c r="P99" s="59"/>
      <c r="Q99" s="59"/>
      <c r="R99" s="59"/>
      <c r="S99" s="59"/>
      <c r="T99" s="60"/>
      <c r="AT99" s="13" t="s">
        <v>1954</v>
      </c>
      <c r="AU99" s="13" t="s">
        <v>81</v>
      </c>
    </row>
    <row r="100" spans="2:65" s="1" customFormat="1" ht="108" customHeight="1">
      <c r="B100" s="30"/>
      <c r="C100" s="153" t="s">
        <v>2536</v>
      </c>
      <c r="D100" s="153" t="s">
        <v>115</v>
      </c>
      <c r="E100" s="154" t="s">
        <v>4326</v>
      </c>
      <c r="F100" s="155" t="s">
        <v>4327</v>
      </c>
      <c r="G100" s="156" t="s">
        <v>2215</v>
      </c>
      <c r="H100" s="157">
        <v>1</v>
      </c>
      <c r="I100" s="158"/>
      <c r="J100" s="159">
        <f>ROUND(I100*H100,2)</f>
        <v>0</v>
      </c>
      <c r="K100" s="155" t="s">
        <v>119</v>
      </c>
      <c r="L100" s="34"/>
      <c r="M100" s="160" t="s">
        <v>19</v>
      </c>
      <c r="N100" s="161" t="s">
        <v>44</v>
      </c>
      <c r="O100" s="59"/>
      <c r="P100" s="162">
        <f>O100*H100</f>
        <v>0</v>
      </c>
      <c r="Q100" s="162">
        <v>0</v>
      </c>
      <c r="R100" s="162">
        <f>Q100*H100</f>
        <v>0</v>
      </c>
      <c r="S100" s="162">
        <v>0</v>
      </c>
      <c r="T100" s="163">
        <f>S100*H100</f>
        <v>0</v>
      </c>
      <c r="AR100" s="164" t="s">
        <v>226</v>
      </c>
      <c r="AT100" s="164" t="s">
        <v>115</v>
      </c>
      <c r="AU100" s="164" t="s">
        <v>81</v>
      </c>
      <c r="AY100" s="13" t="s">
        <v>121</v>
      </c>
      <c r="BE100" s="165">
        <f>IF(N100="základní",J100,0)</f>
        <v>0</v>
      </c>
      <c r="BF100" s="165">
        <f>IF(N100="snížená",J100,0)</f>
        <v>0</v>
      </c>
      <c r="BG100" s="165">
        <f>IF(N100="zákl. přenesená",J100,0)</f>
        <v>0</v>
      </c>
      <c r="BH100" s="165">
        <f>IF(N100="sníž. přenesená",J100,0)</f>
        <v>0</v>
      </c>
      <c r="BI100" s="165">
        <f>IF(N100="nulová",J100,0)</f>
        <v>0</v>
      </c>
      <c r="BJ100" s="13" t="s">
        <v>81</v>
      </c>
      <c r="BK100" s="165">
        <f>ROUND(I100*H100,2)</f>
        <v>0</v>
      </c>
      <c r="BL100" s="13" t="s">
        <v>226</v>
      </c>
      <c r="BM100" s="164" t="s">
        <v>4328</v>
      </c>
    </row>
    <row r="101" spans="2:65" s="1" customFormat="1" ht="68.25">
      <c r="B101" s="30"/>
      <c r="C101" s="31"/>
      <c r="D101" s="176" t="s">
        <v>1954</v>
      </c>
      <c r="E101" s="31"/>
      <c r="F101" s="177" t="s">
        <v>4325</v>
      </c>
      <c r="G101" s="31"/>
      <c r="H101" s="31"/>
      <c r="I101" s="103"/>
      <c r="J101" s="31"/>
      <c r="K101" s="31"/>
      <c r="L101" s="34"/>
      <c r="M101" s="178"/>
      <c r="N101" s="59"/>
      <c r="O101" s="59"/>
      <c r="P101" s="59"/>
      <c r="Q101" s="59"/>
      <c r="R101" s="59"/>
      <c r="S101" s="59"/>
      <c r="T101" s="60"/>
      <c r="AT101" s="13" t="s">
        <v>1954</v>
      </c>
      <c r="AU101" s="13" t="s">
        <v>81</v>
      </c>
    </row>
    <row r="102" spans="2:65" s="1" customFormat="1" ht="72" customHeight="1">
      <c r="B102" s="30"/>
      <c r="C102" s="153" t="s">
        <v>2540</v>
      </c>
      <c r="D102" s="153" t="s">
        <v>115</v>
      </c>
      <c r="E102" s="154" t="s">
        <v>4329</v>
      </c>
      <c r="F102" s="155" t="s">
        <v>4330</v>
      </c>
      <c r="G102" s="156" t="s">
        <v>4283</v>
      </c>
      <c r="H102" s="207"/>
      <c r="I102" s="158"/>
      <c r="J102" s="159">
        <f>ROUND(I102*H102,2)</f>
        <v>0</v>
      </c>
      <c r="K102" s="155" t="s">
        <v>119</v>
      </c>
      <c r="L102" s="34"/>
      <c r="M102" s="160" t="s">
        <v>19</v>
      </c>
      <c r="N102" s="161" t="s">
        <v>44</v>
      </c>
      <c r="O102" s="59"/>
      <c r="P102" s="162">
        <f>O102*H102</f>
        <v>0</v>
      </c>
      <c r="Q102" s="162">
        <v>0</v>
      </c>
      <c r="R102" s="162">
        <f>Q102*H102</f>
        <v>0</v>
      </c>
      <c r="S102" s="162">
        <v>0</v>
      </c>
      <c r="T102" s="163">
        <f>S102*H102</f>
        <v>0</v>
      </c>
      <c r="AR102" s="164" t="s">
        <v>226</v>
      </c>
      <c r="AT102" s="164" t="s">
        <v>115</v>
      </c>
      <c r="AU102" s="164" t="s">
        <v>81</v>
      </c>
      <c r="AY102" s="13" t="s">
        <v>121</v>
      </c>
      <c r="BE102" s="165">
        <f>IF(N102="základní",J102,0)</f>
        <v>0</v>
      </c>
      <c r="BF102" s="165">
        <f>IF(N102="snížená",J102,0)</f>
        <v>0</v>
      </c>
      <c r="BG102" s="165">
        <f>IF(N102="zákl. přenesená",J102,0)</f>
        <v>0</v>
      </c>
      <c r="BH102" s="165">
        <f>IF(N102="sníž. přenesená",J102,0)</f>
        <v>0</v>
      </c>
      <c r="BI102" s="165">
        <f>IF(N102="nulová",J102,0)</f>
        <v>0</v>
      </c>
      <c r="BJ102" s="13" t="s">
        <v>81</v>
      </c>
      <c r="BK102" s="165">
        <f>ROUND(I102*H102,2)</f>
        <v>0</v>
      </c>
      <c r="BL102" s="13" t="s">
        <v>226</v>
      </c>
      <c r="BM102" s="164" t="s">
        <v>4331</v>
      </c>
    </row>
    <row r="103" spans="2:65" s="1" customFormat="1" ht="39">
      <c r="B103" s="30"/>
      <c r="C103" s="31"/>
      <c r="D103" s="176" t="s">
        <v>1954</v>
      </c>
      <c r="E103" s="31"/>
      <c r="F103" s="177" t="s">
        <v>4332</v>
      </c>
      <c r="G103" s="31"/>
      <c r="H103" s="31"/>
      <c r="I103" s="103"/>
      <c r="J103" s="31"/>
      <c r="K103" s="31"/>
      <c r="L103" s="34"/>
      <c r="M103" s="178"/>
      <c r="N103" s="59"/>
      <c r="O103" s="59"/>
      <c r="P103" s="59"/>
      <c r="Q103" s="59"/>
      <c r="R103" s="59"/>
      <c r="S103" s="59"/>
      <c r="T103" s="60"/>
      <c r="AT103" s="13" t="s">
        <v>1954</v>
      </c>
      <c r="AU103" s="13" t="s">
        <v>81</v>
      </c>
    </row>
    <row r="104" spans="2:65" s="1" customFormat="1" ht="72" customHeight="1">
      <c r="B104" s="30"/>
      <c r="C104" s="153" t="s">
        <v>2544</v>
      </c>
      <c r="D104" s="153" t="s">
        <v>115</v>
      </c>
      <c r="E104" s="154" t="s">
        <v>4333</v>
      </c>
      <c r="F104" s="155" t="s">
        <v>4334</v>
      </c>
      <c r="G104" s="156" t="s">
        <v>4283</v>
      </c>
      <c r="H104" s="207"/>
      <c r="I104" s="158"/>
      <c r="J104" s="159">
        <f>ROUND(I104*H104,2)</f>
        <v>0</v>
      </c>
      <c r="K104" s="155" t="s">
        <v>119</v>
      </c>
      <c r="L104" s="34"/>
      <c r="M104" s="160" t="s">
        <v>19</v>
      </c>
      <c r="N104" s="161" t="s">
        <v>44</v>
      </c>
      <c r="O104" s="59"/>
      <c r="P104" s="162">
        <f>O104*H104</f>
        <v>0</v>
      </c>
      <c r="Q104" s="162">
        <v>0</v>
      </c>
      <c r="R104" s="162">
        <f>Q104*H104</f>
        <v>0</v>
      </c>
      <c r="S104" s="162">
        <v>0</v>
      </c>
      <c r="T104" s="163">
        <f>S104*H104</f>
        <v>0</v>
      </c>
      <c r="AR104" s="164" t="s">
        <v>226</v>
      </c>
      <c r="AT104" s="164" t="s">
        <v>115</v>
      </c>
      <c r="AU104" s="164" t="s">
        <v>81</v>
      </c>
      <c r="AY104" s="13" t="s">
        <v>121</v>
      </c>
      <c r="BE104" s="165">
        <f>IF(N104="základní",J104,0)</f>
        <v>0</v>
      </c>
      <c r="BF104" s="165">
        <f>IF(N104="snížená",J104,0)</f>
        <v>0</v>
      </c>
      <c r="BG104" s="165">
        <f>IF(N104="zákl. přenesená",J104,0)</f>
        <v>0</v>
      </c>
      <c r="BH104" s="165">
        <f>IF(N104="sníž. přenesená",J104,0)</f>
        <v>0</v>
      </c>
      <c r="BI104" s="165">
        <f>IF(N104="nulová",J104,0)</f>
        <v>0</v>
      </c>
      <c r="BJ104" s="13" t="s">
        <v>81</v>
      </c>
      <c r="BK104" s="165">
        <f>ROUND(I104*H104,2)</f>
        <v>0</v>
      </c>
      <c r="BL104" s="13" t="s">
        <v>226</v>
      </c>
      <c r="BM104" s="164" t="s">
        <v>4335</v>
      </c>
    </row>
    <row r="105" spans="2:65" s="1" customFormat="1" ht="39">
      <c r="B105" s="30"/>
      <c r="C105" s="31"/>
      <c r="D105" s="176" t="s">
        <v>1954</v>
      </c>
      <c r="E105" s="31"/>
      <c r="F105" s="177" t="s">
        <v>4336</v>
      </c>
      <c r="G105" s="31"/>
      <c r="H105" s="31"/>
      <c r="I105" s="103"/>
      <c r="J105" s="31"/>
      <c r="K105" s="31"/>
      <c r="L105" s="34"/>
      <c r="M105" s="178"/>
      <c r="N105" s="59"/>
      <c r="O105" s="59"/>
      <c r="P105" s="59"/>
      <c r="Q105" s="59"/>
      <c r="R105" s="59"/>
      <c r="S105" s="59"/>
      <c r="T105" s="60"/>
      <c r="AT105" s="13" t="s">
        <v>1954</v>
      </c>
      <c r="AU105" s="13" t="s">
        <v>81</v>
      </c>
    </row>
    <row r="106" spans="2:65" s="1" customFormat="1" ht="24" customHeight="1">
      <c r="B106" s="30"/>
      <c r="C106" s="153" t="s">
        <v>4337</v>
      </c>
      <c r="D106" s="153" t="s">
        <v>115</v>
      </c>
      <c r="E106" s="154" t="s">
        <v>4338</v>
      </c>
      <c r="F106" s="155" t="s">
        <v>4339</v>
      </c>
      <c r="G106" s="156" t="s">
        <v>4283</v>
      </c>
      <c r="H106" s="207"/>
      <c r="I106" s="158"/>
      <c r="J106" s="159">
        <f t="shared" ref="J106:J111" si="0">ROUND(I106*H106,2)</f>
        <v>0</v>
      </c>
      <c r="K106" s="155" t="s">
        <v>119</v>
      </c>
      <c r="L106" s="34"/>
      <c r="M106" s="160" t="s">
        <v>19</v>
      </c>
      <c r="N106" s="161" t="s">
        <v>44</v>
      </c>
      <c r="O106" s="59"/>
      <c r="P106" s="162">
        <f t="shared" ref="P106:P111" si="1">O106*H106</f>
        <v>0</v>
      </c>
      <c r="Q106" s="162">
        <v>0</v>
      </c>
      <c r="R106" s="162">
        <f t="shared" ref="R106:R111" si="2">Q106*H106</f>
        <v>0</v>
      </c>
      <c r="S106" s="162">
        <v>0</v>
      </c>
      <c r="T106" s="163">
        <f t="shared" ref="T106:T111" si="3">S106*H106</f>
        <v>0</v>
      </c>
      <c r="AR106" s="164" t="s">
        <v>226</v>
      </c>
      <c r="AT106" s="164" t="s">
        <v>115</v>
      </c>
      <c r="AU106" s="164" t="s">
        <v>81</v>
      </c>
      <c r="AY106" s="13" t="s">
        <v>121</v>
      </c>
      <c r="BE106" s="165">
        <f t="shared" ref="BE106:BE111" si="4">IF(N106="základní",J106,0)</f>
        <v>0</v>
      </c>
      <c r="BF106" s="165">
        <f t="shared" ref="BF106:BF111" si="5">IF(N106="snížená",J106,0)</f>
        <v>0</v>
      </c>
      <c r="BG106" s="165">
        <f t="shared" ref="BG106:BG111" si="6">IF(N106="zákl. přenesená",J106,0)</f>
        <v>0</v>
      </c>
      <c r="BH106" s="165">
        <f t="shared" ref="BH106:BH111" si="7">IF(N106="sníž. přenesená",J106,0)</f>
        <v>0</v>
      </c>
      <c r="BI106" s="165">
        <f t="shared" ref="BI106:BI111" si="8">IF(N106="nulová",J106,0)</f>
        <v>0</v>
      </c>
      <c r="BJ106" s="13" t="s">
        <v>81</v>
      </c>
      <c r="BK106" s="165">
        <f t="shared" ref="BK106:BK111" si="9">ROUND(I106*H106,2)</f>
        <v>0</v>
      </c>
      <c r="BL106" s="13" t="s">
        <v>226</v>
      </c>
      <c r="BM106" s="164" t="s">
        <v>4340</v>
      </c>
    </row>
    <row r="107" spans="2:65" s="1" customFormat="1" ht="24" customHeight="1">
      <c r="B107" s="30"/>
      <c r="C107" s="153" t="s">
        <v>2548</v>
      </c>
      <c r="D107" s="153" t="s">
        <v>115</v>
      </c>
      <c r="E107" s="154" t="s">
        <v>4341</v>
      </c>
      <c r="F107" s="155" t="s">
        <v>4342</v>
      </c>
      <c r="G107" s="156" t="s">
        <v>4283</v>
      </c>
      <c r="H107" s="207"/>
      <c r="I107" s="158"/>
      <c r="J107" s="159">
        <f t="shared" si="0"/>
        <v>0</v>
      </c>
      <c r="K107" s="155" t="s">
        <v>119</v>
      </c>
      <c r="L107" s="34"/>
      <c r="M107" s="160" t="s">
        <v>19</v>
      </c>
      <c r="N107" s="161" t="s">
        <v>44</v>
      </c>
      <c r="O107" s="59"/>
      <c r="P107" s="162">
        <f t="shared" si="1"/>
        <v>0</v>
      </c>
      <c r="Q107" s="162">
        <v>0</v>
      </c>
      <c r="R107" s="162">
        <f t="shared" si="2"/>
        <v>0</v>
      </c>
      <c r="S107" s="162">
        <v>0</v>
      </c>
      <c r="T107" s="163">
        <f t="shared" si="3"/>
        <v>0</v>
      </c>
      <c r="AR107" s="164" t="s">
        <v>226</v>
      </c>
      <c r="AT107" s="164" t="s">
        <v>115</v>
      </c>
      <c r="AU107" s="164" t="s">
        <v>81</v>
      </c>
      <c r="AY107" s="13" t="s">
        <v>121</v>
      </c>
      <c r="BE107" s="165">
        <f t="shared" si="4"/>
        <v>0</v>
      </c>
      <c r="BF107" s="165">
        <f t="shared" si="5"/>
        <v>0</v>
      </c>
      <c r="BG107" s="165">
        <f t="shared" si="6"/>
        <v>0</v>
      </c>
      <c r="BH107" s="165">
        <f t="shared" si="7"/>
        <v>0</v>
      </c>
      <c r="BI107" s="165">
        <f t="shared" si="8"/>
        <v>0</v>
      </c>
      <c r="BJ107" s="13" t="s">
        <v>81</v>
      </c>
      <c r="BK107" s="165">
        <f t="shared" si="9"/>
        <v>0</v>
      </c>
      <c r="BL107" s="13" t="s">
        <v>226</v>
      </c>
      <c r="BM107" s="164" t="s">
        <v>4343</v>
      </c>
    </row>
    <row r="108" spans="2:65" s="1" customFormat="1" ht="24" customHeight="1">
      <c r="B108" s="30"/>
      <c r="C108" s="153" t="s">
        <v>4344</v>
      </c>
      <c r="D108" s="153" t="s">
        <v>115</v>
      </c>
      <c r="E108" s="154" t="s">
        <v>4345</v>
      </c>
      <c r="F108" s="155" t="s">
        <v>4346</v>
      </c>
      <c r="G108" s="156" t="s">
        <v>4283</v>
      </c>
      <c r="H108" s="207"/>
      <c r="I108" s="158"/>
      <c r="J108" s="159">
        <f t="shared" si="0"/>
        <v>0</v>
      </c>
      <c r="K108" s="155" t="s">
        <v>119</v>
      </c>
      <c r="L108" s="34"/>
      <c r="M108" s="160" t="s">
        <v>19</v>
      </c>
      <c r="N108" s="161" t="s">
        <v>44</v>
      </c>
      <c r="O108" s="59"/>
      <c r="P108" s="162">
        <f t="shared" si="1"/>
        <v>0</v>
      </c>
      <c r="Q108" s="162">
        <v>0</v>
      </c>
      <c r="R108" s="162">
        <f t="shared" si="2"/>
        <v>0</v>
      </c>
      <c r="S108" s="162">
        <v>0</v>
      </c>
      <c r="T108" s="163">
        <f t="shared" si="3"/>
        <v>0</v>
      </c>
      <c r="AR108" s="164" t="s">
        <v>226</v>
      </c>
      <c r="AT108" s="164" t="s">
        <v>115</v>
      </c>
      <c r="AU108" s="164" t="s">
        <v>81</v>
      </c>
      <c r="AY108" s="13" t="s">
        <v>121</v>
      </c>
      <c r="BE108" s="165">
        <f t="shared" si="4"/>
        <v>0</v>
      </c>
      <c r="BF108" s="165">
        <f t="shared" si="5"/>
        <v>0</v>
      </c>
      <c r="BG108" s="165">
        <f t="shared" si="6"/>
        <v>0</v>
      </c>
      <c r="BH108" s="165">
        <f t="shared" si="7"/>
        <v>0</v>
      </c>
      <c r="BI108" s="165">
        <f t="shared" si="8"/>
        <v>0</v>
      </c>
      <c r="BJ108" s="13" t="s">
        <v>81</v>
      </c>
      <c r="BK108" s="165">
        <f t="shared" si="9"/>
        <v>0</v>
      </c>
      <c r="BL108" s="13" t="s">
        <v>226</v>
      </c>
      <c r="BM108" s="164" t="s">
        <v>4347</v>
      </c>
    </row>
    <row r="109" spans="2:65" s="1" customFormat="1" ht="24" customHeight="1">
      <c r="B109" s="30"/>
      <c r="C109" s="153" t="s">
        <v>3878</v>
      </c>
      <c r="D109" s="153" t="s">
        <v>115</v>
      </c>
      <c r="E109" s="154" t="s">
        <v>4348</v>
      </c>
      <c r="F109" s="155" t="s">
        <v>4349</v>
      </c>
      <c r="G109" s="156" t="s">
        <v>4283</v>
      </c>
      <c r="H109" s="207"/>
      <c r="I109" s="158"/>
      <c r="J109" s="159">
        <f t="shared" si="0"/>
        <v>0</v>
      </c>
      <c r="K109" s="155" t="s">
        <v>119</v>
      </c>
      <c r="L109" s="34"/>
      <c r="M109" s="160" t="s">
        <v>19</v>
      </c>
      <c r="N109" s="161" t="s">
        <v>44</v>
      </c>
      <c r="O109" s="59"/>
      <c r="P109" s="162">
        <f t="shared" si="1"/>
        <v>0</v>
      </c>
      <c r="Q109" s="162">
        <v>0</v>
      </c>
      <c r="R109" s="162">
        <f t="shared" si="2"/>
        <v>0</v>
      </c>
      <c r="S109" s="162">
        <v>0</v>
      </c>
      <c r="T109" s="163">
        <f t="shared" si="3"/>
        <v>0</v>
      </c>
      <c r="AR109" s="164" t="s">
        <v>226</v>
      </c>
      <c r="AT109" s="164" t="s">
        <v>115</v>
      </c>
      <c r="AU109" s="164" t="s">
        <v>81</v>
      </c>
      <c r="AY109" s="13" t="s">
        <v>121</v>
      </c>
      <c r="BE109" s="165">
        <f t="shared" si="4"/>
        <v>0</v>
      </c>
      <c r="BF109" s="165">
        <f t="shared" si="5"/>
        <v>0</v>
      </c>
      <c r="BG109" s="165">
        <f t="shared" si="6"/>
        <v>0</v>
      </c>
      <c r="BH109" s="165">
        <f t="shared" si="7"/>
        <v>0</v>
      </c>
      <c r="BI109" s="165">
        <f t="shared" si="8"/>
        <v>0</v>
      </c>
      <c r="BJ109" s="13" t="s">
        <v>81</v>
      </c>
      <c r="BK109" s="165">
        <f t="shared" si="9"/>
        <v>0</v>
      </c>
      <c r="BL109" s="13" t="s">
        <v>226</v>
      </c>
      <c r="BM109" s="164" t="s">
        <v>4350</v>
      </c>
    </row>
    <row r="110" spans="2:65" s="1" customFormat="1" ht="24" customHeight="1">
      <c r="B110" s="30"/>
      <c r="C110" s="153" t="s">
        <v>3882</v>
      </c>
      <c r="D110" s="153" t="s">
        <v>115</v>
      </c>
      <c r="E110" s="154" t="s">
        <v>4351</v>
      </c>
      <c r="F110" s="155" t="s">
        <v>4352</v>
      </c>
      <c r="G110" s="156" t="s">
        <v>4283</v>
      </c>
      <c r="H110" s="207"/>
      <c r="I110" s="158"/>
      <c r="J110" s="159">
        <f t="shared" si="0"/>
        <v>0</v>
      </c>
      <c r="K110" s="155" t="s">
        <v>119</v>
      </c>
      <c r="L110" s="34"/>
      <c r="M110" s="160" t="s">
        <v>19</v>
      </c>
      <c r="N110" s="161" t="s">
        <v>44</v>
      </c>
      <c r="O110" s="59"/>
      <c r="P110" s="162">
        <f t="shared" si="1"/>
        <v>0</v>
      </c>
      <c r="Q110" s="162">
        <v>0</v>
      </c>
      <c r="R110" s="162">
        <f t="shared" si="2"/>
        <v>0</v>
      </c>
      <c r="S110" s="162">
        <v>0</v>
      </c>
      <c r="T110" s="163">
        <f t="shared" si="3"/>
        <v>0</v>
      </c>
      <c r="AR110" s="164" t="s">
        <v>226</v>
      </c>
      <c r="AT110" s="164" t="s">
        <v>115</v>
      </c>
      <c r="AU110" s="164" t="s">
        <v>81</v>
      </c>
      <c r="AY110" s="13" t="s">
        <v>121</v>
      </c>
      <c r="BE110" s="165">
        <f t="shared" si="4"/>
        <v>0</v>
      </c>
      <c r="BF110" s="165">
        <f t="shared" si="5"/>
        <v>0</v>
      </c>
      <c r="BG110" s="165">
        <f t="shared" si="6"/>
        <v>0</v>
      </c>
      <c r="BH110" s="165">
        <f t="shared" si="7"/>
        <v>0</v>
      </c>
      <c r="BI110" s="165">
        <f t="shared" si="8"/>
        <v>0</v>
      </c>
      <c r="BJ110" s="13" t="s">
        <v>81</v>
      </c>
      <c r="BK110" s="165">
        <f t="shared" si="9"/>
        <v>0</v>
      </c>
      <c r="BL110" s="13" t="s">
        <v>226</v>
      </c>
      <c r="BM110" s="164" t="s">
        <v>4353</v>
      </c>
    </row>
    <row r="111" spans="2:65" s="1" customFormat="1" ht="72" customHeight="1">
      <c r="B111" s="30"/>
      <c r="C111" s="153" t="s">
        <v>4354</v>
      </c>
      <c r="D111" s="153" t="s">
        <v>115</v>
      </c>
      <c r="E111" s="154" t="s">
        <v>4355</v>
      </c>
      <c r="F111" s="155" t="s">
        <v>4356</v>
      </c>
      <c r="G111" s="156" t="s">
        <v>4283</v>
      </c>
      <c r="H111" s="207"/>
      <c r="I111" s="158"/>
      <c r="J111" s="159">
        <f t="shared" si="0"/>
        <v>0</v>
      </c>
      <c r="K111" s="155" t="s">
        <v>119</v>
      </c>
      <c r="L111" s="34"/>
      <c r="M111" s="160" t="s">
        <v>19</v>
      </c>
      <c r="N111" s="161" t="s">
        <v>44</v>
      </c>
      <c r="O111" s="59"/>
      <c r="P111" s="162">
        <f t="shared" si="1"/>
        <v>0</v>
      </c>
      <c r="Q111" s="162">
        <v>0</v>
      </c>
      <c r="R111" s="162">
        <f t="shared" si="2"/>
        <v>0</v>
      </c>
      <c r="S111" s="162">
        <v>0</v>
      </c>
      <c r="T111" s="163">
        <f t="shared" si="3"/>
        <v>0</v>
      </c>
      <c r="AR111" s="164" t="s">
        <v>226</v>
      </c>
      <c r="AT111" s="164" t="s">
        <v>115</v>
      </c>
      <c r="AU111" s="164" t="s">
        <v>81</v>
      </c>
      <c r="AY111" s="13" t="s">
        <v>121</v>
      </c>
      <c r="BE111" s="165">
        <f t="shared" si="4"/>
        <v>0</v>
      </c>
      <c r="BF111" s="165">
        <f t="shared" si="5"/>
        <v>0</v>
      </c>
      <c r="BG111" s="165">
        <f t="shared" si="6"/>
        <v>0</v>
      </c>
      <c r="BH111" s="165">
        <f t="shared" si="7"/>
        <v>0</v>
      </c>
      <c r="BI111" s="165">
        <f t="shared" si="8"/>
        <v>0</v>
      </c>
      <c r="BJ111" s="13" t="s">
        <v>81</v>
      </c>
      <c r="BK111" s="165">
        <f t="shared" si="9"/>
        <v>0</v>
      </c>
      <c r="BL111" s="13" t="s">
        <v>226</v>
      </c>
      <c r="BM111" s="164" t="s">
        <v>4357</v>
      </c>
    </row>
    <row r="112" spans="2:65" s="1" customFormat="1" ht="39">
      <c r="B112" s="30"/>
      <c r="C112" s="31"/>
      <c r="D112" s="176" t="s">
        <v>1954</v>
      </c>
      <c r="E112" s="31"/>
      <c r="F112" s="177" t="s">
        <v>4358</v>
      </c>
      <c r="G112" s="31"/>
      <c r="H112" s="31"/>
      <c r="I112" s="103"/>
      <c r="J112" s="31"/>
      <c r="K112" s="31"/>
      <c r="L112" s="34"/>
      <c r="M112" s="178"/>
      <c r="N112" s="59"/>
      <c r="O112" s="59"/>
      <c r="P112" s="59"/>
      <c r="Q112" s="59"/>
      <c r="R112" s="59"/>
      <c r="S112" s="59"/>
      <c r="T112" s="60"/>
      <c r="AT112" s="13" t="s">
        <v>1954</v>
      </c>
      <c r="AU112" s="13" t="s">
        <v>81</v>
      </c>
    </row>
    <row r="113" spans="2:65" s="1" customFormat="1" ht="72" customHeight="1">
      <c r="B113" s="30"/>
      <c r="C113" s="153" t="s">
        <v>4359</v>
      </c>
      <c r="D113" s="153" t="s">
        <v>115</v>
      </c>
      <c r="E113" s="154" t="s">
        <v>4360</v>
      </c>
      <c r="F113" s="155" t="s">
        <v>4361</v>
      </c>
      <c r="G113" s="156" t="s">
        <v>4283</v>
      </c>
      <c r="H113" s="207"/>
      <c r="I113" s="158"/>
      <c r="J113" s="159">
        <f>ROUND(I113*H113,2)</f>
        <v>0</v>
      </c>
      <c r="K113" s="155" t="s">
        <v>119</v>
      </c>
      <c r="L113" s="34"/>
      <c r="M113" s="160" t="s">
        <v>19</v>
      </c>
      <c r="N113" s="161" t="s">
        <v>44</v>
      </c>
      <c r="O113" s="59"/>
      <c r="P113" s="162">
        <f>O113*H113</f>
        <v>0</v>
      </c>
      <c r="Q113" s="162">
        <v>0</v>
      </c>
      <c r="R113" s="162">
        <f>Q113*H113</f>
        <v>0</v>
      </c>
      <c r="S113" s="162">
        <v>0</v>
      </c>
      <c r="T113" s="163">
        <f>S113*H113</f>
        <v>0</v>
      </c>
      <c r="AR113" s="164" t="s">
        <v>226</v>
      </c>
      <c r="AT113" s="164" t="s">
        <v>115</v>
      </c>
      <c r="AU113" s="164" t="s">
        <v>81</v>
      </c>
      <c r="AY113" s="13" t="s">
        <v>121</v>
      </c>
      <c r="BE113" s="165">
        <f>IF(N113="základní",J113,0)</f>
        <v>0</v>
      </c>
      <c r="BF113" s="165">
        <f>IF(N113="snížená",J113,0)</f>
        <v>0</v>
      </c>
      <c r="BG113" s="165">
        <f>IF(N113="zákl. přenesená",J113,0)</f>
        <v>0</v>
      </c>
      <c r="BH113" s="165">
        <f>IF(N113="sníž. přenesená",J113,0)</f>
        <v>0</v>
      </c>
      <c r="BI113" s="165">
        <f>IF(N113="nulová",J113,0)</f>
        <v>0</v>
      </c>
      <c r="BJ113" s="13" t="s">
        <v>81</v>
      </c>
      <c r="BK113" s="165">
        <f>ROUND(I113*H113,2)</f>
        <v>0</v>
      </c>
      <c r="BL113" s="13" t="s">
        <v>226</v>
      </c>
      <c r="BM113" s="164" t="s">
        <v>4362</v>
      </c>
    </row>
    <row r="114" spans="2:65" s="1" customFormat="1" ht="48.75">
      <c r="B114" s="30"/>
      <c r="C114" s="31"/>
      <c r="D114" s="176" t="s">
        <v>1954</v>
      </c>
      <c r="E114" s="31"/>
      <c r="F114" s="177" t="s">
        <v>4363</v>
      </c>
      <c r="G114" s="31"/>
      <c r="H114" s="31"/>
      <c r="I114" s="103"/>
      <c r="J114" s="31"/>
      <c r="K114" s="31"/>
      <c r="L114" s="34"/>
      <c r="M114" s="178"/>
      <c r="N114" s="59"/>
      <c r="O114" s="59"/>
      <c r="P114" s="59"/>
      <c r="Q114" s="59"/>
      <c r="R114" s="59"/>
      <c r="S114" s="59"/>
      <c r="T114" s="60"/>
      <c r="AT114" s="13" t="s">
        <v>1954</v>
      </c>
      <c r="AU114" s="13" t="s">
        <v>81</v>
      </c>
    </row>
    <row r="115" spans="2:65" s="1" customFormat="1" ht="84" customHeight="1">
      <c r="B115" s="30"/>
      <c r="C115" s="153" t="s">
        <v>4364</v>
      </c>
      <c r="D115" s="153" t="s">
        <v>115</v>
      </c>
      <c r="E115" s="154" t="s">
        <v>4365</v>
      </c>
      <c r="F115" s="155" t="s">
        <v>4366</v>
      </c>
      <c r="G115" s="156" t="s">
        <v>4283</v>
      </c>
      <c r="H115" s="207"/>
      <c r="I115" s="158"/>
      <c r="J115" s="159">
        <f>ROUND(I115*H115,2)</f>
        <v>0</v>
      </c>
      <c r="K115" s="155" t="s">
        <v>119</v>
      </c>
      <c r="L115" s="34"/>
      <c r="M115" s="160" t="s">
        <v>19</v>
      </c>
      <c r="N115" s="161" t="s">
        <v>44</v>
      </c>
      <c r="O115" s="59"/>
      <c r="P115" s="162">
        <f>O115*H115</f>
        <v>0</v>
      </c>
      <c r="Q115" s="162">
        <v>0</v>
      </c>
      <c r="R115" s="162">
        <f>Q115*H115</f>
        <v>0</v>
      </c>
      <c r="S115" s="162">
        <v>0</v>
      </c>
      <c r="T115" s="163">
        <f>S115*H115</f>
        <v>0</v>
      </c>
      <c r="AR115" s="164" t="s">
        <v>226</v>
      </c>
      <c r="AT115" s="164" t="s">
        <v>115</v>
      </c>
      <c r="AU115" s="164" t="s">
        <v>81</v>
      </c>
      <c r="AY115" s="13" t="s">
        <v>121</v>
      </c>
      <c r="BE115" s="165">
        <f>IF(N115="základní",J115,0)</f>
        <v>0</v>
      </c>
      <c r="BF115" s="165">
        <f>IF(N115="snížená",J115,0)</f>
        <v>0</v>
      </c>
      <c r="BG115" s="165">
        <f>IF(N115="zákl. přenesená",J115,0)</f>
        <v>0</v>
      </c>
      <c r="BH115" s="165">
        <f>IF(N115="sníž. přenesená",J115,0)</f>
        <v>0</v>
      </c>
      <c r="BI115" s="165">
        <f>IF(N115="nulová",J115,0)</f>
        <v>0</v>
      </c>
      <c r="BJ115" s="13" t="s">
        <v>81</v>
      </c>
      <c r="BK115" s="165">
        <f>ROUND(I115*H115,2)</f>
        <v>0</v>
      </c>
      <c r="BL115" s="13" t="s">
        <v>226</v>
      </c>
      <c r="BM115" s="164" t="s">
        <v>4367</v>
      </c>
    </row>
    <row r="116" spans="2:65" s="1" customFormat="1" ht="48.75">
      <c r="B116" s="30"/>
      <c r="C116" s="31"/>
      <c r="D116" s="176" t="s">
        <v>1954</v>
      </c>
      <c r="E116" s="31"/>
      <c r="F116" s="177" t="s">
        <v>4368</v>
      </c>
      <c r="G116" s="31"/>
      <c r="H116" s="31"/>
      <c r="I116" s="103"/>
      <c r="J116" s="31"/>
      <c r="K116" s="31"/>
      <c r="L116" s="34"/>
      <c r="M116" s="178"/>
      <c r="N116" s="59"/>
      <c r="O116" s="59"/>
      <c r="P116" s="59"/>
      <c r="Q116" s="59"/>
      <c r="R116" s="59"/>
      <c r="S116" s="59"/>
      <c r="T116" s="60"/>
      <c r="AT116" s="13" t="s">
        <v>1954</v>
      </c>
      <c r="AU116" s="13" t="s">
        <v>81</v>
      </c>
    </row>
    <row r="117" spans="2:65" s="1" customFormat="1" ht="24" customHeight="1">
      <c r="B117" s="30"/>
      <c r="C117" s="153" t="s">
        <v>4369</v>
      </c>
      <c r="D117" s="153" t="s">
        <v>115</v>
      </c>
      <c r="E117" s="154" t="s">
        <v>4370</v>
      </c>
      <c r="F117" s="155" t="s">
        <v>4371</v>
      </c>
      <c r="G117" s="156" t="s">
        <v>4283</v>
      </c>
      <c r="H117" s="207"/>
      <c r="I117" s="158"/>
      <c r="J117" s="159">
        <f t="shared" ref="J117:J147" si="10">ROUND(I117*H117,2)</f>
        <v>0</v>
      </c>
      <c r="K117" s="155" t="s">
        <v>119</v>
      </c>
      <c r="L117" s="34"/>
      <c r="M117" s="160" t="s">
        <v>19</v>
      </c>
      <c r="N117" s="161" t="s">
        <v>44</v>
      </c>
      <c r="O117" s="59"/>
      <c r="P117" s="162">
        <f t="shared" ref="P117:P147" si="11">O117*H117</f>
        <v>0</v>
      </c>
      <c r="Q117" s="162">
        <v>0</v>
      </c>
      <c r="R117" s="162">
        <f t="shared" ref="R117:R147" si="12">Q117*H117</f>
        <v>0</v>
      </c>
      <c r="S117" s="162">
        <v>0</v>
      </c>
      <c r="T117" s="163">
        <f t="shared" ref="T117:T147" si="13">S117*H117</f>
        <v>0</v>
      </c>
      <c r="AR117" s="164" t="s">
        <v>226</v>
      </c>
      <c r="AT117" s="164" t="s">
        <v>115</v>
      </c>
      <c r="AU117" s="164" t="s">
        <v>81</v>
      </c>
      <c r="AY117" s="13" t="s">
        <v>121</v>
      </c>
      <c r="BE117" s="165">
        <f t="shared" ref="BE117:BE147" si="14">IF(N117="základní",J117,0)</f>
        <v>0</v>
      </c>
      <c r="BF117" s="165">
        <f t="shared" ref="BF117:BF147" si="15">IF(N117="snížená",J117,0)</f>
        <v>0</v>
      </c>
      <c r="BG117" s="165">
        <f t="shared" ref="BG117:BG147" si="16">IF(N117="zákl. přenesená",J117,0)</f>
        <v>0</v>
      </c>
      <c r="BH117" s="165">
        <f t="shared" ref="BH117:BH147" si="17">IF(N117="sníž. přenesená",J117,0)</f>
        <v>0</v>
      </c>
      <c r="BI117" s="165">
        <f t="shared" ref="BI117:BI147" si="18">IF(N117="nulová",J117,0)</f>
        <v>0</v>
      </c>
      <c r="BJ117" s="13" t="s">
        <v>81</v>
      </c>
      <c r="BK117" s="165">
        <f t="shared" ref="BK117:BK147" si="19">ROUND(I117*H117,2)</f>
        <v>0</v>
      </c>
      <c r="BL117" s="13" t="s">
        <v>226</v>
      </c>
      <c r="BM117" s="164" t="s">
        <v>4372</v>
      </c>
    </row>
    <row r="118" spans="2:65" s="1" customFormat="1" ht="24" customHeight="1">
      <c r="B118" s="30"/>
      <c r="C118" s="153" t="s">
        <v>4373</v>
      </c>
      <c r="D118" s="153" t="s">
        <v>115</v>
      </c>
      <c r="E118" s="154" t="s">
        <v>4374</v>
      </c>
      <c r="F118" s="155" t="s">
        <v>4375</v>
      </c>
      <c r="G118" s="156" t="s">
        <v>4283</v>
      </c>
      <c r="H118" s="207"/>
      <c r="I118" s="158"/>
      <c r="J118" s="159">
        <f t="shared" si="10"/>
        <v>0</v>
      </c>
      <c r="K118" s="155" t="s">
        <v>119</v>
      </c>
      <c r="L118" s="34"/>
      <c r="M118" s="160" t="s">
        <v>19</v>
      </c>
      <c r="N118" s="161" t="s">
        <v>44</v>
      </c>
      <c r="O118" s="59"/>
      <c r="P118" s="162">
        <f t="shared" si="11"/>
        <v>0</v>
      </c>
      <c r="Q118" s="162">
        <v>0</v>
      </c>
      <c r="R118" s="162">
        <f t="shared" si="12"/>
        <v>0</v>
      </c>
      <c r="S118" s="162">
        <v>0</v>
      </c>
      <c r="T118" s="163">
        <f t="shared" si="13"/>
        <v>0</v>
      </c>
      <c r="AR118" s="164" t="s">
        <v>226</v>
      </c>
      <c r="AT118" s="164" t="s">
        <v>115</v>
      </c>
      <c r="AU118" s="164" t="s">
        <v>81</v>
      </c>
      <c r="AY118" s="13" t="s">
        <v>121</v>
      </c>
      <c r="BE118" s="165">
        <f t="shared" si="14"/>
        <v>0</v>
      </c>
      <c r="BF118" s="165">
        <f t="shared" si="15"/>
        <v>0</v>
      </c>
      <c r="BG118" s="165">
        <f t="shared" si="16"/>
        <v>0</v>
      </c>
      <c r="BH118" s="165">
        <f t="shared" si="17"/>
        <v>0</v>
      </c>
      <c r="BI118" s="165">
        <f t="shared" si="18"/>
        <v>0</v>
      </c>
      <c r="BJ118" s="13" t="s">
        <v>81</v>
      </c>
      <c r="BK118" s="165">
        <f t="shared" si="19"/>
        <v>0</v>
      </c>
      <c r="BL118" s="13" t="s">
        <v>226</v>
      </c>
      <c r="BM118" s="164" t="s">
        <v>4376</v>
      </c>
    </row>
    <row r="119" spans="2:65" s="1" customFormat="1" ht="24" customHeight="1">
      <c r="B119" s="30"/>
      <c r="C119" s="153" t="s">
        <v>4377</v>
      </c>
      <c r="D119" s="153" t="s">
        <v>115</v>
      </c>
      <c r="E119" s="154" t="s">
        <v>4378</v>
      </c>
      <c r="F119" s="155" t="s">
        <v>4379</v>
      </c>
      <c r="G119" s="156" t="s">
        <v>4283</v>
      </c>
      <c r="H119" s="207"/>
      <c r="I119" s="158"/>
      <c r="J119" s="159">
        <f t="shared" si="10"/>
        <v>0</v>
      </c>
      <c r="K119" s="155" t="s">
        <v>119</v>
      </c>
      <c r="L119" s="34"/>
      <c r="M119" s="160" t="s">
        <v>19</v>
      </c>
      <c r="N119" s="161" t="s">
        <v>44</v>
      </c>
      <c r="O119" s="59"/>
      <c r="P119" s="162">
        <f t="shared" si="11"/>
        <v>0</v>
      </c>
      <c r="Q119" s="162">
        <v>0</v>
      </c>
      <c r="R119" s="162">
        <f t="shared" si="12"/>
        <v>0</v>
      </c>
      <c r="S119" s="162">
        <v>0</v>
      </c>
      <c r="T119" s="163">
        <f t="shared" si="13"/>
        <v>0</v>
      </c>
      <c r="AR119" s="164" t="s">
        <v>226</v>
      </c>
      <c r="AT119" s="164" t="s">
        <v>115</v>
      </c>
      <c r="AU119" s="164" t="s">
        <v>81</v>
      </c>
      <c r="AY119" s="13" t="s">
        <v>121</v>
      </c>
      <c r="BE119" s="165">
        <f t="shared" si="14"/>
        <v>0</v>
      </c>
      <c r="BF119" s="165">
        <f t="shared" si="15"/>
        <v>0</v>
      </c>
      <c r="BG119" s="165">
        <f t="shared" si="16"/>
        <v>0</v>
      </c>
      <c r="BH119" s="165">
        <f t="shared" si="17"/>
        <v>0</v>
      </c>
      <c r="BI119" s="165">
        <f t="shared" si="18"/>
        <v>0</v>
      </c>
      <c r="BJ119" s="13" t="s">
        <v>81</v>
      </c>
      <c r="BK119" s="165">
        <f t="shared" si="19"/>
        <v>0</v>
      </c>
      <c r="BL119" s="13" t="s">
        <v>226</v>
      </c>
      <c r="BM119" s="164" t="s">
        <v>4380</v>
      </c>
    </row>
    <row r="120" spans="2:65" s="1" customFormat="1" ht="24" customHeight="1">
      <c r="B120" s="30"/>
      <c r="C120" s="153" t="s">
        <v>4381</v>
      </c>
      <c r="D120" s="153" t="s">
        <v>115</v>
      </c>
      <c r="E120" s="154" t="s">
        <v>4382</v>
      </c>
      <c r="F120" s="155" t="s">
        <v>4383</v>
      </c>
      <c r="G120" s="156" t="s">
        <v>4283</v>
      </c>
      <c r="H120" s="207"/>
      <c r="I120" s="158"/>
      <c r="J120" s="159">
        <f t="shared" si="10"/>
        <v>0</v>
      </c>
      <c r="K120" s="155" t="s">
        <v>119</v>
      </c>
      <c r="L120" s="34"/>
      <c r="M120" s="160" t="s">
        <v>19</v>
      </c>
      <c r="N120" s="161" t="s">
        <v>44</v>
      </c>
      <c r="O120" s="59"/>
      <c r="P120" s="162">
        <f t="shared" si="11"/>
        <v>0</v>
      </c>
      <c r="Q120" s="162">
        <v>0</v>
      </c>
      <c r="R120" s="162">
        <f t="shared" si="12"/>
        <v>0</v>
      </c>
      <c r="S120" s="162">
        <v>0</v>
      </c>
      <c r="T120" s="163">
        <f t="shared" si="13"/>
        <v>0</v>
      </c>
      <c r="AR120" s="164" t="s">
        <v>226</v>
      </c>
      <c r="AT120" s="164" t="s">
        <v>115</v>
      </c>
      <c r="AU120" s="164" t="s">
        <v>81</v>
      </c>
      <c r="AY120" s="13" t="s">
        <v>121</v>
      </c>
      <c r="BE120" s="165">
        <f t="shared" si="14"/>
        <v>0</v>
      </c>
      <c r="BF120" s="165">
        <f t="shared" si="15"/>
        <v>0</v>
      </c>
      <c r="BG120" s="165">
        <f t="shared" si="16"/>
        <v>0</v>
      </c>
      <c r="BH120" s="165">
        <f t="shared" si="17"/>
        <v>0</v>
      </c>
      <c r="BI120" s="165">
        <f t="shared" si="18"/>
        <v>0</v>
      </c>
      <c r="BJ120" s="13" t="s">
        <v>81</v>
      </c>
      <c r="BK120" s="165">
        <f t="shared" si="19"/>
        <v>0</v>
      </c>
      <c r="BL120" s="13" t="s">
        <v>226</v>
      </c>
      <c r="BM120" s="164" t="s">
        <v>4384</v>
      </c>
    </row>
    <row r="121" spans="2:65" s="1" customFormat="1" ht="24" customHeight="1">
      <c r="B121" s="30"/>
      <c r="C121" s="153" t="s">
        <v>2421</v>
      </c>
      <c r="D121" s="153" t="s">
        <v>115</v>
      </c>
      <c r="E121" s="154" t="s">
        <v>4385</v>
      </c>
      <c r="F121" s="155" t="s">
        <v>4386</v>
      </c>
      <c r="G121" s="156" t="s">
        <v>4283</v>
      </c>
      <c r="H121" s="207"/>
      <c r="I121" s="158"/>
      <c r="J121" s="159">
        <f t="shared" si="10"/>
        <v>0</v>
      </c>
      <c r="K121" s="155" t="s">
        <v>119</v>
      </c>
      <c r="L121" s="34"/>
      <c r="M121" s="160" t="s">
        <v>19</v>
      </c>
      <c r="N121" s="161" t="s">
        <v>44</v>
      </c>
      <c r="O121" s="59"/>
      <c r="P121" s="162">
        <f t="shared" si="11"/>
        <v>0</v>
      </c>
      <c r="Q121" s="162">
        <v>0</v>
      </c>
      <c r="R121" s="162">
        <f t="shared" si="12"/>
        <v>0</v>
      </c>
      <c r="S121" s="162">
        <v>0</v>
      </c>
      <c r="T121" s="163">
        <f t="shared" si="13"/>
        <v>0</v>
      </c>
      <c r="AR121" s="164" t="s">
        <v>226</v>
      </c>
      <c r="AT121" s="164" t="s">
        <v>115</v>
      </c>
      <c r="AU121" s="164" t="s">
        <v>81</v>
      </c>
      <c r="AY121" s="13" t="s">
        <v>121</v>
      </c>
      <c r="BE121" s="165">
        <f t="shared" si="14"/>
        <v>0</v>
      </c>
      <c r="BF121" s="165">
        <f t="shared" si="15"/>
        <v>0</v>
      </c>
      <c r="BG121" s="165">
        <f t="shared" si="16"/>
        <v>0</v>
      </c>
      <c r="BH121" s="165">
        <f t="shared" si="17"/>
        <v>0</v>
      </c>
      <c r="BI121" s="165">
        <f t="shared" si="18"/>
        <v>0</v>
      </c>
      <c r="BJ121" s="13" t="s">
        <v>81</v>
      </c>
      <c r="BK121" s="165">
        <f t="shared" si="19"/>
        <v>0</v>
      </c>
      <c r="BL121" s="13" t="s">
        <v>226</v>
      </c>
      <c r="BM121" s="164" t="s">
        <v>4387</v>
      </c>
    </row>
    <row r="122" spans="2:65" s="1" customFormat="1" ht="60" customHeight="1">
      <c r="B122" s="30"/>
      <c r="C122" s="153" t="s">
        <v>3338</v>
      </c>
      <c r="D122" s="153" t="s">
        <v>115</v>
      </c>
      <c r="E122" s="154" t="s">
        <v>4388</v>
      </c>
      <c r="F122" s="155" t="s">
        <v>4389</v>
      </c>
      <c r="G122" s="156" t="s">
        <v>4283</v>
      </c>
      <c r="H122" s="207"/>
      <c r="I122" s="158"/>
      <c r="J122" s="159">
        <f t="shared" si="10"/>
        <v>0</v>
      </c>
      <c r="K122" s="155" t="s">
        <v>119</v>
      </c>
      <c r="L122" s="34"/>
      <c r="M122" s="160" t="s">
        <v>19</v>
      </c>
      <c r="N122" s="161" t="s">
        <v>44</v>
      </c>
      <c r="O122" s="59"/>
      <c r="P122" s="162">
        <f t="shared" si="11"/>
        <v>0</v>
      </c>
      <c r="Q122" s="162">
        <v>0</v>
      </c>
      <c r="R122" s="162">
        <f t="shared" si="12"/>
        <v>0</v>
      </c>
      <c r="S122" s="162">
        <v>0</v>
      </c>
      <c r="T122" s="163">
        <f t="shared" si="13"/>
        <v>0</v>
      </c>
      <c r="AR122" s="164" t="s">
        <v>226</v>
      </c>
      <c r="AT122" s="164" t="s">
        <v>115</v>
      </c>
      <c r="AU122" s="164" t="s">
        <v>81</v>
      </c>
      <c r="AY122" s="13" t="s">
        <v>121</v>
      </c>
      <c r="BE122" s="165">
        <f t="shared" si="14"/>
        <v>0</v>
      </c>
      <c r="BF122" s="165">
        <f t="shared" si="15"/>
        <v>0</v>
      </c>
      <c r="BG122" s="165">
        <f t="shared" si="16"/>
        <v>0</v>
      </c>
      <c r="BH122" s="165">
        <f t="shared" si="17"/>
        <v>0</v>
      </c>
      <c r="BI122" s="165">
        <f t="shared" si="18"/>
        <v>0</v>
      </c>
      <c r="BJ122" s="13" t="s">
        <v>81</v>
      </c>
      <c r="BK122" s="165">
        <f t="shared" si="19"/>
        <v>0</v>
      </c>
      <c r="BL122" s="13" t="s">
        <v>226</v>
      </c>
      <c r="BM122" s="164" t="s">
        <v>4390</v>
      </c>
    </row>
    <row r="123" spans="2:65" s="1" customFormat="1" ht="60" customHeight="1">
      <c r="B123" s="30"/>
      <c r="C123" s="153" t="s">
        <v>3342</v>
      </c>
      <c r="D123" s="153" t="s">
        <v>115</v>
      </c>
      <c r="E123" s="154" t="s">
        <v>4391</v>
      </c>
      <c r="F123" s="155" t="s">
        <v>4392</v>
      </c>
      <c r="G123" s="156" t="s">
        <v>4283</v>
      </c>
      <c r="H123" s="207"/>
      <c r="I123" s="158"/>
      <c r="J123" s="159">
        <f t="shared" si="10"/>
        <v>0</v>
      </c>
      <c r="K123" s="155" t="s">
        <v>119</v>
      </c>
      <c r="L123" s="34"/>
      <c r="M123" s="160" t="s">
        <v>19</v>
      </c>
      <c r="N123" s="161" t="s">
        <v>44</v>
      </c>
      <c r="O123" s="59"/>
      <c r="P123" s="162">
        <f t="shared" si="11"/>
        <v>0</v>
      </c>
      <c r="Q123" s="162">
        <v>0</v>
      </c>
      <c r="R123" s="162">
        <f t="shared" si="12"/>
        <v>0</v>
      </c>
      <c r="S123" s="162">
        <v>0</v>
      </c>
      <c r="T123" s="163">
        <f t="shared" si="13"/>
        <v>0</v>
      </c>
      <c r="AR123" s="164" t="s">
        <v>226</v>
      </c>
      <c r="AT123" s="164" t="s">
        <v>115</v>
      </c>
      <c r="AU123" s="164" t="s">
        <v>81</v>
      </c>
      <c r="AY123" s="13" t="s">
        <v>121</v>
      </c>
      <c r="BE123" s="165">
        <f t="shared" si="14"/>
        <v>0</v>
      </c>
      <c r="BF123" s="165">
        <f t="shared" si="15"/>
        <v>0</v>
      </c>
      <c r="BG123" s="165">
        <f t="shared" si="16"/>
        <v>0</v>
      </c>
      <c r="BH123" s="165">
        <f t="shared" si="17"/>
        <v>0</v>
      </c>
      <c r="BI123" s="165">
        <f t="shared" si="18"/>
        <v>0</v>
      </c>
      <c r="BJ123" s="13" t="s">
        <v>81</v>
      </c>
      <c r="BK123" s="165">
        <f t="shared" si="19"/>
        <v>0</v>
      </c>
      <c r="BL123" s="13" t="s">
        <v>226</v>
      </c>
      <c r="BM123" s="164" t="s">
        <v>4393</v>
      </c>
    </row>
    <row r="124" spans="2:65" s="1" customFormat="1" ht="60" customHeight="1">
      <c r="B124" s="30"/>
      <c r="C124" s="153" t="s">
        <v>3346</v>
      </c>
      <c r="D124" s="153" t="s">
        <v>115</v>
      </c>
      <c r="E124" s="154" t="s">
        <v>4394</v>
      </c>
      <c r="F124" s="155" t="s">
        <v>4395</v>
      </c>
      <c r="G124" s="156" t="s">
        <v>4283</v>
      </c>
      <c r="H124" s="207"/>
      <c r="I124" s="158"/>
      <c r="J124" s="159">
        <f t="shared" si="10"/>
        <v>0</v>
      </c>
      <c r="K124" s="155" t="s">
        <v>119</v>
      </c>
      <c r="L124" s="34"/>
      <c r="M124" s="160" t="s">
        <v>19</v>
      </c>
      <c r="N124" s="161" t="s">
        <v>44</v>
      </c>
      <c r="O124" s="59"/>
      <c r="P124" s="162">
        <f t="shared" si="11"/>
        <v>0</v>
      </c>
      <c r="Q124" s="162">
        <v>0</v>
      </c>
      <c r="R124" s="162">
        <f t="shared" si="12"/>
        <v>0</v>
      </c>
      <c r="S124" s="162">
        <v>0</v>
      </c>
      <c r="T124" s="163">
        <f t="shared" si="13"/>
        <v>0</v>
      </c>
      <c r="AR124" s="164" t="s">
        <v>226</v>
      </c>
      <c r="AT124" s="164" t="s">
        <v>115</v>
      </c>
      <c r="AU124" s="164" t="s">
        <v>81</v>
      </c>
      <c r="AY124" s="13" t="s">
        <v>121</v>
      </c>
      <c r="BE124" s="165">
        <f t="shared" si="14"/>
        <v>0</v>
      </c>
      <c r="BF124" s="165">
        <f t="shared" si="15"/>
        <v>0</v>
      </c>
      <c r="BG124" s="165">
        <f t="shared" si="16"/>
        <v>0</v>
      </c>
      <c r="BH124" s="165">
        <f t="shared" si="17"/>
        <v>0</v>
      </c>
      <c r="BI124" s="165">
        <f t="shared" si="18"/>
        <v>0</v>
      </c>
      <c r="BJ124" s="13" t="s">
        <v>81</v>
      </c>
      <c r="BK124" s="165">
        <f t="shared" si="19"/>
        <v>0</v>
      </c>
      <c r="BL124" s="13" t="s">
        <v>226</v>
      </c>
      <c r="BM124" s="164" t="s">
        <v>4396</v>
      </c>
    </row>
    <row r="125" spans="2:65" s="1" customFormat="1" ht="60" customHeight="1">
      <c r="B125" s="30"/>
      <c r="C125" s="153" t="s">
        <v>3350</v>
      </c>
      <c r="D125" s="153" t="s">
        <v>115</v>
      </c>
      <c r="E125" s="154" t="s">
        <v>4397</v>
      </c>
      <c r="F125" s="155" t="s">
        <v>4398</v>
      </c>
      <c r="G125" s="156" t="s">
        <v>4283</v>
      </c>
      <c r="H125" s="207"/>
      <c r="I125" s="158"/>
      <c r="J125" s="159">
        <f t="shared" si="10"/>
        <v>0</v>
      </c>
      <c r="K125" s="155" t="s">
        <v>119</v>
      </c>
      <c r="L125" s="34"/>
      <c r="M125" s="160" t="s">
        <v>19</v>
      </c>
      <c r="N125" s="161" t="s">
        <v>44</v>
      </c>
      <c r="O125" s="59"/>
      <c r="P125" s="162">
        <f t="shared" si="11"/>
        <v>0</v>
      </c>
      <c r="Q125" s="162">
        <v>0</v>
      </c>
      <c r="R125" s="162">
        <f t="shared" si="12"/>
        <v>0</v>
      </c>
      <c r="S125" s="162">
        <v>0</v>
      </c>
      <c r="T125" s="163">
        <f t="shared" si="13"/>
        <v>0</v>
      </c>
      <c r="AR125" s="164" t="s">
        <v>226</v>
      </c>
      <c r="AT125" s="164" t="s">
        <v>115</v>
      </c>
      <c r="AU125" s="164" t="s">
        <v>81</v>
      </c>
      <c r="AY125" s="13" t="s">
        <v>121</v>
      </c>
      <c r="BE125" s="165">
        <f t="shared" si="14"/>
        <v>0</v>
      </c>
      <c r="BF125" s="165">
        <f t="shared" si="15"/>
        <v>0</v>
      </c>
      <c r="BG125" s="165">
        <f t="shared" si="16"/>
        <v>0</v>
      </c>
      <c r="BH125" s="165">
        <f t="shared" si="17"/>
        <v>0</v>
      </c>
      <c r="BI125" s="165">
        <f t="shared" si="18"/>
        <v>0</v>
      </c>
      <c r="BJ125" s="13" t="s">
        <v>81</v>
      </c>
      <c r="BK125" s="165">
        <f t="shared" si="19"/>
        <v>0</v>
      </c>
      <c r="BL125" s="13" t="s">
        <v>226</v>
      </c>
      <c r="BM125" s="164" t="s">
        <v>4399</v>
      </c>
    </row>
    <row r="126" spans="2:65" s="1" customFormat="1" ht="24" customHeight="1">
      <c r="B126" s="30"/>
      <c r="C126" s="153" t="s">
        <v>3354</v>
      </c>
      <c r="D126" s="153" t="s">
        <v>115</v>
      </c>
      <c r="E126" s="154" t="s">
        <v>4400</v>
      </c>
      <c r="F126" s="155" t="s">
        <v>4401</v>
      </c>
      <c r="G126" s="156" t="s">
        <v>4283</v>
      </c>
      <c r="H126" s="207"/>
      <c r="I126" s="158"/>
      <c r="J126" s="159">
        <f t="shared" si="10"/>
        <v>0</v>
      </c>
      <c r="K126" s="155" t="s">
        <v>119</v>
      </c>
      <c r="L126" s="34"/>
      <c r="M126" s="160" t="s">
        <v>19</v>
      </c>
      <c r="N126" s="161" t="s">
        <v>44</v>
      </c>
      <c r="O126" s="59"/>
      <c r="P126" s="162">
        <f t="shared" si="11"/>
        <v>0</v>
      </c>
      <c r="Q126" s="162">
        <v>0</v>
      </c>
      <c r="R126" s="162">
        <f t="shared" si="12"/>
        <v>0</v>
      </c>
      <c r="S126" s="162">
        <v>0</v>
      </c>
      <c r="T126" s="163">
        <f t="shared" si="13"/>
        <v>0</v>
      </c>
      <c r="AR126" s="164" t="s">
        <v>226</v>
      </c>
      <c r="AT126" s="164" t="s">
        <v>115</v>
      </c>
      <c r="AU126" s="164" t="s">
        <v>81</v>
      </c>
      <c r="AY126" s="13" t="s">
        <v>121</v>
      </c>
      <c r="BE126" s="165">
        <f t="shared" si="14"/>
        <v>0</v>
      </c>
      <c r="BF126" s="165">
        <f t="shared" si="15"/>
        <v>0</v>
      </c>
      <c r="BG126" s="165">
        <f t="shared" si="16"/>
        <v>0</v>
      </c>
      <c r="BH126" s="165">
        <f t="shared" si="17"/>
        <v>0</v>
      </c>
      <c r="BI126" s="165">
        <f t="shared" si="18"/>
        <v>0</v>
      </c>
      <c r="BJ126" s="13" t="s">
        <v>81</v>
      </c>
      <c r="BK126" s="165">
        <f t="shared" si="19"/>
        <v>0</v>
      </c>
      <c r="BL126" s="13" t="s">
        <v>226</v>
      </c>
      <c r="BM126" s="164" t="s">
        <v>4402</v>
      </c>
    </row>
    <row r="127" spans="2:65" s="1" customFormat="1" ht="24" customHeight="1">
      <c r="B127" s="30"/>
      <c r="C127" s="153" t="s">
        <v>3358</v>
      </c>
      <c r="D127" s="153" t="s">
        <v>115</v>
      </c>
      <c r="E127" s="154" t="s">
        <v>4403</v>
      </c>
      <c r="F127" s="155" t="s">
        <v>4404</v>
      </c>
      <c r="G127" s="156" t="s">
        <v>4283</v>
      </c>
      <c r="H127" s="207"/>
      <c r="I127" s="158"/>
      <c r="J127" s="159">
        <f t="shared" si="10"/>
        <v>0</v>
      </c>
      <c r="K127" s="155" t="s">
        <v>119</v>
      </c>
      <c r="L127" s="34"/>
      <c r="M127" s="160" t="s">
        <v>19</v>
      </c>
      <c r="N127" s="161" t="s">
        <v>44</v>
      </c>
      <c r="O127" s="59"/>
      <c r="P127" s="162">
        <f t="shared" si="11"/>
        <v>0</v>
      </c>
      <c r="Q127" s="162">
        <v>0</v>
      </c>
      <c r="R127" s="162">
        <f t="shared" si="12"/>
        <v>0</v>
      </c>
      <c r="S127" s="162">
        <v>0</v>
      </c>
      <c r="T127" s="163">
        <f t="shared" si="13"/>
        <v>0</v>
      </c>
      <c r="AR127" s="164" t="s">
        <v>226</v>
      </c>
      <c r="AT127" s="164" t="s">
        <v>115</v>
      </c>
      <c r="AU127" s="164" t="s">
        <v>81</v>
      </c>
      <c r="AY127" s="13" t="s">
        <v>121</v>
      </c>
      <c r="BE127" s="165">
        <f t="shared" si="14"/>
        <v>0</v>
      </c>
      <c r="BF127" s="165">
        <f t="shared" si="15"/>
        <v>0</v>
      </c>
      <c r="BG127" s="165">
        <f t="shared" si="16"/>
        <v>0</v>
      </c>
      <c r="BH127" s="165">
        <f t="shared" si="17"/>
        <v>0</v>
      </c>
      <c r="BI127" s="165">
        <f t="shared" si="18"/>
        <v>0</v>
      </c>
      <c r="BJ127" s="13" t="s">
        <v>81</v>
      </c>
      <c r="BK127" s="165">
        <f t="shared" si="19"/>
        <v>0</v>
      </c>
      <c r="BL127" s="13" t="s">
        <v>226</v>
      </c>
      <c r="BM127" s="164" t="s">
        <v>4405</v>
      </c>
    </row>
    <row r="128" spans="2:65" s="1" customFormat="1" ht="24" customHeight="1">
      <c r="B128" s="30"/>
      <c r="C128" s="153" t="s">
        <v>3362</v>
      </c>
      <c r="D128" s="153" t="s">
        <v>115</v>
      </c>
      <c r="E128" s="154" t="s">
        <v>4406</v>
      </c>
      <c r="F128" s="155" t="s">
        <v>4407</v>
      </c>
      <c r="G128" s="156" t="s">
        <v>4283</v>
      </c>
      <c r="H128" s="207"/>
      <c r="I128" s="158"/>
      <c r="J128" s="159">
        <f t="shared" si="10"/>
        <v>0</v>
      </c>
      <c r="K128" s="155" t="s">
        <v>119</v>
      </c>
      <c r="L128" s="34"/>
      <c r="M128" s="160" t="s">
        <v>19</v>
      </c>
      <c r="N128" s="161" t="s">
        <v>44</v>
      </c>
      <c r="O128" s="59"/>
      <c r="P128" s="162">
        <f t="shared" si="11"/>
        <v>0</v>
      </c>
      <c r="Q128" s="162">
        <v>0</v>
      </c>
      <c r="R128" s="162">
        <f t="shared" si="12"/>
        <v>0</v>
      </c>
      <c r="S128" s="162">
        <v>0</v>
      </c>
      <c r="T128" s="163">
        <f t="shared" si="13"/>
        <v>0</v>
      </c>
      <c r="AR128" s="164" t="s">
        <v>226</v>
      </c>
      <c r="AT128" s="164" t="s">
        <v>115</v>
      </c>
      <c r="AU128" s="164" t="s">
        <v>81</v>
      </c>
      <c r="AY128" s="13" t="s">
        <v>121</v>
      </c>
      <c r="BE128" s="165">
        <f t="shared" si="14"/>
        <v>0</v>
      </c>
      <c r="BF128" s="165">
        <f t="shared" si="15"/>
        <v>0</v>
      </c>
      <c r="BG128" s="165">
        <f t="shared" si="16"/>
        <v>0</v>
      </c>
      <c r="BH128" s="165">
        <f t="shared" si="17"/>
        <v>0</v>
      </c>
      <c r="BI128" s="165">
        <f t="shared" si="18"/>
        <v>0</v>
      </c>
      <c r="BJ128" s="13" t="s">
        <v>81</v>
      </c>
      <c r="BK128" s="165">
        <f t="shared" si="19"/>
        <v>0</v>
      </c>
      <c r="BL128" s="13" t="s">
        <v>226</v>
      </c>
      <c r="BM128" s="164" t="s">
        <v>4408</v>
      </c>
    </row>
    <row r="129" spans="2:65" s="1" customFormat="1" ht="24" customHeight="1">
      <c r="B129" s="30"/>
      <c r="C129" s="153" t="s">
        <v>3366</v>
      </c>
      <c r="D129" s="153" t="s">
        <v>115</v>
      </c>
      <c r="E129" s="154" t="s">
        <v>4409</v>
      </c>
      <c r="F129" s="155" t="s">
        <v>4410</v>
      </c>
      <c r="G129" s="156" t="s">
        <v>4283</v>
      </c>
      <c r="H129" s="207"/>
      <c r="I129" s="158"/>
      <c r="J129" s="159">
        <f t="shared" si="10"/>
        <v>0</v>
      </c>
      <c r="K129" s="155" t="s">
        <v>119</v>
      </c>
      <c r="L129" s="34"/>
      <c r="M129" s="160" t="s">
        <v>19</v>
      </c>
      <c r="N129" s="161" t="s">
        <v>44</v>
      </c>
      <c r="O129" s="59"/>
      <c r="P129" s="162">
        <f t="shared" si="11"/>
        <v>0</v>
      </c>
      <c r="Q129" s="162">
        <v>0</v>
      </c>
      <c r="R129" s="162">
        <f t="shared" si="12"/>
        <v>0</v>
      </c>
      <c r="S129" s="162">
        <v>0</v>
      </c>
      <c r="T129" s="163">
        <f t="shared" si="13"/>
        <v>0</v>
      </c>
      <c r="AR129" s="164" t="s">
        <v>226</v>
      </c>
      <c r="AT129" s="164" t="s">
        <v>115</v>
      </c>
      <c r="AU129" s="164" t="s">
        <v>81</v>
      </c>
      <c r="AY129" s="13" t="s">
        <v>121</v>
      </c>
      <c r="BE129" s="165">
        <f t="shared" si="14"/>
        <v>0</v>
      </c>
      <c r="BF129" s="165">
        <f t="shared" si="15"/>
        <v>0</v>
      </c>
      <c r="BG129" s="165">
        <f t="shared" si="16"/>
        <v>0</v>
      </c>
      <c r="BH129" s="165">
        <f t="shared" si="17"/>
        <v>0</v>
      </c>
      <c r="BI129" s="165">
        <f t="shared" si="18"/>
        <v>0</v>
      </c>
      <c r="BJ129" s="13" t="s">
        <v>81</v>
      </c>
      <c r="BK129" s="165">
        <f t="shared" si="19"/>
        <v>0</v>
      </c>
      <c r="BL129" s="13" t="s">
        <v>226</v>
      </c>
      <c r="BM129" s="164" t="s">
        <v>4411</v>
      </c>
    </row>
    <row r="130" spans="2:65" s="1" customFormat="1" ht="24" customHeight="1">
      <c r="B130" s="30"/>
      <c r="C130" s="153" t="s">
        <v>3330</v>
      </c>
      <c r="D130" s="153" t="s">
        <v>115</v>
      </c>
      <c r="E130" s="154" t="s">
        <v>4412</v>
      </c>
      <c r="F130" s="155" t="s">
        <v>4413</v>
      </c>
      <c r="G130" s="156" t="s">
        <v>4283</v>
      </c>
      <c r="H130" s="207"/>
      <c r="I130" s="158"/>
      <c r="J130" s="159">
        <f t="shared" si="10"/>
        <v>0</v>
      </c>
      <c r="K130" s="155" t="s">
        <v>119</v>
      </c>
      <c r="L130" s="34"/>
      <c r="M130" s="160" t="s">
        <v>19</v>
      </c>
      <c r="N130" s="161" t="s">
        <v>44</v>
      </c>
      <c r="O130" s="59"/>
      <c r="P130" s="162">
        <f t="shared" si="11"/>
        <v>0</v>
      </c>
      <c r="Q130" s="162">
        <v>0</v>
      </c>
      <c r="R130" s="162">
        <f t="shared" si="12"/>
        <v>0</v>
      </c>
      <c r="S130" s="162">
        <v>0</v>
      </c>
      <c r="T130" s="163">
        <f t="shared" si="13"/>
        <v>0</v>
      </c>
      <c r="AR130" s="164" t="s">
        <v>226</v>
      </c>
      <c r="AT130" s="164" t="s">
        <v>115</v>
      </c>
      <c r="AU130" s="164" t="s">
        <v>81</v>
      </c>
      <c r="AY130" s="13" t="s">
        <v>121</v>
      </c>
      <c r="BE130" s="165">
        <f t="shared" si="14"/>
        <v>0</v>
      </c>
      <c r="BF130" s="165">
        <f t="shared" si="15"/>
        <v>0</v>
      </c>
      <c r="BG130" s="165">
        <f t="shared" si="16"/>
        <v>0</v>
      </c>
      <c r="BH130" s="165">
        <f t="shared" si="17"/>
        <v>0</v>
      </c>
      <c r="BI130" s="165">
        <f t="shared" si="18"/>
        <v>0</v>
      </c>
      <c r="BJ130" s="13" t="s">
        <v>81</v>
      </c>
      <c r="BK130" s="165">
        <f t="shared" si="19"/>
        <v>0</v>
      </c>
      <c r="BL130" s="13" t="s">
        <v>226</v>
      </c>
      <c r="BM130" s="164" t="s">
        <v>4414</v>
      </c>
    </row>
    <row r="131" spans="2:65" s="1" customFormat="1" ht="24" customHeight="1">
      <c r="B131" s="30"/>
      <c r="C131" s="153" t="s">
        <v>3334</v>
      </c>
      <c r="D131" s="153" t="s">
        <v>115</v>
      </c>
      <c r="E131" s="154" t="s">
        <v>4415</v>
      </c>
      <c r="F131" s="155" t="s">
        <v>4416</v>
      </c>
      <c r="G131" s="156" t="s">
        <v>4283</v>
      </c>
      <c r="H131" s="207"/>
      <c r="I131" s="158"/>
      <c r="J131" s="159">
        <f t="shared" si="10"/>
        <v>0</v>
      </c>
      <c r="K131" s="155" t="s">
        <v>119</v>
      </c>
      <c r="L131" s="34"/>
      <c r="M131" s="160" t="s">
        <v>19</v>
      </c>
      <c r="N131" s="161" t="s">
        <v>44</v>
      </c>
      <c r="O131" s="59"/>
      <c r="P131" s="162">
        <f t="shared" si="11"/>
        <v>0</v>
      </c>
      <c r="Q131" s="162">
        <v>0</v>
      </c>
      <c r="R131" s="162">
        <f t="shared" si="12"/>
        <v>0</v>
      </c>
      <c r="S131" s="162">
        <v>0</v>
      </c>
      <c r="T131" s="163">
        <f t="shared" si="13"/>
        <v>0</v>
      </c>
      <c r="AR131" s="164" t="s">
        <v>226</v>
      </c>
      <c r="AT131" s="164" t="s">
        <v>115</v>
      </c>
      <c r="AU131" s="164" t="s">
        <v>81</v>
      </c>
      <c r="AY131" s="13" t="s">
        <v>121</v>
      </c>
      <c r="BE131" s="165">
        <f t="shared" si="14"/>
        <v>0</v>
      </c>
      <c r="BF131" s="165">
        <f t="shared" si="15"/>
        <v>0</v>
      </c>
      <c r="BG131" s="165">
        <f t="shared" si="16"/>
        <v>0</v>
      </c>
      <c r="BH131" s="165">
        <f t="shared" si="17"/>
        <v>0</v>
      </c>
      <c r="BI131" s="165">
        <f t="shared" si="18"/>
        <v>0</v>
      </c>
      <c r="BJ131" s="13" t="s">
        <v>81</v>
      </c>
      <c r="BK131" s="165">
        <f t="shared" si="19"/>
        <v>0</v>
      </c>
      <c r="BL131" s="13" t="s">
        <v>226</v>
      </c>
      <c r="BM131" s="164" t="s">
        <v>4417</v>
      </c>
    </row>
    <row r="132" spans="2:65" s="1" customFormat="1" ht="24" customHeight="1">
      <c r="B132" s="30"/>
      <c r="C132" s="153" t="s">
        <v>3370</v>
      </c>
      <c r="D132" s="153" t="s">
        <v>115</v>
      </c>
      <c r="E132" s="154" t="s">
        <v>4418</v>
      </c>
      <c r="F132" s="155" t="s">
        <v>4419</v>
      </c>
      <c r="G132" s="156" t="s">
        <v>4283</v>
      </c>
      <c r="H132" s="207"/>
      <c r="I132" s="158"/>
      <c r="J132" s="159">
        <f t="shared" si="10"/>
        <v>0</v>
      </c>
      <c r="K132" s="155" t="s">
        <v>119</v>
      </c>
      <c r="L132" s="34"/>
      <c r="M132" s="160" t="s">
        <v>19</v>
      </c>
      <c r="N132" s="161" t="s">
        <v>44</v>
      </c>
      <c r="O132" s="59"/>
      <c r="P132" s="162">
        <f t="shared" si="11"/>
        <v>0</v>
      </c>
      <c r="Q132" s="162">
        <v>0</v>
      </c>
      <c r="R132" s="162">
        <f t="shared" si="12"/>
        <v>0</v>
      </c>
      <c r="S132" s="162">
        <v>0</v>
      </c>
      <c r="T132" s="163">
        <f t="shared" si="13"/>
        <v>0</v>
      </c>
      <c r="AR132" s="164" t="s">
        <v>226</v>
      </c>
      <c r="AT132" s="164" t="s">
        <v>115</v>
      </c>
      <c r="AU132" s="164" t="s">
        <v>81</v>
      </c>
      <c r="AY132" s="13" t="s">
        <v>121</v>
      </c>
      <c r="BE132" s="165">
        <f t="shared" si="14"/>
        <v>0</v>
      </c>
      <c r="BF132" s="165">
        <f t="shared" si="15"/>
        <v>0</v>
      </c>
      <c r="BG132" s="165">
        <f t="shared" si="16"/>
        <v>0</v>
      </c>
      <c r="BH132" s="165">
        <f t="shared" si="17"/>
        <v>0</v>
      </c>
      <c r="BI132" s="165">
        <f t="shared" si="18"/>
        <v>0</v>
      </c>
      <c r="BJ132" s="13" t="s">
        <v>81</v>
      </c>
      <c r="BK132" s="165">
        <f t="shared" si="19"/>
        <v>0</v>
      </c>
      <c r="BL132" s="13" t="s">
        <v>226</v>
      </c>
      <c r="BM132" s="164" t="s">
        <v>4420</v>
      </c>
    </row>
    <row r="133" spans="2:65" s="1" customFormat="1" ht="24" customHeight="1">
      <c r="B133" s="30"/>
      <c r="C133" s="153" t="s">
        <v>3374</v>
      </c>
      <c r="D133" s="153" t="s">
        <v>115</v>
      </c>
      <c r="E133" s="154" t="s">
        <v>4421</v>
      </c>
      <c r="F133" s="155" t="s">
        <v>4422</v>
      </c>
      <c r="G133" s="156" t="s">
        <v>4283</v>
      </c>
      <c r="H133" s="207"/>
      <c r="I133" s="158"/>
      <c r="J133" s="159">
        <f t="shared" si="10"/>
        <v>0</v>
      </c>
      <c r="K133" s="155" t="s">
        <v>119</v>
      </c>
      <c r="L133" s="34"/>
      <c r="M133" s="160" t="s">
        <v>19</v>
      </c>
      <c r="N133" s="161" t="s">
        <v>44</v>
      </c>
      <c r="O133" s="59"/>
      <c r="P133" s="162">
        <f t="shared" si="11"/>
        <v>0</v>
      </c>
      <c r="Q133" s="162">
        <v>0</v>
      </c>
      <c r="R133" s="162">
        <f t="shared" si="12"/>
        <v>0</v>
      </c>
      <c r="S133" s="162">
        <v>0</v>
      </c>
      <c r="T133" s="163">
        <f t="shared" si="13"/>
        <v>0</v>
      </c>
      <c r="AR133" s="164" t="s">
        <v>226</v>
      </c>
      <c r="AT133" s="164" t="s">
        <v>115</v>
      </c>
      <c r="AU133" s="164" t="s">
        <v>81</v>
      </c>
      <c r="AY133" s="13" t="s">
        <v>121</v>
      </c>
      <c r="BE133" s="165">
        <f t="shared" si="14"/>
        <v>0</v>
      </c>
      <c r="BF133" s="165">
        <f t="shared" si="15"/>
        <v>0</v>
      </c>
      <c r="BG133" s="165">
        <f t="shared" si="16"/>
        <v>0</v>
      </c>
      <c r="BH133" s="165">
        <f t="shared" si="17"/>
        <v>0</v>
      </c>
      <c r="BI133" s="165">
        <f t="shared" si="18"/>
        <v>0</v>
      </c>
      <c r="BJ133" s="13" t="s">
        <v>81</v>
      </c>
      <c r="BK133" s="165">
        <f t="shared" si="19"/>
        <v>0</v>
      </c>
      <c r="BL133" s="13" t="s">
        <v>226</v>
      </c>
      <c r="BM133" s="164" t="s">
        <v>4423</v>
      </c>
    </row>
    <row r="134" spans="2:65" s="1" customFormat="1" ht="24" customHeight="1">
      <c r="B134" s="30"/>
      <c r="C134" s="153" t="s">
        <v>279</v>
      </c>
      <c r="D134" s="153" t="s">
        <v>115</v>
      </c>
      <c r="E134" s="154" t="s">
        <v>4424</v>
      </c>
      <c r="F134" s="155" t="s">
        <v>4425</v>
      </c>
      <c r="G134" s="156" t="s">
        <v>4283</v>
      </c>
      <c r="H134" s="207"/>
      <c r="I134" s="158"/>
      <c r="J134" s="159">
        <f t="shared" si="10"/>
        <v>0</v>
      </c>
      <c r="K134" s="155" t="s">
        <v>119</v>
      </c>
      <c r="L134" s="34"/>
      <c r="M134" s="160" t="s">
        <v>19</v>
      </c>
      <c r="N134" s="161" t="s">
        <v>44</v>
      </c>
      <c r="O134" s="59"/>
      <c r="P134" s="162">
        <f t="shared" si="11"/>
        <v>0</v>
      </c>
      <c r="Q134" s="162">
        <v>0</v>
      </c>
      <c r="R134" s="162">
        <f t="shared" si="12"/>
        <v>0</v>
      </c>
      <c r="S134" s="162">
        <v>0</v>
      </c>
      <c r="T134" s="163">
        <f t="shared" si="13"/>
        <v>0</v>
      </c>
      <c r="AR134" s="164" t="s">
        <v>226</v>
      </c>
      <c r="AT134" s="164" t="s">
        <v>115</v>
      </c>
      <c r="AU134" s="164" t="s">
        <v>81</v>
      </c>
      <c r="AY134" s="13" t="s">
        <v>121</v>
      </c>
      <c r="BE134" s="165">
        <f t="shared" si="14"/>
        <v>0</v>
      </c>
      <c r="BF134" s="165">
        <f t="shared" si="15"/>
        <v>0</v>
      </c>
      <c r="BG134" s="165">
        <f t="shared" si="16"/>
        <v>0</v>
      </c>
      <c r="BH134" s="165">
        <f t="shared" si="17"/>
        <v>0</v>
      </c>
      <c r="BI134" s="165">
        <f t="shared" si="18"/>
        <v>0</v>
      </c>
      <c r="BJ134" s="13" t="s">
        <v>81</v>
      </c>
      <c r="BK134" s="165">
        <f t="shared" si="19"/>
        <v>0</v>
      </c>
      <c r="BL134" s="13" t="s">
        <v>226</v>
      </c>
      <c r="BM134" s="164" t="s">
        <v>4426</v>
      </c>
    </row>
    <row r="135" spans="2:65" s="1" customFormat="1" ht="24" customHeight="1">
      <c r="B135" s="30"/>
      <c r="C135" s="153" t="s">
        <v>2382</v>
      </c>
      <c r="D135" s="153" t="s">
        <v>115</v>
      </c>
      <c r="E135" s="154" t="s">
        <v>4427</v>
      </c>
      <c r="F135" s="155" t="s">
        <v>4428</v>
      </c>
      <c r="G135" s="156" t="s">
        <v>4283</v>
      </c>
      <c r="H135" s="207"/>
      <c r="I135" s="158"/>
      <c r="J135" s="159">
        <f t="shared" si="10"/>
        <v>0</v>
      </c>
      <c r="K135" s="155" t="s">
        <v>119</v>
      </c>
      <c r="L135" s="34"/>
      <c r="M135" s="160" t="s">
        <v>19</v>
      </c>
      <c r="N135" s="161" t="s">
        <v>44</v>
      </c>
      <c r="O135" s="59"/>
      <c r="P135" s="162">
        <f t="shared" si="11"/>
        <v>0</v>
      </c>
      <c r="Q135" s="162">
        <v>0</v>
      </c>
      <c r="R135" s="162">
        <f t="shared" si="12"/>
        <v>0</v>
      </c>
      <c r="S135" s="162">
        <v>0</v>
      </c>
      <c r="T135" s="163">
        <f t="shared" si="13"/>
        <v>0</v>
      </c>
      <c r="AR135" s="164" t="s">
        <v>226</v>
      </c>
      <c r="AT135" s="164" t="s">
        <v>115</v>
      </c>
      <c r="AU135" s="164" t="s">
        <v>81</v>
      </c>
      <c r="AY135" s="13" t="s">
        <v>121</v>
      </c>
      <c r="BE135" s="165">
        <f t="shared" si="14"/>
        <v>0</v>
      </c>
      <c r="BF135" s="165">
        <f t="shared" si="15"/>
        <v>0</v>
      </c>
      <c r="BG135" s="165">
        <f t="shared" si="16"/>
        <v>0</v>
      </c>
      <c r="BH135" s="165">
        <f t="shared" si="17"/>
        <v>0</v>
      </c>
      <c r="BI135" s="165">
        <f t="shared" si="18"/>
        <v>0</v>
      </c>
      <c r="BJ135" s="13" t="s">
        <v>81</v>
      </c>
      <c r="BK135" s="165">
        <f t="shared" si="19"/>
        <v>0</v>
      </c>
      <c r="BL135" s="13" t="s">
        <v>226</v>
      </c>
      <c r="BM135" s="164" t="s">
        <v>4429</v>
      </c>
    </row>
    <row r="136" spans="2:65" s="1" customFormat="1" ht="24" customHeight="1">
      <c r="B136" s="30"/>
      <c r="C136" s="153" t="s">
        <v>2386</v>
      </c>
      <c r="D136" s="153" t="s">
        <v>115</v>
      </c>
      <c r="E136" s="154" t="s">
        <v>4430</v>
      </c>
      <c r="F136" s="155" t="s">
        <v>4431</v>
      </c>
      <c r="G136" s="156" t="s">
        <v>4283</v>
      </c>
      <c r="H136" s="207"/>
      <c r="I136" s="158"/>
      <c r="J136" s="159">
        <f t="shared" si="10"/>
        <v>0</v>
      </c>
      <c r="K136" s="155" t="s">
        <v>119</v>
      </c>
      <c r="L136" s="34"/>
      <c r="M136" s="160" t="s">
        <v>19</v>
      </c>
      <c r="N136" s="161" t="s">
        <v>44</v>
      </c>
      <c r="O136" s="59"/>
      <c r="P136" s="162">
        <f t="shared" si="11"/>
        <v>0</v>
      </c>
      <c r="Q136" s="162">
        <v>0</v>
      </c>
      <c r="R136" s="162">
        <f t="shared" si="12"/>
        <v>0</v>
      </c>
      <c r="S136" s="162">
        <v>0</v>
      </c>
      <c r="T136" s="163">
        <f t="shared" si="13"/>
        <v>0</v>
      </c>
      <c r="AR136" s="164" t="s">
        <v>226</v>
      </c>
      <c r="AT136" s="164" t="s">
        <v>115</v>
      </c>
      <c r="AU136" s="164" t="s">
        <v>81</v>
      </c>
      <c r="AY136" s="13" t="s">
        <v>121</v>
      </c>
      <c r="BE136" s="165">
        <f t="shared" si="14"/>
        <v>0</v>
      </c>
      <c r="BF136" s="165">
        <f t="shared" si="15"/>
        <v>0</v>
      </c>
      <c r="BG136" s="165">
        <f t="shared" si="16"/>
        <v>0</v>
      </c>
      <c r="BH136" s="165">
        <f t="shared" si="17"/>
        <v>0</v>
      </c>
      <c r="BI136" s="165">
        <f t="shared" si="18"/>
        <v>0</v>
      </c>
      <c r="BJ136" s="13" t="s">
        <v>81</v>
      </c>
      <c r="BK136" s="165">
        <f t="shared" si="19"/>
        <v>0</v>
      </c>
      <c r="BL136" s="13" t="s">
        <v>226</v>
      </c>
      <c r="BM136" s="164" t="s">
        <v>4432</v>
      </c>
    </row>
    <row r="137" spans="2:65" s="1" customFormat="1" ht="24" customHeight="1">
      <c r="B137" s="30"/>
      <c r="C137" s="153" t="s">
        <v>2390</v>
      </c>
      <c r="D137" s="153" t="s">
        <v>115</v>
      </c>
      <c r="E137" s="154" t="s">
        <v>4433</v>
      </c>
      <c r="F137" s="155" t="s">
        <v>4434</v>
      </c>
      <c r="G137" s="156" t="s">
        <v>4283</v>
      </c>
      <c r="H137" s="207"/>
      <c r="I137" s="158"/>
      <c r="J137" s="159">
        <f t="shared" si="10"/>
        <v>0</v>
      </c>
      <c r="K137" s="155" t="s">
        <v>119</v>
      </c>
      <c r="L137" s="34"/>
      <c r="M137" s="160" t="s">
        <v>19</v>
      </c>
      <c r="N137" s="161" t="s">
        <v>44</v>
      </c>
      <c r="O137" s="59"/>
      <c r="P137" s="162">
        <f t="shared" si="11"/>
        <v>0</v>
      </c>
      <c r="Q137" s="162">
        <v>0</v>
      </c>
      <c r="R137" s="162">
        <f t="shared" si="12"/>
        <v>0</v>
      </c>
      <c r="S137" s="162">
        <v>0</v>
      </c>
      <c r="T137" s="163">
        <f t="shared" si="13"/>
        <v>0</v>
      </c>
      <c r="AR137" s="164" t="s">
        <v>226</v>
      </c>
      <c r="AT137" s="164" t="s">
        <v>115</v>
      </c>
      <c r="AU137" s="164" t="s">
        <v>81</v>
      </c>
      <c r="AY137" s="13" t="s">
        <v>121</v>
      </c>
      <c r="BE137" s="165">
        <f t="shared" si="14"/>
        <v>0</v>
      </c>
      <c r="BF137" s="165">
        <f t="shared" si="15"/>
        <v>0</v>
      </c>
      <c r="BG137" s="165">
        <f t="shared" si="16"/>
        <v>0</v>
      </c>
      <c r="BH137" s="165">
        <f t="shared" si="17"/>
        <v>0</v>
      </c>
      <c r="BI137" s="165">
        <f t="shared" si="18"/>
        <v>0</v>
      </c>
      <c r="BJ137" s="13" t="s">
        <v>81</v>
      </c>
      <c r="BK137" s="165">
        <f t="shared" si="19"/>
        <v>0</v>
      </c>
      <c r="BL137" s="13" t="s">
        <v>226</v>
      </c>
      <c r="BM137" s="164" t="s">
        <v>4435</v>
      </c>
    </row>
    <row r="138" spans="2:65" s="1" customFormat="1" ht="24" customHeight="1">
      <c r="B138" s="30"/>
      <c r="C138" s="153" t="s">
        <v>232</v>
      </c>
      <c r="D138" s="153" t="s">
        <v>115</v>
      </c>
      <c r="E138" s="154" t="s">
        <v>4436</v>
      </c>
      <c r="F138" s="155" t="s">
        <v>4437</v>
      </c>
      <c r="G138" s="156" t="s">
        <v>4283</v>
      </c>
      <c r="H138" s="207"/>
      <c r="I138" s="158"/>
      <c r="J138" s="159">
        <f t="shared" si="10"/>
        <v>0</v>
      </c>
      <c r="K138" s="155" t="s">
        <v>119</v>
      </c>
      <c r="L138" s="34"/>
      <c r="M138" s="160" t="s">
        <v>19</v>
      </c>
      <c r="N138" s="161" t="s">
        <v>44</v>
      </c>
      <c r="O138" s="59"/>
      <c r="P138" s="162">
        <f t="shared" si="11"/>
        <v>0</v>
      </c>
      <c r="Q138" s="162">
        <v>0</v>
      </c>
      <c r="R138" s="162">
        <f t="shared" si="12"/>
        <v>0</v>
      </c>
      <c r="S138" s="162">
        <v>0</v>
      </c>
      <c r="T138" s="163">
        <f t="shared" si="13"/>
        <v>0</v>
      </c>
      <c r="AR138" s="164" t="s">
        <v>226</v>
      </c>
      <c r="AT138" s="164" t="s">
        <v>115</v>
      </c>
      <c r="AU138" s="164" t="s">
        <v>81</v>
      </c>
      <c r="AY138" s="13" t="s">
        <v>121</v>
      </c>
      <c r="BE138" s="165">
        <f t="shared" si="14"/>
        <v>0</v>
      </c>
      <c r="BF138" s="165">
        <f t="shared" si="15"/>
        <v>0</v>
      </c>
      <c r="BG138" s="165">
        <f t="shared" si="16"/>
        <v>0</v>
      </c>
      <c r="BH138" s="165">
        <f t="shared" si="17"/>
        <v>0</v>
      </c>
      <c r="BI138" s="165">
        <f t="shared" si="18"/>
        <v>0</v>
      </c>
      <c r="BJ138" s="13" t="s">
        <v>81</v>
      </c>
      <c r="BK138" s="165">
        <f t="shared" si="19"/>
        <v>0</v>
      </c>
      <c r="BL138" s="13" t="s">
        <v>226</v>
      </c>
      <c r="BM138" s="164" t="s">
        <v>4438</v>
      </c>
    </row>
    <row r="139" spans="2:65" s="1" customFormat="1" ht="36" customHeight="1">
      <c r="B139" s="30"/>
      <c r="C139" s="153" t="s">
        <v>4439</v>
      </c>
      <c r="D139" s="153" t="s">
        <v>115</v>
      </c>
      <c r="E139" s="154" t="s">
        <v>4440</v>
      </c>
      <c r="F139" s="155" t="s">
        <v>4441</v>
      </c>
      <c r="G139" s="156" t="s">
        <v>4283</v>
      </c>
      <c r="H139" s="207"/>
      <c r="I139" s="158"/>
      <c r="J139" s="159">
        <f t="shared" si="10"/>
        <v>0</v>
      </c>
      <c r="K139" s="155" t="s">
        <v>119</v>
      </c>
      <c r="L139" s="34"/>
      <c r="M139" s="160" t="s">
        <v>19</v>
      </c>
      <c r="N139" s="161" t="s">
        <v>44</v>
      </c>
      <c r="O139" s="59"/>
      <c r="P139" s="162">
        <f t="shared" si="11"/>
        <v>0</v>
      </c>
      <c r="Q139" s="162">
        <v>0</v>
      </c>
      <c r="R139" s="162">
        <f t="shared" si="12"/>
        <v>0</v>
      </c>
      <c r="S139" s="162">
        <v>0</v>
      </c>
      <c r="T139" s="163">
        <f t="shared" si="13"/>
        <v>0</v>
      </c>
      <c r="AR139" s="164" t="s">
        <v>226</v>
      </c>
      <c r="AT139" s="164" t="s">
        <v>115</v>
      </c>
      <c r="AU139" s="164" t="s">
        <v>81</v>
      </c>
      <c r="AY139" s="13" t="s">
        <v>121</v>
      </c>
      <c r="BE139" s="165">
        <f t="shared" si="14"/>
        <v>0</v>
      </c>
      <c r="BF139" s="165">
        <f t="shared" si="15"/>
        <v>0</v>
      </c>
      <c r="BG139" s="165">
        <f t="shared" si="16"/>
        <v>0</v>
      </c>
      <c r="BH139" s="165">
        <f t="shared" si="17"/>
        <v>0</v>
      </c>
      <c r="BI139" s="165">
        <f t="shared" si="18"/>
        <v>0</v>
      </c>
      <c r="BJ139" s="13" t="s">
        <v>81</v>
      </c>
      <c r="BK139" s="165">
        <f t="shared" si="19"/>
        <v>0</v>
      </c>
      <c r="BL139" s="13" t="s">
        <v>226</v>
      </c>
      <c r="BM139" s="164" t="s">
        <v>4442</v>
      </c>
    </row>
    <row r="140" spans="2:65" s="1" customFormat="1" ht="36" customHeight="1">
      <c r="B140" s="30"/>
      <c r="C140" s="153" t="s">
        <v>2397</v>
      </c>
      <c r="D140" s="153" t="s">
        <v>115</v>
      </c>
      <c r="E140" s="154" t="s">
        <v>4443</v>
      </c>
      <c r="F140" s="155" t="s">
        <v>4444</v>
      </c>
      <c r="G140" s="156" t="s">
        <v>4283</v>
      </c>
      <c r="H140" s="207"/>
      <c r="I140" s="158"/>
      <c r="J140" s="159">
        <f t="shared" si="10"/>
        <v>0</v>
      </c>
      <c r="K140" s="155" t="s">
        <v>119</v>
      </c>
      <c r="L140" s="34"/>
      <c r="M140" s="160" t="s">
        <v>19</v>
      </c>
      <c r="N140" s="161" t="s">
        <v>44</v>
      </c>
      <c r="O140" s="59"/>
      <c r="P140" s="162">
        <f t="shared" si="11"/>
        <v>0</v>
      </c>
      <c r="Q140" s="162">
        <v>0</v>
      </c>
      <c r="R140" s="162">
        <f t="shared" si="12"/>
        <v>0</v>
      </c>
      <c r="S140" s="162">
        <v>0</v>
      </c>
      <c r="T140" s="163">
        <f t="shared" si="13"/>
        <v>0</v>
      </c>
      <c r="AR140" s="164" t="s">
        <v>226</v>
      </c>
      <c r="AT140" s="164" t="s">
        <v>115</v>
      </c>
      <c r="AU140" s="164" t="s">
        <v>81</v>
      </c>
      <c r="AY140" s="13" t="s">
        <v>121</v>
      </c>
      <c r="BE140" s="165">
        <f t="shared" si="14"/>
        <v>0</v>
      </c>
      <c r="BF140" s="165">
        <f t="shared" si="15"/>
        <v>0</v>
      </c>
      <c r="BG140" s="165">
        <f t="shared" si="16"/>
        <v>0</v>
      </c>
      <c r="BH140" s="165">
        <f t="shared" si="17"/>
        <v>0</v>
      </c>
      <c r="BI140" s="165">
        <f t="shared" si="18"/>
        <v>0</v>
      </c>
      <c r="BJ140" s="13" t="s">
        <v>81</v>
      </c>
      <c r="BK140" s="165">
        <f t="shared" si="19"/>
        <v>0</v>
      </c>
      <c r="BL140" s="13" t="s">
        <v>226</v>
      </c>
      <c r="BM140" s="164" t="s">
        <v>4445</v>
      </c>
    </row>
    <row r="141" spans="2:65" s="1" customFormat="1" ht="36" customHeight="1">
      <c r="B141" s="30"/>
      <c r="C141" s="153" t="s">
        <v>2401</v>
      </c>
      <c r="D141" s="153" t="s">
        <v>115</v>
      </c>
      <c r="E141" s="154" t="s">
        <v>4446</v>
      </c>
      <c r="F141" s="155" t="s">
        <v>4447</v>
      </c>
      <c r="G141" s="156" t="s">
        <v>4283</v>
      </c>
      <c r="H141" s="207"/>
      <c r="I141" s="158"/>
      <c r="J141" s="159">
        <f t="shared" si="10"/>
        <v>0</v>
      </c>
      <c r="K141" s="155" t="s">
        <v>119</v>
      </c>
      <c r="L141" s="34"/>
      <c r="M141" s="160" t="s">
        <v>19</v>
      </c>
      <c r="N141" s="161" t="s">
        <v>44</v>
      </c>
      <c r="O141" s="59"/>
      <c r="P141" s="162">
        <f t="shared" si="11"/>
        <v>0</v>
      </c>
      <c r="Q141" s="162">
        <v>0</v>
      </c>
      <c r="R141" s="162">
        <f t="shared" si="12"/>
        <v>0</v>
      </c>
      <c r="S141" s="162">
        <v>0</v>
      </c>
      <c r="T141" s="163">
        <f t="shared" si="13"/>
        <v>0</v>
      </c>
      <c r="AR141" s="164" t="s">
        <v>226</v>
      </c>
      <c r="AT141" s="164" t="s">
        <v>115</v>
      </c>
      <c r="AU141" s="164" t="s">
        <v>81</v>
      </c>
      <c r="AY141" s="13" t="s">
        <v>121</v>
      </c>
      <c r="BE141" s="165">
        <f t="shared" si="14"/>
        <v>0</v>
      </c>
      <c r="BF141" s="165">
        <f t="shared" si="15"/>
        <v>0</v>
      </c>
      <c r="BG141" s="165">
        <f t="shared" si="16"/>
        <v>0</v>
      </c>
      <c r="BH141" s="165">
        <f t="shared" si="17"/>
        <v>0</v>
      </c>
      <c r="BI141" s="165">
        <f t="shared" si="18"/>
        <v>0</v>
      </c>
      <c r="BJ141" s="13" t="s">
        <v>81</v>
      </c>
      <c r="BK141" s="165">
        <f t="shared" si="19"/>
        <v>0</v>
      </c>
      <c r="BL141" s="13" t="s">
        <v>226</v>
      </c>
      <c r="BM141" s="164" t="s">
        <v>4448</v>
      </c>
    </row>
    <row r="142" spans="2:65" s="1" customFormat="1" ht="36" customHeight="1">
      <c r="B142" s="30"/>
      <c r="C142" s="153" t="s">
        <v>4449</v>
      </c>
      <c r="D142" s="153" t="s">
        <v>115</v>
      </c>
      <c r="E142" s="154" t="s">
        <v>4450</v>
      </c>
      <c r="F142" s="155" t="s">
        <v>4451</v>
      </c>
      <c r="G142" s="156" t="s">
        <v>4283</v>
      </c>
      <c r="H142" s="207"/>
      <c r="I142" s="158"/>
      <c r="J142" s="159">
        <f t="shared" si="10"/>
        <v>0</v>
      </c>
      <c r="K142" s="155" t="s">
        <v>119</v>
      </c>
      <c r="L142" s="34"/>
      <c r="M142" s="160" t="s">
        <v>19</v>
      </c>
      <c r="N142" s="161" t="s">
        <v>44</v>
      </c>
      <c r="O142" s="59"/>
      <c r="P142" s="162">
        <f t="shared" si="11"/>
        <v>0</v>
      </c>
      <c r="Q142" s="162">
        <v>0</v>
      </c>
      <c r="R142" s="162">
        <f t="shared" si="12"/>
        <v>0</v>
      </c>
      <c r="S142" s="162">
        <v>0</v>
      </c>
      <c r="T142" s="163">
        <f t="shared" si="13"/>
        <v>0</v>
      </c>
      <c r="AR142" s="164" t="s">
        <v>226</v>
      </c>
      <c r="AT142" s="164" t="s">
        <v>115</v>
      </c>
      <c r="AU142" s="164" t="s">
        <v>81</v>
      </c>
      <c r="AY142" s="13" t="s">
        <v>121</v>
      </c>
      <c r="BE142" s="165">
        <f t="shared" si="14"/>
        <v>0</v>
      </c>
      <c r="BF142" s="165">
        <f t="shared" si="15"/>
        <v>0</v>
      </c>
      <c r="BG142" s="165">
        <f t="shared" si="16"/>
        <v>0</v>
      </c>
      <c r="BH142" s="165">
        <f t="shared" si="17"/>
        <v>0</v>
      </c>
      <c r="BI142" s="165">
        <f t="shared" si="18"/>
        <v>0</v>
      </c>
      <c r="BJ142" s="13" t="s">
        <v>81</v>
      </c>
      <c r="BK142" s="165">
        <f t="shared" si="19"/>
        <v>0</v>
      </c>
      <c r="BL142" s="13" t="s">
        <v>226</v>
      </c>
      <c r="BM142" s="164" t="s">
        <v>4452</v>
      </c>
    </row>
    <row r="143" spans="2:65" s="1" customFormat="1" ht="36" customHeight="1">
      <c r="B143" s="30"/>
      <c r="C143" s="153" t="s">
        <v>4453</v>
      </c>
      <c r="D143" s="153" t="s">
        <v>115</v>
      </c>
      <c r="E143" s="154" t="s">
        <v>4454</v>
      </c>
      <c r="F143" s="155" t="s">
        <v>4455</v>
      </c>
      <c r="G143" s="156" t="s">
        <v>4283</v>
      </c>
      <c r="H143" s="207"/>
      <c r="I143" s="158"/>
      <c r="J143" s="159">
        <f t="shared" si="10"/>
        <v>0</v>
      </c>
      <c r="K143" s="155" t="s">
        <v>119</v>
      </c>
      <c r="L143" s="34"/>
      <c r="M143" s="160" t="s">
        <v>19</v>
      </c>
      <c r="N143" s="161" t="s">
        <v>44</v>
      </c>
      <c r="O143" s="59"/>
      <c r="P143" s="162">
        <f t="shared" si="11"/>
        <v>0</v>
      </c>
      <c r="Q143" s="162">
        <v>0</v>
      </c>
      <c r="R143" s="162">
        <f t="shared" si="12"/>
        <v>0</v>
      </c>
      <c r="S143" s="162">
        <v>0</v>
      </c>
      <c r="T143" s="163">
        <f t="shared" si="13"/>
        <v>0</v>
      </c>
      <c r="AR143" s="164" t="s">
        <v>226</v>
      </c>
      <c r="AT143" s="164" t="s">
        <v>115</v>
      </c>
      <c r="AU143" s="164" t="s">
        <v>81</v>
      </c>
      <c r="AY143" s="13" t="s">
        <v>121</v>
      </c>
      <c r="BE143" s="165">
        <f t="shared" si="14"/>
        <v>0</v>
      </c>
      <c r="BF143" s="165">
        <f t="shared" si="15"/>
        <v>0</v>
      </c>
      <c r="BG143" s="165">
        <f t="shared" si="16"/>
        <v>0</v>
      </c>
      <c r="BH143" s="165">
        <f t="shared" si="17"/>
        <v>0</v>
      </c>
      <c r="BI143" s="165">
        <f t="shared" si="18"/>
        <v>0</v>
      </c>
      <c r="BJ143" s="13" t="s">
        <v>81</v>
      </c>
      <c r="BK143" s="165">
        <f t="shared" si="19"/>
        <v>0</v>
      </c>
      <c r="BL143" s="13" t="s">
        <v>226</v>
      </c>
      <c r="BM143" s="164" t="s">
        <v>4456</v>
      </c>
    </row>
    <row r="144" spans="2:65" s="1" customFormat="1" ht="36" customHeight="1">
      <c r="B144" s="30"/>
      <c r="C144" s="153" t="s">
        <v>4457</v>
      </c>
      <c r="D144" s="153" t="s">
        <v>115</v>
      </c>
      <c r="E144" s="154" t="s">
        <v>4458</v>
      </c>
      <c r="F144" s="155" t="s">
        <v>4459</v>
      </c>
      <c r="G144" s="156" t="s">
        <v>4283</v>
      </c>
      <c r="H144" s="207"/>
      <c r="I144" s="158"/>
      <c r="J144" s="159">
        <f t="shared" si="10"/>
        <v>0</v>
      </c>
      <c r="K144" s="155" t="s">
        <v>119</v>
      </c>
      <c r="L144" s="34"/>
      <c r="M144" s="160" t="s">
        <v>19</v>
      </c>
      <c r="N144" s="161" t="s">
        <v>44</v>
      </c>
      <c r="O144" s="59"/>
      <c r="P144" s="162">
        <f t="shared" si="11"/>
        <v>0</v>
      </c>
      <c r="Q144" s="162">
        <v>0</v>
      </c>
      <c r="R144" s="162">
        <f t="shared" si="12"/>
        <v>0</v>
      </c>
      <c r="S144" s="162">
        <v>0</v>
      </c>
      <c r="T144" s="163">
        <f t="shared" si="13"/>
        <v>0</v>
      </c>
      <c r="AR144" s="164" t="s">
        <v>226</v>
      </c>
      <c r="AT144" s="164" t="s">
        <v>115</v>
      </c>
      <c r="AU144" s="164" t="s">
        <v>81</v>
      </c>
      <c r="AY144" s="13" t="s">
        <v>121</v>
      </c>
      <c r="BE144" s="165">
        <f t="shared" si="14"/>
        <v>0</v>
      </c>
      <c r="BF144" s="165">
        <f t="shared" si="15"/>
        <v>0</v>
      </c>
      <c r="BG144" s="165">
        <f t="shared" si="16"/>
        <v>0</v>
      </c>
      <c r="BH144" s="165">
        <f t="shared" si="17"/>
        <v>0</v>
      </c>
      <c r="BI144" s="165">
        <f t="shared" si="18"/>
        <v>0</v>
      </c>
      <c r="BJ144" s="13" t="s">
        <v>81</v>
      </c>
      <c r="BK144" s="165">
        <f t="shared" si="19"/>
        <v>0</v>
      </c>
      <c r="BL144" s="13" t="s">
        <v>226</v>
      </c>
      <c r="BM144" s="164" t="s">
        <v>4460</v>
      </c>
    </row>
    <row r="145" spans="2:65" s="1" customFormat="1" ht="36" customHeight="1">
      <c r="B145" s="30"/>
      <c r="C145" s="153" t="s">
        <v>2405</v>
      </c>
      <c r="D145" s="153" t="s">
        <v>115</v>
      </c>
      <c r="E145" s="154" t="s">
        <v>4461</v>
      </c>
      <c r="F145" s="155" t="s">
        <v>4462</v>
      </c>
      <c r="G145" s="156" t="s">
        <v>4283</v>
      </c>
      <c r="H145" s="207"/>
      <c r="I145" s="158"/>
      <c r="J145" s="159">
        <f t="shared" si="10"/>
        <v>0</v>
      </c>
      <c r="K145" s="155" t="s">
        <v>119</v>
      </c>
      <c r="L145" s="34"/>
      <c r="M145" s="160" t="s">
        <v>19</v>
      </c>
      <c r="N145" s="161" t="s">
        <v>44</v>
      </c>
      <c r="O145" s="59"/>
      <c r="P145" s="162">
        <f t="shared" si="11"/>
        <v>0</v>
      </c>
      <c r="Q145" s="162">
        <v>0</v>
      </c>
      <c r="R145" s="162">
        <f t="shared" si="12"/>
        <v>0</v>
      </c>
      <c r="S145" s="162">
        <v>0</v>
      </c>
      <c r="T145" s="163">
        <f t="shared" si="13"/>
        <v>0</v>
      </c>
      <c r="AR145" s="164" t="s">
        <v>226</v>
      </c>
      <c r="AT145" s="164" t="s">
        <v>115</v>
      </c>
      <c r="AU145" s="164" t="s">
        <v>81</v>
      </c>
      <c r="AY145" s="13" t="s">
        <v>121</v>
      </c>
      <c r="BE145" s="165">
        <f t="shared" si="14"/>
        <v>0</v>
      </c>
      <c r="BF145" s="165">
        <f t="shared" si="15"/>
        <v>0</v>
      </c>
      <c r="BG145" s="165">
        <f t="shared" si="16"/>
        <v>0</v>
      </c>
      <c r="BH145" s="165">
        <f t="shared" si="17"/>
        <v>0</v>
      </c>
      <c r="BI145" s="165">
        <f t="shared" si="18"/>
        <v>0</v>
      </c>
      <c r="BJ145" s="13" t="s">
        <v>81</v>
      </c>
      <c r="BK145" s="165">
        <f t="shared" si="19"/>
        <v>0</v>
      </c>
      <c r="BL145" s="13" t="s">
        <v>226</v>
      </c>
      <c r="BM145" s="164" t="s">
        <v>4463</v>
      </c>
    </row>
    <row r="146" spans="2:65" s="1" customFormat="1" ht="36" customHeight="1">
      <c r="B146" s="30"/>
      <c r="C146" s="153" t="s">
        <v>3886</v>
      </c>
      <c r="D146" s="153" t="s">
        <v>115</v>
      </c>
      <c r="E146" s="154" t="s">
        <v>4464</v>
      </c>
      <c r="F146" s="155" t="s">
        <v>4465</v>
      </c>
      <c r="G146" s="156" t="s">
        <v>4283</v>
      </c>
      <c r="H146" s="207"/>
      <c r="I146" s="158"/>
      <c r="J146" s="159">
        <f t="shared" si="10"/>
        <v>0</v>
      </c>
      <c r="K146" s="155" t="s">
        <v>119</v>
      </c>
      <c r="L146" s="34"/>
      <c r="M146" s="160" t="s">
        <v>19</v>
      </c>
      <c r="N146" s="161" t="s">
        <v>44</v>
      </c>
      <c r="O146" s="59"/>
      <c r="P146" s="162">
        <f t="shared" si="11"/>
        <v>0</v>
      </c>
      <c r="Q146" s="162">
        <v>0</v>
      </c>
      <c r="R146" s="162">
        <f t="shared" si="12"/>
        <v>0</v>
      </c>
      <c r="S146" s="162">
        <v>0</v>
      </c>
      <c r="T146" s="163">
        <f t="shared" si="13"/>
        <v>0</v>
      </c>
      <c r="AR146" s="164" t="s">
        <v>226</v>
      </c>
      <c r="AT146" s="164" t="s">
        <v>115</v>
      </c>
      <c r="AU146" s="164" t="s">
        <v>81</v>
      </c>
      <c r="AY146" s="13" t="s">
        <v>121</v>
      </c>
      <c r="BE146" s="165">
        <f t="shared" si="14"/>
        <v>0</v>
      </c>
      <c r="BF146" s="165">
        <f t="shared" si="15"/>
        <v>0</v>
      </c>
      <c r="BG146" s="165">
        <f t="shared" si="16"/>
        <v>0</v>
      </c>
      <c r="BH146" s="165">
        <f t="shared" si="17"/>
        <v>0</v>
      </c>
      <c r="BI146" s="165">
        <f t="shared" si="18"/>
        <v>0</v>
      </c>
      <c r="BJ146" s="13" t="s">
        <v>81</v>
      </c>
      <c r="BK146" s="165">
        <f t="shared" si="19"/>
        <v>0</v>
      </c>
      <c r="BL146" s="13" t="s">
        <v>226</v>
      </c>
      <c r="BM146" s="164" t="s">
        <v>4466</v>
      </c>
    </row>
    <row r="147" spans="2:65" s="1" customFormat="1" ht="24" customHeight="1">
      <c r="B147" s="30"/>
      <c r="C147" s="153" t="s">
        <v>2409</v>
      </c>
      <c r="D147" s="153" t="s">
        <v>115</v>
      </c>
      <c r="E147" s="154" t="s">
        <v>4467</v>
      </c>
      <c r="F147" s="155" t="s">
        <v>4468</v>
      </c>
      <c r="G147" s="156" t="s">
        <v>4469</v>
      </c>
      <c r="H147" s="157">
        <v>1</v>
      </c>
      <c r="I147" s="158"/>
      <c r="J147" s="159">
        <f t="shared" si="10"/>
        <v>0</v>
      </c>
      <c r="K147" s="155" t="s">
        <v>119</v>
      </c>
      <c r="L147" s="34"/>
      <c r="M147" s="193" t="s">
        <v>19</v>
      </c>
      <c r="N147" s="194" t="s">
        <v>44</v>
      </c>
      <c r="O147" s="195"/>
      <c r="P147" s="196">
        <f t="shared" si="11"/>
        <v>0</v>
      </c>
      <c r="Q147" s="196">
        <v>0</v>
      </c>
      <c r="R147" s="196">
        <f t="shared" si="12"/>
        <v>0</v>
      </c>
      <c r="S147" s="196">
        <v>0</v>
      </c>
      <c r="T147" s="197">
        <f t="shared" si="13"/>
        <v>0</v>
      </c>
      <c r="AR147" s="164" t="s">
        <v>226</v>
      </c>
      <c r="AT147" s="164" t="s">
        <v>115</v>
      </c>
      <c r="AU147" s="164" t="s">
        <v>81</v>
      </c>
      <c r="AY147" s="13" t="s">
        <v>121</v>
      </c>
      <c r="BE147" s="165">
        <f t="shared" si="14"/>
        <v>0</v>
      </c>
      <c r="BF147" s="165">
        <f t="shared" si="15"/>
        <v>0</v>
      </c>
      <c r="BG147" s="165">
        <f t="shared" si="16"/>
        <v>0</v>
      </c>
      <c r="BH147" s="165">
        <f t="shared" si="17"/>
        <v>0</v>
      </c>
      <c r="BI147" s="165">
        <f t="shared" si="18"/>
        <v>0</v>
      </c>
      <c r="BJ147" s="13" t="s">
        <v>81</v>
      </c>
      <c r="BK147" s="165">
        <f t="shared" si="19"/>
        <v>0</v>
      </c>
      <c r="BL147" s="13" t="s">
        <v>226</v>
      </c>
      <c r="BM147" s="164" t="s">
        <v>4470</v>
      </c>
    </row>
    <row r="148" spans="2:65" s="1" customFormat="1" ht="6.95" customHeight="1">
      <c r="B148" s="42"/>
      <c r="C148" s="43"/>
      <c r="D148" s="43"/>
      <c r="E148" s="43"/>
      <c r="F148" s="43"/>
      <c r="G148" s="43"/>
      <c r="H148" s="43"/>
      <c r="I148" s="127"/>
      <c r="J148" s="43"/>
      <c r="K148" s="43"/>
      <c r="L148" s="34"/>
    </row>
  </sheetData>
  <sheetProtection algorithmName="SHA-512" hashValue="RHjdH3WR7petodPIxwY3ograPa9etMJySaUYtAtPyxOvNF8s+m4M8Y4f7V6D8SexArGd1zD3H+vibNhn2YVxcQ==" saltValue="fYAMvfQv79fgAnXQkdaJdKsdoVynKtHW6iNegkrsSWAoilXtvQ3dDzL/jEOJ/RkYVC0WmSzQshRwNU4Hb8XMeg==" spinCount="100000" sheet="1" objects="1" scenarios="1" formatColumns="0" formatRows="0" autoFilter="0"/>
  <autoFilter ref="C79:K147"/>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87"/>
  <sheetViews>
    <sheetView showGridLines="0" tabSelected="1"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96"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3" t="s">
        <v>92</v>
      </c>
    </row>
    <row r="3" spans="2:46" ht="6.95" hidden="1" customHeight="1">
      <c r="B3" s="97"/>
      <c r="C3" s="98"/>
      <c r="D3" s="98"/>
      <c r="E3" s="98"/>
      <c r="F3" s="98"/>
      <c r="G3" s="98"/>
      <c r="H3" s="98"/>
      <c r="I3" s="99"/>
      <c r="J3" s="98"/>
      <c r="K3" s="98"/>
      <c r="L3" s="16"/>
      <c r="AT3" s="13" t="s">
        <v>83</v>
      </c>
    </row>
    <row r="4" spans="2:46" ht="24.95" hidden="1" customHeight="1">
      <c r="B4" s="16"/>
      <c r="D4" s="100" t="s">
        <v>93</v>
      </c>
      <c r="L4" s="16"/>
      <c r="M4" s="101" t="s">
        <v>10</v>
      </c>
      <c r="AT4" s="13" t="s">
        <v>4</v>
      </c>
    </row>
    <row r="5" spans="2:46" ht="6.95" hidden="1" customHeight="1">
      <c r="B5" s="16"/>
      <c r="L5" s="16"/>
    </row>
    <row r="6" spans="2:46" ht="12" hidden="1" customHeight="1">
      <c r="B6" s="16"/>
      <c r="D6" s="102" t="s">
        <v>16</v>
      </c>
      <c r="L6" s="16"/>
    </row>
    <row r="7" spans="2:46" ht="16.5" hidden="1" customHeight="1">
      <c r="B7" s="16"/>
      <c r="E7" s="248" t="str">
        <f>'Rekapitulace zakázky'!K6</f>
        <v>Údržba, oprava a odstraňování závad u SEE 2019-2021</v>
      </c>
      <c r="F7" s="249"/>
      <c r="G7" s="249"/>
      <c r="H7" s="249"/>
      <c r="L7" s="16"/>
    </row>
    <row r="8" spans="2:46" s="1" customFormat="1" ht="12" hidden="1" customHeight="1">
      <c r="B8" s="34"/>
      <c r="D8" s="102" t="s">
        <v>94</v>
      </c>
      <c r="I8" s="103"/>
      <c r="L8" s="34"/>
    </row>
    <row r="9" spans="2:46" s="1" customFormat="1" ht="36.950000000000003" hidden="1" customHeight="1">
      <c r="B9" s="34"/>
      <c r="E9" s="250" t="s">
        <v>4471</v>
      </c>
      <c r="F9" s="251"/>
      <c r="G9" s="251"/>
      <c r="H9" s="251"/>
      <c r="I9" s="103"/>
      <c r="L9" s="34"/>
    </row>
    <row r="10" spans="2:46" s="1" customFormat="1" ht="11.25" hidden="1">
      <c r="B10" s="34"/>
      <c r="I10" s="103"/>
      <c r="L10" s="34"/>
    </row>
    <row r="11" spans="2:46" s="1" customFormat="1" ht="12" hidden="1" customHeight="1">
      <c r="B11" s="34"/>
      <c r="D11" s="102" t="s">
        <v>18</v>
      </c>
      <c r="F11" s="104" t="s">
        <v>19</v>
      </c>
      <c r="I11" s="105" t="s">
        <v>20</v>
      </c>
      <c r="J11" s="104" t="s">
        <v>19</v>
      </c>
      <c r="L11" s="34"/>
    </row>
    <row r="12" spans="2:46" s="1" customFormat="1" ht="12" hidden="1" customHeight="1">
      <c r="B12" s="34"/>
      <c r="D12" s="102" t="s">
        <v>21</v>
      </c>
      <c r="F12" s="104" t="s">
        <v>22</v>
      </c>
      <c r="I12" s="105" t="s">
        <v>23</v>
      </c>
      <c r="J12" s="106" t="str">
        <f>'Rekapitulace zakázky'!AN8</f>
        <v>27. 5. 2019</v>
      </c>
      <c r="L12" s="34"/>
    </row>
    <row r="13" spans="2:46" s="1" customFormat="1" ht="10.9" hidden="1" customHeight="1">
      <c r="B13" s="34"/>
      <c r="I13" s="103"/>
      <c r="L13" s="34"/>
    </row>
    <row r="14" spans="2:46" s="1" customFormat="1" ht="12" hidden="1" customHeight="1">
      <c r="B14" s="34"/>
      <c r="D14" s="102" t="s">
        <v>25</v>
      </c>
      <c r="I14" s="105" t="s">
        <v>26</v>
      </c>
      <c r="J14" s="104" t="str">
        <f>IF('Rekapitulace zakázky'!AN10="","",'Rekapitulace zakázky'!AN10)</f>
        <v>70994234</v>
      </c>
      <c r="L14" s="34"/>
    </row>
    <row r="15" spans="2:46" s="1" customFormat="1" ht="18" hidden="1" customHeight="1">
      <c r="B15" s="34"/>
      <c r="E15" s="104" t="str">
        <f>IF('Rekapitulace zakázky'!E11="","",'Rekapitulace zakázky'!E11)</f>
        <v>SŽDC s.o. Přednosta SEE Praha; Mgr.Fiala František</v>
      </c>
      <c r="I15" s="105" t="s">
        <v>29</v>
      </c>
      <c r="J15" s="104" t="str">
        <f>IF('Rekapitulace zakázky'!AN11="","",'Rekapitulace zakázky'!AN11)</f>
        <v>CZ 70994234</v>
      </c>
      <c r="L15" s="34"/>
    </row>
    <row r="16" spans="2:46" s="1" customFormat="1" ht="6.95" hidden="1" customHeight="1">
      <c r="B16" s="34"/>
      <c r="I16" s="103"/>
      <c r="L16" s="34"/>
    </row>
    <row r="17" spans="2:12" s="1" customFormat="1" ht="12" hidden="1" customHeight="1">
      <c r="B17" s="34"/>
      <c r="D17" s="102" t="s">
        <v>31</v>
      </c>
      <c r="I17" s="105" t="s">
        <v>26</v>
      </c>
      <c r="J17" s="26" t="str">
        <f>'Rekapitulace zakázky'!AN13</f>
        <v>Vyplň údaj</v>
      </c>
      <c r="L17" s="34"/>
    </row>
    <row r="18" spans="2:12" s="1" customFormat="1" ht="18" hidden="1" customHeight="1">
      <c r="B18" s="34"/>
      <c r="E18" s="252" t="str">
        <f>'Rekapitulace zakázky'!E14</f>
        <v>Vyplň údaj</v>
      </c>
      <c r="F18" s="253"/>
      <c r="G18" s="253"/>
      <c r="H18" s="253"/>
      <c r="I18" s="105" t="s">
        <v>29</v>
      </c>
      <c r="J18" s="26" t="str">
        <f>'Rekapitulace zakázky'!AN14</f>
        <v>Vyplň údaj</v>
      </c>
      <c r="L18" s="34"/>
    </row>
    <row r="19" spans="2:12" s="1" customFormat="1" ht="6.95" hidden="1" customHeight="1">
      <c r="B19" s="34"/>
      <c r="I19" s="103"/>
      <c r="L19" s="34"/>
    </row>
    <row r="20" spans="2:12" s="1" customFormat="1" ht="12" hidden="1" customHeight="1">
      <c r="B20" s="34"/>
      <c r="D20" s="102" t="s">
        <v>33</v>
      </c>
      <c r="I20" s="105" t="s">
        <v>26</v>
      </c>
      <c r="J20" s="104" t="s">
        <v>27</v>
      </c>
      <c r="L20" s="34"/>
    </row>
    <row r="21" spans="2:12" s="1" customFormat="1" ht="18" hidden="1" customHeight="1">
      <c r="B21" s="34"/>
      <c r="E21" s="104" t="s">
        <v>34</v>
      </c>
      <c r="I21" s="105" t="s">
        <v>29</v>
      </c>
      <c r="J21" s="104" t="s">
        <v>30</v>
      </c>
      <c r="L21" s="34"/>
    </row>
    <row r="22" spans="2:12" s="1" customFormat="1" ht="6.95" hidden="1" customHeight="1">
      <c r="B22" s="34"/>
      <c r="I22" s="103"/>
      <c r="L22" s="34"/>
    </row>
    <row r="23" spans="2:12" s="1" customFormat="1" ht="12" hidden="1" customHeight="1">
      <c r="B23" s="34"/>
      <c r="D23" s="102" t="s">
        <v>36</v>
      </c>
      <c r="I23" s="105" t="s">
        <v>26</v>
      </c>
      <c r="J23" s="104" t="s">
        <v>27</v>
      </c>
      <c r="L23" s="34"/>
    </row>
    <row r="24" spans="2:12" s="1" customFormat="1" ht="18" hidden="1" customHeight="1">
      <c r="B24" s="34"/>
      <c r="E24" s="104" t="s">
        <v>34</v>
      </c>
      <c r="I24" s="105" t="s">
        <v>29</v>
      </c>
      <c r="J24" s="104" t="s">
        <v>30</v>
      </c>
      <c r="L24" s="34"/>
    </row>
    <row r="25" spans="2:12" s="1" customFormat="1" ht="6.95" hidden="1" customHeight="1">
      <c r="B25" s="34"/>
      <c r="I25" s="103"/>
      <c r="L25" s="34"/>
    </row>
    <row r="26" spans="2:12" s="1" customFormat="1" ht="12" hidden="1" customHeight="1">
      <c r="B26" s="34"/>
      <c r="D26" s="102" t="s">
        <v>37</v>
      </c>
      <c r="I26" s="103"/>
      <c r="L26" s="34"/>
    </row>
    <row r="27" spans="2:12" s="7" customFormat="1" ht="16.5" hidden="1" customHeight="1">
      <c r="B27" s="107"/>
      <c r="E27" s="254" t="s">
        <v>19</v>
      </c>
      <c r="F27" s="254"/>
      <c r="G27" s="254"/>
      <c r="H27" s="254"/>
      <c r="I27" s="108"/>
      <c r="L27" s="107"/>
    </row>
    <row r="28" spans="2:12" s="1" customFormat="1" ht="6.95" hidden="1" customHeight="1">
      <c r="B28" s="34"/>
      <c r="I28" s="103"/>
      <c r="L28" s="34"/>
    </row>
    <row r="29" spans="2:12" s="1" customFormat="1" ht="6.95" hidden="1" customHeight="1">
      <c r="B29" s="34"/>
      <c r="D29" s="55"/>
      <c r="E29" s="55"/>
      <c r="F29" s="55"/>
      <c r="G29" s="55"/>
      <c r="H29" s="55"/>
      <c r="I29" s="109"/>
      <c r="J29" s="55"/>
      <c r="K29" s="55"/>
      <c r="L29" s="34"/>
    </row>
    <row r="30" spans="2:12" s="1" customFormat="1" ht="25.35" hidden="1" customHeight="1">
      <c r="B30" s="34"/>
      <c r="D30" s="110" t="s">
        <v>39</v>
      </c>
      <c r="I30" s="103"/>
      <c r="J30" s="111">
        <f>ROUND(J79, 2)</f>
        <v>0</v>
      </c>
      <c r="L30" s="34"/>
    </row>
    <row r="31" spans="2:12" s="1" customFormat="1" ht="6.95" hidden="1" customHeight="1">
      <c r="B31" s="34"/>
      <c r="D31" s="55"/>
      <c r="E31" s="55"/>
      <c r="F31" s="55"/>
      <c r="G31" s="55"/>
      <c r="H31" s="55"/>
      <c r="I31" s="109"/>
      <c r="J31" s="55"/>
      <c r="K31" s="55"/>
      <c r="L31" s="34"/>
    </row>
    <row r="32" spans="2:12" s="1" customFormat="1" ht="14.45" hidden="1" customHeight="1">
      <c r="B32" s="34"/>
      <c r="F32" s="112" t="s">
        <v>41</v>
      </c>
      <c r="I32" s="113" t="s">
        <v>40</v>
      </c>
      <c r="J32" s="112" t="s">
        <v>42</v>
      </c>
      <c r="L32" s="34"/>
    </row>
    <row r="33" spans="2:12" s="1" customFormat="1" ht="14.45" hidden="1" customHeight="1">
      <c r="B33" s="34"/>
      <c r="D33" s="114" t="s">
        <v>43</v>
      </c>
      <c r="E33" s="102" t="s">
        <v>44</v>
      </c>
      <c r="F33" s="115">
        <f>ROUND((SUM(BE79:BE86)),  2)</f>
        <v>0</v>
      </c>
      <c r="I33" s="116">
        <v>0.21</v>
      </c>
      <c r="J33" s="115">
        <f>ROUND(((SUM(BE79:BE86))*I33),  2)</f>
        <v>0</v>
      </c>
      <c r="L33" s="34"/>
    </row>
    <row r="34" spans="2:12" s="1" customFormat="1" ht="14.45" hidden="1" customHeight="1">
      <c r="B34" s="34"/>
      <c r="E34" s="102" t="s">
        <v>45</v>
      </c>
      <c r="F34" s="115">
        <f>ROUND((SUM(BF79:BF86)),  2)</f>
        <v>0</v>
      </c>
      <c r="I34" s="116">
        <v>0.15</v>
      </c>
      <c r="J34" s="115">
        <f>ROUND(((SUM(BF79:BF86))*I34),  2)</f>
        <v>0</v>
      </c>
      <c r="L34" s="34"/>
    </row>
    <row r="35" spans="2:12" s="1" customFormat="1" ht="14.45" hidden="1" customHeight="1">
      <c r="B35" s="34"/>
      <c r="E35" s="102" t="s">
        <v>46</v>
      </c>
      <c r="F35" s="115">
        <f>ROUND((SUM(BG79:BG86)),  2)</f>
        <v>0</v>
      </c>
      <c r="I35" s="116">
        <v>0.21</v>
      </c>
      <c r="J35" s="115">
        <f>0</f>
        <v>0</v>
      </c>
      <c r="L35" s="34"/>
    </row>
    <row r="36" spans="2:12" s="1" customFormat="1" ht="14.45" hidden="1" customHeight="1">
      <c r="B36" s="34"/>
      <c r="E36" s="102" t="s">
        <v>47</v>
      </c>
      <c r="F36" s="115">
        <f>ROUND((SUM(BH79:BH86)),  2)</f>
        <v>0</v>
      </c>
      <c r="I36" s="116">
        <v>0.15</v>
      </c>
      <c r="J36" s="115">
        <f>0</f>
        <v>0</v>
      </c>
      <c r="L36" s="34"/>
    </row>
    <row r="37" spans="2:12" s="1" customFormat="1" ht="14.45" hidden="1" customHeight="1">
      <c r="B37" s="34"/>
      <c r="E37" s="102" t="s">
        <v>48</v>
      </c>
      <c r="F37" s="115">
        <f>ROUND((SUM(BI79:BI86)),  2)</f>
        <v>0</v>
      </c>
      <c r="I37" s="116">
        <v>0</v>
      </c>
      <c r="J37" s="115">
        <f>0</f>
        <v>0</v>
      </c>
      <c r="L37" s="34"/>
    </row>
    <row r="38" spans="2:12" s="1" customFormat="1" ht="6.95" hidden="1" customHeight="1">
      <c r="B38" s="34"/>
      <c r="I38" s="103"/>
      <c r="L38" s="34"/>
    </row>
    <row r="39" spans="2:12" s="1" customFormat="1" ht="25.35" hidden="1" customHeight="1">
      <c r="B39" s="34"/>
      <c r="C39" s="117"/>
      <c r="D39" s="118" t="s">
        <v>49</v>
      </c>
      <c r="E39" s="119"/>
      <c r="F39" s="119"/>
      <c r="G39" s="120" t="s">
        <v>50</v>
      </c>
      <c r="H39" s="121" t="s">
        <v>51</v>
      </c>
      <c r="I39" s="122"/>
      <c r="J39" s="123">
        <f>SUM(J30:J37)</f>
        <v>0</v>
      </c>
      <c r="K39" s="124"/>
      <c r="L39" s="34"/>
    </row>
    <row r="40" spans="2:12" s="1" customFormat="1" ht="14.45" hidden="1" customHeight="1">
      <c r="B40" s="125"/>
      <c r="C40" s="126"/>
      <c r="D40" s="126"/>
      <c r="E40" s="126"/>
      <c r="F40" s="126"/>
      <c r="G40" s="126"/>
      <c r="H40" s="126"/>
      <c r="I40" s="127"/>
      <c r="J40" s="126"/>
      <c r="K40" s="126"/>
      <c r="L40" s="34"/>
    </row>
    <row r="41" spans="2:12" ht="11.25" hidden="1"/>
    <row r="42" spans="2:12" ht="11.25" hidden="1"/>
    <row r="43" spans="2:12" ht="11.25" hidden="1"/>
    <row r="44" spans="2:12" s="1" customFormat="1" ht="6.95" hidden="1" customHeight="1">
      <c r="B44" s="128"/>
      <c r="C44" s="129"/>
      <c r="D44" s="129"/>
      <c r="E44" s="129"/>
      <c r="F44" s="129"/>
      <c r="G44" s="129"/>
      <c r="H44" s="129"/>
      <c r="I44" s="130"/>
      <c r="J44" s="129"/>
      <c r="K44" s="129"/>
      <c r="L44" s="34"/>
    </row>
    <row r="45" spans="2:12" s="1" customFormat="1" ht="24.95" hidden="1" customHeight="1">
      <c r="B45" s="30"/>
      <c r="C45" s="19" t="s">
        <v>97</v>
      </c>
      <c r="D45" s="31"/>
      <c r="E45" s="31"/>
      <c r="F45" s="31"/>
      <c r="G45" s="31"/>
      <c r="H45" s="31"/>
      <c r="I45" s="103"/>
      <c r="J45" s="31"/>
      <c r="K45" s="31"/>
      <c r="L45" s="34"/>
    </row>
    <row r="46" spans="2:12" s="1" customFormat="1" ht="6.95" hidden="1" customHeight="1">
      <c r="B46" s="30"/>
      <c r="C46" s="31"/>
      <c r="D46" s="31"/>
      <c r="E46" s="31"/>
      <c r="F46" s="31"/>
      <c r="G46" s="31"/>
      <c r="H46" s="31"/>
      <c r="I46" s="103"/>
      <c r="J46" s="31"/>
      <c r="K46" s="31"/>
      <c r="L46" s="34"/>
    </row>
    <row r="47" spans="2:12" s="1" customFormat="1" ht="12" hidden="1" customHeight="1">
      <c r="B47" s="30"/>
      <c r="C47" s="25" t="s">
        <v>16</v>
      </c>
      <c r="D47" s="31"/>
      <c r="E47" s="31"/>
      <c r="F47" s="31"/>
      <c r="G47" s="31"/>
      <c r="H47" s="31"/>
      <c r="I47" s="103"/>
      <c r="J47" s="31"/>
      <c r="K47" s="31"/>
      <c r="L47" s="34"/>
    </row>
    <row r="48" spans="2:12" s="1" customFormat="1" ht="16.5" hidden="1" customHeight="1">
      <c r="B48" s="30"/>
      <c r="C48" s="31"/>
      <c r="D48" s="31"/>
      <c r="E48" s="255" t="str">
        <f>E7</f>
        <v>Údržba, oprava a odstraňování závad u SEE 2019-2021</v>
      </c>
      <c r="F48" s="256"/>
      <c r="G48" s="256"/>
      <c r="H48" s="256"/>
      <c r="I48" s="103"/>
      <c r="J48" s="31"/>
      <c r="K48" s="31"/>
      <c r="L48" s="34"/>
    </row>
    <row r="49" spans="2:47" s="1" customFormat="1" ht="12" hidden="1" customHeight="1">
      <c r="B49" s="30"/>
      <c r="C49" s="25" t="s">
        <v>94</v>
      </c>
      <c r="D49" s="31"/>
      <c r="E49" s="31"/>
      <c r="F49" s="31"/>
      <c r="G49" s="31"/>
      <c r="H49" s="31"/>
      <c r="I49" s="103"/>
      <c r="J49" s="31"/>
      <c r="K49" s="31"/>
      <c r="L49" s="34"/>
    </row>
    <row r="50" spans="2:47" s="1" customFormat="1" ht="16.5" hidden="1" customHeight="1">
      <c r="B50" s="30"/>
      <c r="C50" s="31"/>
      <c r="D50" s="31"/>
      <c r="E50" s="228" t="str">
        <f>E9</f>
        <v>04 - Vedlejší rozpočtové náklady</v>
      </c>
      <c r="F50" s="257"/>
      <c r="G50" s="257"/>
      <c r="H50" s="257"/>
      <c r="I50" s="103"/>
      <c r="J50" s="31"/>
      <c r="K50" s="31"/>
      <c r="L50" s="34"/>
    </row>
    <row r="51" spans="2:47" s="1" customFormat="1" ht="6.95" hidden="1" customHeight="1">
      <c r="B51" s="30"/>
      <c r="C51" s="31"/>
      <c r="D51" s="31"/>
      <c r="E51" s="31"/>
      <c r="F51" s="31"/>
      <c r="G51" s="31"/>
      <c r="H51" s="31"/>
      <c r="I51" s="103"/>
      <c r="J51" s="31"/>
      <c r="K51" s="31"/>
      <c r="L51" s="34"/>
    </row>
    <row r="52" spans="2:47" s="1" customFormat="1" ht="12" hidden="1" customHeight="1">
      <c r="B52" s="30"/>
      <c r="C52" s="25" t="s">
        <v>21</v>
      </c>
      <c r="D52" s="31"/>
      <c r="E52" s="31"/>
      <c r="F52" s="23" t="str">
        <f>F12</f>
        <v xml:space="preserve"> </v>
      </c>
      <c r="G52" s="31"/>
      <c r="H52" s="31"/>
      <c r="I52" s="105" t="s">
        <v>23</v>
      </c>
      <c r="J52" s="54" t="str">
        <f>IF(J12="","",J12)</f>
        <v>27. 5. 2019</v>
      </c>
      <c r="K52" s="31"/>
      <c r="L52" s="34"/>
    </row>
    <row r="53" spans="2:47" s="1" customFormat="1" ht="6.95" hidden="1" customHeight="1">
      <c r="B53" s="30"/>
      <c r="C53" s="31"/>
      <c r="D53" s="31"/>
      <c r="E53" s="31"/>
      <c r="F53" s="31"/>
      <c r="G53" s="31"/>
      <c r="H53" s="31"/>
      <c r="I53" s="103"/>
      <c r="J53" s="31"/>
      <c r="K53" s="31"/>
      <c r="L53" s="34"/>
    </row>
    <row r="54" spans="2:47" s="1" customFormat="1" ht="27.95" hidden="1" customHeight="1">
      <c r="B54" s="30"/>
      <c r="C54" s="25" t="s">
        <v>25</v>
      </c>
      <c r="D54" s="31"/>
      <c r="E54" s="31"/>
      <c r="F54" s="23" t="str">
        <f>E15</f>
        <v>SŽDC s.o. Přednosta SEE Praha; Mgr.Fiala František</v>
      </c>
      <c r="G54" s="31"/>
      <c r="H54" s="31"/>
      <c r="I54" s="105" t="s">
        <v>33</v>
      </c>
      <c r="J54" s="28" t="str">
        <f>E21</f>
        <v>SŽDC s.o. Voldřich Lukáš</v>
      </c>
      <c r="K54" s="31"/>
      <c r="L54" s="34"/>
    </row>
    <row r="55" spans="2:47" s="1" customFormat="1" ht="27.95" hidden="1" customHeight="1">
      <c r="B55" s="30"/>
      <c r="C55" s="25" t="s">
        <v>31</v>
      </c>
      <c r="D55" s="31"/>
      <c r="E55" s="31"/>
      <c r="F55" s="23" t="str">
        <f>IF(E18="","",E18)</f>
        <v>Vyplň údaj</v>
      </c>
      <c r="G55" s="31"/>
      <c r="H55" s="31"/>
      <c r="I55" s="105" t="s">
        <v>36</v>
      </c>
      <c r="J55" s="28" t="str">
        <f>E24</f>
        <v>SŽDC s.o. Voldřich Lukáš</v>
      </c>
      <c r="K55" s="31"/>
      <c r="L55" s="34"/>
    </row>
    <row r="56" spans="2:47" s="1" customFormat="1" ht="10.35" hidden="1" customHeight="1">
      <c r="B56" s="30"/>
      <c r="C56" s="31"/>
      <c r="D56" s="31"/>
      <c r="E56" s="31"/>
      <c r="F56" s="31"/>
      <c r="G56" s="31"/>
      <c r="H56" s="31"/>
      <c r="I56" s="103"/>
      <c r="J56" s="31"/>
      <c r="K56" s="31"/>
      <c r="L56" s="34"/>
    </row>
    <row r="57" spans="2:47" s="1" customFormat="1" ht="29.25" hidden="1" customHeight="1">
      <c r="B57" s="30"/>
      <c r="C57" s="131" t="s">
        <v>98</v>
      </c>
      <c r="D57" s="132"/>
      <c r="E57" s="132"/>
      <c r="F57" s="132"/>
      <c r="G57" s="132"/>
      <c r="H57" s="132"/>
      <c r="I57" s="133"/>
      <c r="J57" s="134" t="s">
        <v>99</v>
      </c>
      <c r="K57" s="132"/>
      <c r="L57" s="34"/>
    </row>
    <row r="58" spans="2:47" s="1" customFormat="1" ht="10.35" hidden="1" customHeight="1">
      <c r="B58" s="30"/>
      <c r="C58" s="31"/>
      <c r="D58" s="31"/>
      <c r="E58" s="31"/>
      <c r="F58" s="31"/>
      <c r="G58" s="31"/>
      <c r="H58" s="31"/>
      <c r="I58" s="103"/>
      <c r="J58" s="31"/>
      <c r="K58" s="31"/>
      <c r="L58" s="34"/>
    </row>
    <row r="59" spans="2:47" s="1" customFormat="1" ht="22.9" hidden="1" customHeight="1">
      <c r="B59" s="30"/>
      <c r="C59" s="135" t="s">
        <v>71</v>
      </c>
      <c r="D59" s="31"/>
      <c r="E59" s="31"/>
      <c r="F59" s="31"/>
      <c r="G59" s="31"/>
      <c r="H59" s="31"/>
      <c r="I59" s="103"/>
      <c r="J59" s="72">
        <f>J79</f>
        <v>0</v>
      </c>
      <c r="K59" s="31"/>
      <c r="L59" s="34"/>
      <c r="AU59" s="13" t="s">
        <v>100</v>
      </c>
    </row>
    <row r="60" spans="2:47" s="1" customFormat="1" ht="21.75" hidden="1" customHeight="1">
      <c r="B60" s="30"/>
      <c r="C60" s="31"/>
      <c r="D60" s="31"/>
      <c r="E60" s="31"/>
      <c r="F60" s="31"/>
      <c r="G60" s="31"/>
      <c r="H60" s="31"/>
      <c r="I60" s="103"/>
      <c r="J60" s="31"/>
      <c r="K60" s="31"/>
      <c r="L60" s="34"/>
    </row>
    <row r="61" spans="2:47" s="1" customFormat="1" ht="6.95" hidden="1" customHeight="1">
      <c r="B61" s="42"/>
      <c r="C61" s="43"/>
      <c r="D61" s="43"/>
      <c r="E61" s="43"/>
      <c r="F61" s="43"/>
      <c r="G61" s="43"/>
      <c r="H61" s="43"/>
      <c r="I61" s="127"/>
      <c r="J61" s="43"/>
      <c r="K61" s="43"/>
      <c r="L61" s="34"/>
    </row>
    <row r="62" spans="2:47" ht="11.25" hidden="1"/>
    <row r="63" spans="2:47" ht="11.25" hidden="1"/>
    <row r="64" spans="2:47" ht="11.25" hidden="1"/>
    <row r="65" spans="2:65" s="1" customFormat="1" ht="6.95" customHeight="1">
      <c r="B65" s="44"/>
      <c r="C65" s="45"/>
      <c r="D65" s="45"/>
      <c r="E65" s="45"/>
      <c r="F65" s="45"/>
      <c r="G65" s="45"/>
      <c r="H65" s="45"/>
      <c r="I65" s="130"/>
      <c r="J65" s="45"/>
      <c r="K65" s="45"/>
      <c r="L65" s="34"/>
    </row>
    <row r="66" spans="2:65" s="1" customFormat="1" ht="24.95" customHeight="1">
      <c r="B66" s="30"/>
      <c r="C66" s="19" t="s">
        <v>102</v>
      </c>
      <c r="D66" s="31"/>
      <c r="E66" s="31"/>
      <c r="F66" s="31"/>
      <c r="G66" s="31"/>
      <c r="H66" s="31"/>
      <c r="I66" s="103"/>
      <c r="J66" s="31"/>
      <c r="K66" s="31"/>
      <c r="L66" s="34"/>
    </row>
    <row r="67" spans="2:65" s="1" customFormat="1" ht="6.95" customHeight="1">
      <c r="B67" s="30"/>
      <c r="C67" s="31"/>
      <c r="D67" s="31"/>
      <c r="E67" s="31"/>
      <c r="F67" s="31"/>
      <c r="G67" s="31"/>
      <c r="H67" s="31"/>
      <c r="I67" s="103"/>
      <c r="J67" s="31"/>
      <c r="K67" s="31"/>
      <c r="L67" s="34"/>
    </row>
    <row r="68" spans="2:65" s="1" customFormat="1" ht="12" customHeight="1">
      <c r="B68" s="30"/>
      <c r="C68" s="25" t="s">
        <v>16</v>
      </c>
      <c r="D68" s="31"/>
      <c r="E68" s="31"/>
      <c r="F68" s="31"/>
      <c r="G68" s="31"/>
      <c r="H68" s="31"/>
      <c r="I68" s="103"/>
      <c r="J68" s="31"/>
      <c r="K68" s="31"/>
      <c r="L68" s="34"/>
    </row>
    <row r="69" spans="2:65" s="1" customFormat="1" ht="16.5" customHeight="1">
      <c r="B69" s="30"/>
      <c r="C69" s="31"/>
      <c r="D69" s="31"/>
      <c r="E69" s="255" t="str">
        <f>E7</f>
        <v>Údržba, oprava a odstraňování závad u SEE 2019-2021</v>
      </c>
      <c r="F69" s="256"/>
      <c r="G69" s="256"/>
      <c r="H69" s="256"/>
      <c r="I69" s="103"/>
      <c r="J69" s="31"/>
      <c r="K69" s="31"/>
      <c r="L69" s="34"/>
    </row>
    <row r="70" spans="2:65" s="1" customFormat="1" ht="12" customHeight="1">
      <c r="B70" s="30"/>
      <c r="C70" s="25" t="s">
        <v>94</v>
      </c>
      <c r="D70" s="31"/>
      <c r="E70" s="31"/>
      <c r="F70" s="31"/>
      <c r="G70" s="31"/>
      <c r="H70" s="31"/>
      <c r="I70" s="103"/>
      <c r="J70" s="31"/>
      <c r="K70" s="31"/>
      <c r="L70" s="34"/>
    </row>
    <row r="71" spans="2:65" s="1" customFormat="1" ht="16.5" customHeight="1">
      <c r="B71" s="30"/>
      <c r="C71" s="31"/>
      <c r="D71" s="31"/>
      <c r="E71" s="228" t="str">
        <f>E9</f>
        <v>04 - Vedlejší rozpočtové náklady</v>
      </c>
      <c r="F71" s="257"/>
      <c r="G71" s="257"/>
      <c r="H71" s="257"/>
      <c r="I71" s="103"/>
      <c r="J71" s="31"/>
      <c r="K71" s="31"/>
      <c r="L71" s="34"/>
    </row>
    <row r="72" spans="2:65" s="1" customFormat="1" ht="6.95" customHeight="1">
      <c r="B72" s="30"/>
      <c r="C72" s="31"/>
      <c r="D72" s="31"/>
      <c r="E72" s="31"/>
      <c r="F72" s="31"/>
      <c r="G72" s="31"/>
      <c r="H72" s="31"/>
      <c r="I72" s="103"/>
      <c r="J72" s="31"/>
      <c r="K72" s="31"/>
      <c r="L72" s="34"/>
    </row>
    <row r="73" spans="2:65" s="1" customFormat="1" ht="12" customHeight="1">
      <c r="B73" s="30"/>
      <c r="C73" s="25" t="s">
        <v>21</v>
      </c>
      <c r="D73" s="31"/>
      <c r="E73" s="31"/>
      <c r="F73" s="23" t="str">
        <f>F12</f>
        <v xml:space="preserve"> </v>
      </c>
      <c r="G73" s="31"/>
      <c r="H73" s="31"/>
      <c r="I73" s="105" t="s">
        <v>23</v>
      </c>
      <c r="J73" s="54" t="str">
        <f>IF(J12="","",J12)</f>
        <v>27. 5. 2019</v>
      </c>
      <c r="K73" s="31"/>
      <c r="L73" s="34"/>
    </row>
    <row r="74" spans="2:65" s="1" customFormat="1" ht="6.95" customHeight="1">
      <c r="B74" s="30"/>
      <c r="C74" s="31"/>
      <c r="D74" s="31"/>
      <c r="E74" s="31"/>
      <c r="F74" s="31"/>
      <c r="G74" s="31"/>
      <c r="H74" s="31"/>
      <c r="I74" s="103"/>
      <c r="J74" s="31"/>
      <c r="K74" s="31"/>
      <c r="L74" s="34"/>
    </row>
    <row r="75" spans="2:65" s="1" customFormat="1" ht="27.95" customHeight="1">
      <c r="B75" s="30"/>
      <c r="C75" s="25" t="s">
        <v>25</v>
      </c>
      <c r="D75" s="31"/>
      <c r="E75" s="31"/>
      <c r="F75" s="23" t="str">
        <f>E15</f>
        <v>SŽDC s.o. Přednosta SEE Praha; Mgr.Fiala František</v>
      </c>
      <c r="G75" s="31"/>
      <c r="H75" s="31"/>
      <c r="I75" s="105" t="s">
        <v>33</v>
      </c>
      <c r="J75" s="28" t="str">
        <f>E21</f>
        <v>SŽDC s.o. Voldřich Lukáš</v>
      </c>
      <c r="K75" s="31"/>
      <c r="L75" s="34"/>
    </row>
    <row r="76" spans="2:65" s="1" customFormat="1" ht="27.95" customHeight="1">
      <c r="B76" s="30"/>
      <c r="C76" s="25" t="s">
        <v>31</v>
      </c>
      <c r="D76" s="31"/>
      <c r="E76" s="31"/>
      <c r="F76" s="23" t="str">
        <f>IF(E18="","",E18)</f>
        <v>Vyplň údaj</v>
      </c>
      <c r="G76" s="31"/>
      <c r="H76" s="31"/>
      <c r="I76" s="105" t="s">
        <v>36</v>
      </c>
      <c r="J76" s="28" t="str">
        <f>E24</f>
        <v>SŽDC s.o. Voldřich Lukáš</v>
      </c>
      <c r="K76" s="31"/>
      <c r="L76" s="34"/>
    </row>
    <row r="77" spans="2:65" s="1" customFormat="1" ht="10.35" customHeight="1">
      <c r="B77" s="30"/>
      <c r="C77" s="31"/>
      <c r="D77" s="31"/>
      <c r="E77" s="31"/>
      <c r="F77" s="31"/>
      <c r="G77" s="31"/>
      <c r="H77" s="31"/>
      <c r="I77" s="103"/>
      <c r="J77" s="31"/>
      <c r="K77" s="31"/>
      <c r="L77" s="34"/>
    </row>
    <row r="78" spans="2:65" s="9" customFormat="1" ht="29.25" customHeight="1">
      <c r="B78" s="143"/>
      <c r="C78" s="144" t="s">
        <v>103</v>
      </c>
      <c r="D78" s="145" t="s">
        <v>58</v>
      </c>
      <c r="E78" s="145" t="s">
        <v>54</v>
      </c>
      <c r="F78" s="145" t="s">
        <v>55</v>
      </c>
      <c r="G78" s="145" t="s">
        <v>104</v>
      </c>
      <c r="H78" s="145" t="s">
        <v>105</v>
      </c>
      <c r="I78" s="146" t="s">
        <v>106</v>
      </c>
      <c r="J78" s="145" t="s">
        <v>99</v>
      </c>
      <c r="K78" s="147" t="s">
        <v>107</v>
      </c>
      <c r="L78" s="148"/>
      <c r="M78" s="63" t="s">
        <v>19</v>
      </c>
      <c r="N78" s="64" t="s">
        <v>43</v>
      </c>
      <c r="O78" s="64" t="s">
        <v>108</v>
      </c>
      <c r="P78" s="64" t="s">
        <v>109</v>
      </c>
      <c r="Q78" s="64" t="s">
        <v>110</v>
      </c>
      <c r="R78" s="64" t="s">
        <v>111</v>
      </c>
      <c r="S78" s="64" t="s">
        <v>112</v>
      </c>
      <c r="T78" s="65" t="s">
        <v>113</v>
      </c>
    </row>
    <row r="79" spans="2:65" s="1" customFormat="1" ht="22.9" customHeight="1">
      <c r="B79" s="30"/>
      <c r="C79" s="70" t="s">
        <v>114</v>
      </c>
      <c r="D79" s="31"/>
      <c r="E79" s="31"/>
      <c r="F79" s="31"/>
      <c r="G79" s="31"/>
      <c r="H79" s="31"/>
      <c r="I79" s="103"/>
      <c r="J79" s="149">
        <f>BK79</f>
        <v>0</v>
      </c>
      <c r="K79" s="31"/>
      <c r="L79" s="34"/>
      <c r="M79" s="66"/>
      <c r="N79" s="67"/>
      <c r="O79" s="67"/>
      <c r="P79" s="150">
        <f>SUM(P80:P86)</f>
        <v>0</v>
      </c>
      <c r="Q79" s="67"/>
      <c r="R79" s="150">
        <f>SUM(R80:R86)</f>
        <v>0.80500000000000005</v>
      </c>
      <c r="S79" s="67"/>
      <c r="T79" s="151">
        <f>SUM(T80:T86)</f>
        <v>0</v>
      </c>
      <c r="AT79" s="13" t="s">
        <v>72</v>
      </c>
      <c r="AU79" s="13" t="s">
        <v>100</v>
      </c>
      <c r="BK79" s="152">
        <f>SUM(BK80:BK86)</f>
        <v>0</v>
      </c>
    </row>
    <row r="80" spans="2:65" s="1" customFormat="1" ht="36" customHeight="1">
      <c r="B80" s="30"/>
      <c r="C80" s="153" t="s">
        <v>225</v>
      </c>
      <c r="D80" s="153" t="s">
        <v>115</v>
      </c>
      <c r="E80" s="154" t="s">
        <v>4472</v>
      </c>
      <c r="F80" s="155" t="s">
        <v>4473</v>
      </c>
      <c r="G80" s="156" t="s">
        <v>1300</v>
      </c>
      <c r="H80" s="157">
        <v>15</v>
      </c>
      <c r="I80" s="158"/>
      <c r="J80" s="159">
        <f>ROUND(I80*H80,2)</f>
        <v>0</v>
      </c>
      <c r="K80" s="155" t="s">
        <v>3645</v>
      </c>
      <c r="L80" s="34"/>
      <c r="M80" s="160" t="s">
        <v>19</v>
      </c>
      <c r="N80" s="161" t="s">
        <v>44</v>
      </c>
      <c r="O80" s="59"/>
      <c r="P80" s="162">
        <f>O80*H80</f>
        <v>0</v>
      </c>
      <c r="Q80" s="162">
        <v>0</v>
      </c>
      <c r="R80" s="162">
        <f>Q80*H80</f>
        <v>0</v>
      </c>
      <c r="S80" s="162">
        <v>0</v>
      </c>
      <c r="T80" s="163">
        <f>S80*H80</f>
        <v>0</v>
      </c>
      <c r="AR80" s="164" t="s">
        <v>226</v>
      </c>
      <c r="AT80" s="164" t="s">
        <v>115</v>
      </c>
      <c r="AU80" s="164" t="s">
        <v>73</v>
      </c>
      <c r="AY80" s="13" t="s">
        <v>121</v>
      </c>
      <c r="BE80" s="165">
        <f>IF(N80="základní",J80,0)</f>
        <v>0</v>
      </c>
      <c r="BF80" s="165">
        <f>IF(N80="snížená",J80,0)</f>
        <v>0</v>
      </c>
      <c r="BG80" s="165">
        <f>IF(N80="zákl. přenesená",J80,0)</f>
        <v>0</v>
      </c>
      <c r="BH80" s="165">
        <f>IF(N80="sníž. přenesená",J80,0)</f>
        <v>0</v>
      </c>
      <c r="BI80" s="165">
        <f>IF(N80="nulová",J80,0)</f>
        <v>0</v>
      </c>
      <c r="BJ80" s="13" t="s">
        <v>81</v>
      </c>
      <c r="BK80" s="165">
        <f>ROUND(I80*H80,2)</f>
        <v>0</v>
      </c>
      <c r="BL80" s="13" t="s">
        <v>226</v>
      </c>
      <c r="BM80" s="164" t="s">
        <v>4474</v>
      </c>
    </row>
    <row r="81" spans="2:65" s="1" customFormat="1" ht="97.5">
      <c r="B81" s="30"/>
      <c r="C81" s="31"/>
      <c r="D81" s="176" t="s">
        <v>1954</v>
      </c>
      <c r="E81" s="31"/>
      <c r="F81" s="177" t="s">
        <v>4475</v>
      </c>
      <c r="G81" s="31"/>
      <c r="H81" s="31"/>
      <c r="I81" s="103"/>
      <c r="J81" s="31"/>
      <c r="K81" s="31"/>
      <c r="L81" s="34"/>
      <c r="M81" s="178"/>
      <c r="N81" s="59"/>
      <c r="O81" s="59"/>
      <c r="P81" s="59"/>
      <c r="Q81" s="59"/>
      <c r="R81" s="59"/>
      <c r="S81" s="59"/>
      <c r="T81" s="60"/>
      <c r="AT81" s="13" t="s">
        <v>1954</v>
      </c>
      <c r="AU81" s="13" t="s">
        <v>73</v>
      </c>
    </row>
    <row r="82" spans="2:65" s="1" customFormat="1" ht="36" customHeight="1">
      <c r="B82" s="30"/>
      <c r="C82" s="153" t="s">
        <v>4476</v>
      </c>
      <c r="D82" s="153" t="s">
        <v>115</v>
      </c>
      <c r="E82" s="154" t="s">
        <v>2744</v>
      </c>
      <c r="F82" s="155" t="s">
        <v>2745</v>
      </c>
      <c r="G82" s="156" t="s">
        <v>1300</v>
      </c>
      <c r="H82" s="157">
        <v>15</v>
      </c>
      <c r="I82" s="158"/>
      <c r="J82" s="159">
        <f>ROUND(I82*H82,2)</f>
        <v>0</v>
      </c>
      <c r="K82" s="155" t="s">
        <v>3645</v>
      </c>
      <c r="L82" s="34"/>
      <c r="M82" s="160" t="s">
        <v>19</v>
      </c>
      <c r="N82" s="161" t="s">
        <v>44</v>
      </c>
      <c r="O82" s="59"/>
      <c r="P82" s="162">
        <f>O82*H82</f>
        <v>0</v>
      </c>
      <c r="Q82" s="162">
        <v>0</v>
      </c>
      <c r="R82" s="162">
        <f>Q82*H82</f>
        <v>0</v>
      </c>
      <c r="S82" s="162">
        <v>0</v>
      </c>
      <c r="T82" s="163">
        <f>S82*H82</f>
        <v>0</v>
      </c>
      <c r="AR82" s="164" t="s">
        <v>226</v>
      </c>
      <c r="AT82" s="164" t="s">
        <v>115</v>
      </c>
      <c r="AU82" s="164" t="s">
        <v>73</v>
      </c>
      <c r="AY82" s="13" t="s">
        <v>121</v>
      </c>
      <c r="BE82" s="165">
        <f>IF(N82="základní",J82,0)</f>
        <v>0</v>
      </c>
      <c r="BF82" s="165">
        <f>IF(N82="snížená",J82,0)</f>
        <v>0</v>
      </c>
      <c r="BG82" s="165">
        <f>IF(N82="zákl. přenesená",J82,0)</f>
        <v>0</v>
      </c>
      <c r="BH82" s="165">
        <f>IF(N82="sníž. přenesená",J82,0)</f>
        <v>0</v>
      </c>
      <c r="BI82" s="165">
        <f>IF(N82="nulová",J82,0)</f>
        <v>0</v>
      </c>
      <c r="BJ82" s="13" t="s">
        <v>81</v>
      </c>
      <c r="BK82" s="165">
        <f>ROUND(I82*H82,2)</f>
        <v>0</v>
      </c>
      <c r="BL82" s="13" t="s">
        <v>226</v>
      </c>
      <c r="BM82" s="164" t="s">
        <v>4477</v>
      </c>
    </row>
    <row r="83" spans="2:65" s="1" customFormat="1" ht="97.5">
      <c r="B83" s="30"/>
      <c r="C83" s="31"/>
      <c r="D83" s="176" t="s">
        <v>1954</v>
      </c>
      <c r="E83" s="31"/>
      <c r="F83" s="177" t="s">
        <v>2751</v>
      </c>
      <c r="G83" s="31"/>
      <c r="H83" s="31"/>
      <c r="I83" s="103"/>
      <c r="J83" s="31"/>
      <c r="K83" s="31"/>
      <c r="L83" s="34"/>
      <c r="M83" s="178"/>
      <c r="N83" s="59"/>
      <c r="O83" s="59"/>
      <c r="P83" s="59"/>
      <c r="Q83" s="59"/>
      <c r="R83" s="59"/>
      <c r="S83" s="59"/>
      <c r="T83" s="60"/>
      <c r="AT83" s="13" t="s">
        <v>1954</v>
      </c>
      <c r="AU83" s="13" t="s">
        <v>73</v>
      </c>
    </row>
    <row r="84" spans="2:65" s="1" customFormat="1" ht="36" customHeight="1">
      <c r="B84" s="30"/>
      <c r="C84" s="153" t="s">
        <v>2466</v>
      </c>
      <c r="D84" s="153" t="s">
        <v>115</v>
      </c>
      <c r="E84" s="154" t="s">
        <v>4478</v>
      </c>
      <c r="F84" s="155" t="s">
        <v>4479</v>
      </c>
      <c r="G84" s="156" t="s">
        <v>1300</v>
      </c>
      <c r="H84" s="157">
        <v>10</v>
      </c>
      <c r="I84" s="158"/>
      <c r="J84" s="159">
        <f>ROUND(I84*H84,2)</f>
        <v>0</v>
      </c>
      <c r="K84" s="155" t="s">
        <v>3645</v>
      </c>
      <c r="L84" s="34"/>
      <c r="M84" s="160" t="s">
        <v>19</v>
      </c>
      <c r="N84" s="161" t="s">
        <v>44</v>
      </c>
      <c r="O84" s="59"/>
      <c r="P84" s="162">
        <f>O84*H84</f>
        <v>0</v>
      </c>
      <c r="Q84" s="162">
        <v>0</v>
      </c>
      <c r="R84" s="162">
        <f>Q84*H84</f>
        <v>0</v>
      </c>
      <c r="S84" s="162">
        <v>0</v>
      </c>
      <c r="T84" s="163">
        <f>S84*H84</f>
        <v>0</v>
      </c>
      <c r="AR84" s="164" t="s">
        <v>226</v>
      </c>
      <c r="AT84" s="164" t="s">
        <v>115</v>
      </c>
      <c r="AU84" s="164" t="s">
        <v>73</v>
      </c>
      <c r="AY84" s="13" t="s">
        <v>121</v>
      </c>
      <c r="BE84" s="165">
        <f>IF(N84="základní",J84,0)</f>
        <v>0</v>
      </c>
      <c r="BF84" s="165">
        <f>IF(N84="snížená",J84,0)</f>
        <v>0</v>
      </c>
      <c r="BG84" s="165">
        <f>IF(N84="zákl. přenesená",J84,0)</f>
        <v>0</v>
      </c>
      <c r="BH84" s="165">
        <f>IF(N84="sníž. přenesená",J84,0)</f>
        <v>0</v>
      </c>
      <c r="BI84" s="165">
        <f>IF(N84="nulová",J84,0)</f>
        <v>0</v>
      </c>
      <c r="BJ84" s="13" t="s">
        <v>81</v>
      </c>
      <c r="BK84" s="165">
        <f>ROUND(I84*H84,2)</f>
        <v>0</v>
      </c>
      <c r="BL84" s="13" t="s">
        <v>226</v>
      </c>
      <c r="BM84" s="164" t="s">
        <v>4480</v>
      </c>
    </row>
    <row r="85" spans="2:65" s="1" customFormat="1" ht="97.5">
      <c r="B85" s="30"/>
      <c r="C85" s="31"/>
      <c r="D85" s="176" t="s">
        <v>1954</v>
      </c>
      <c r="E85" s="31"/>
      <c r="F85" s="177" t="s">
        <v>2751</v>
      </c>
      <c r="G85" s="31"/>
      <c r="H85" s="31"/>
      <c r="I85" s="103"/>
      <c r="J85" s="31"/>
      <c r="K85" s="31"/>
      <c r="L85" s="34"/>
      <c r="M85" s="178"/>
      <c r="N85" s="59"/>
      <c r="O85" s="59"/>
      <c r="P85" s="59"/>
      <c r="Q85" s="59"/>
      <c r="R85" s="59"/>
      <c r="S85" s="59"/>
      <c r="T85" s="60"/>
      <c r="AT85" s="13" t="s">
        <v>1954</v>
      </c>
      <c r="AU85" s="13" t="s">
        <v>73</v>
      </c>
    </row>
    <row r="86" spans="2:65" s="1" customFormat="1" ht="36" customHeight="1">
      <c r="B86" s="30"/>
      <c r="C86" s="153" t="s">
        <v>2470</v>
      </c>
      <c r="D86" s="153" t="s">
        <v>115</v>
      </c>
      <c r="E86" s="154" t="s">
        <v>4481</v>
      </c>
      <c r="F86" s="155" t="s">
        <v>4482</v>
      </c>
      <c r="G86" s="156" t="s">
        <v>219</v>
      </c>
      <c r="H86" s="157">
        <v>5000</v>
      </c>
      <c r="I86" s="158"/>
      <c r="J86" s="159">
        <f>ROUND(I86*H86,2)</f>
        <v>0</v>
      </c>
      <c r="K86" s="155" t="s">
        <v>3645</v>
      </c>
      <c r="L86" s="34"/>
      <c r="M86" s="193" t="s">
        <v>19</v>
      </c>
      <c r="N86" s="194" t="s">
        <v>44</v>
      </c>
      <c r="O86" s="195"/>
      <c r="P86" s="196">
        <f>O86*H86</f>
        <v>0</v>
      </c>
      <c r="Q86" s="196">
        <v>1.6100000000000001E-4</v>
      </c>
      <c r="R86" s="196">
        <f>Q86*H86</f>
        <v>0.80500000000000005</v>
      </c>
      <c r="S86" s="196">
        <v>0</v>
      </c>
      <c r="T86" s="197">
        <f>S86*H86</f>
        <v>0</v>
      </c>
      <c r="AR86" s="164" t="s">
        <v>2489</v>
      </c>
      <c r="AT86" s="164" t="s">
        <v>115</v>
      </c>
      <c r="AU86" s="164" t="s">
        <v>73</v>
      </c>
      <c r="AY86" s="13" t="s">
        <v>121</v>
      </c>
      <c r="BE86" s="165">
        <f>IF(N86="základní",J86,0)</f>
        <v>0</v>
      </c>
      <c r="BF86" s="165">
        <f>IF(N86="snížená",J86,0)</f>
        <v>0</v>
      </c>
      <c r="BG86" s="165">
        <f>IF(N86="zákl. přenesená",J86,0)</f>
        <v>0</v>
      </c>
      <c r="BH86" s="165">
        <f>IF(N86="sníž. přenesená",J86,0)</f>
        <v>0</v>
      </c>
      <c r="BI86" s="165">
        <f>IF(N86="nulová",J86,0)</f>
        <v>0</v>
      </c>
      <c r="BJ86" s="13" t="s">
        <v>81</v>
      </c>
      <c r="BK86" s="165">
        <f>ROUND(I86*H86,2)</f>
        <v>0</v>
      </c>
      <c r="BL86" s="13" t="s">
        <v>2489</v>
      </c>
      <c r="BM86" s="164" t="s">
        <v>4483</v>
      </c>
    </row>
    <row r="87" spans="2:65" s="1" customFormat="1" ht="6.95" customHeight="1">
      <c r="B87" s="42"/>
      <c r="C87" s="43"/>
      <c r="D87" s="43"/>
      <c r="E87" s="43"/>
      <c r="F87" s="43"/>
      <c r="G87" s="43"/>
      <c r="H87" s="43"/>
      <c r="I87" s="127"/>
      <c r="J87" s="43"/>
      <c r="K87" s="43"/>
      <c r="L87" s="34"/>
    </row>
  </sheetData>
  <sheetProtection algorithmName="SHA-512" hashValue="lVlv1Ple1mh57ueOlrdyAaT5ueanuDtskFVNygP6BvKVukjGgqTRFejuO03u8PVGOfNAxpypr9DCb7+z/QFiCg==" saltValue="gjEcjnAoawVjfmsdTmWnG7anx5KPpk8z7NPqvUbG1mWNT46/Km/avFvcvoCk/jyuFlGTb77FOKzb+v1QDnBE2Q==" spinCount="100000" sheet="1" objects="1" scenarios="1" formatColumns="0" formatRows="0" autoFilter="0"/>
  <autoFilter ref="C78:K86"/>
  <mergeCells count="9">
    <mergeCell ref="E50:H50"/>
    <mergeCell ref="E69:H69"/>
    <mergeCell ref="E71:H7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zakázky</vt:lpstr>
      <vt:lpstr>01 - Sborník OÚŽI</vt:lpstr>
      <vt:lpstr>02 - Položky stavební neb...</vt:lpstr>
      <vt:lpstr>03 - VON</vt:lpstr>
      <vt:lpstr>04 - Vedlejší rozpočtové ...</vt:lpstr>
      <vt:lpstr>'01 - Sborník OÚŽI'!Názvy_tisku</vt:lpstr>
      <vt:lpstr>'02 - Položky stavební neb...'!Názvy_tisku</vt:lpstr>
      <vt:lpstr>'03 - VON'!Názvy_tisku</vt:lpstr>
      <vt:lpstr>'04 - Vedlejší rozpočtové ...'!Názvy_tisku</vt:lpstr>
      <vt:lpstr>'Rekapitulace zakázky'!Názvy_tisku</vt:lpstr>
      <vt:lpstr>'01 - Sborník OÚŽI'!Oblast_tisku</vt:lpstr>
      <vt:lpstr>'02 - Položky stavební neb...'!Oblast_tisku</vt:lpstr>
      <vt:lpstr>'03 - VON'!Oblast_tisku</vt:lpstr>
      <vt:lpstr>'04 - Vedlejší rozpočtové ...'!Oblast_tisku</vt:lpstr>
      <vt:lpstr>'Rekapitulace zakázky'!Oblast_tisku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Voldřich Lukáš</dc:creator>
  <cp:lastModifiedBy>Kaplanová Ivana</cp:lastModifiedBy>
  <cp:lastPrinted>2019-06-13T07:55:13Z</cp:lastPrinted>
  <dcterms:created xsi:type="dcterms:W3CDTF">2019-06-05T07:19:13Z</dcterms:created>
  <dcterms:modified xsi:type="dcterms:W3CDTF">2019-06-13T07:55:16Z</dcterms:modified>
</cp:coreProperties>
</file>