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50" yWindow="600" windowWidth="27225" windowHeight="11955" firstSheet="1" activeTab="1"/>
  </bookViews>
  <sheets>
    <sheet name="Rekapitulace stavby" sheetId="1" state="hidden" r:id="rId1"/>
    <sheet name="OR_PHA - Tabule na označe..." sheetId="2" r:id="rId2"/>
  </sheets>
  <definedNames>
    <definedName name="_xlnm._FilterDatabase" localSheetId="1" hidden="1">'OR_PHA - Tabule na označe...'!$C$77:$K$145</definedName>
    <definedName name="_xlnm.Print_Area" localSheetId="1">'OR_PHA - Tabule na označe...'!$C$4:$J$37,'OR_PHA - Tabule na označe...'!$C$43:$J$61,'OR_PHA - Tabule na označe...'!$C$67:$K$145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'OR_PHA - Tabule na označe...'!$77:$77</definedName>
  </definedNames>
  <calcPr calcId="145621"/>
</workbook>
</file>

<file path=xl/sharedStrings.xml><?xml version="1.0" encoding="utf-8"?>
<sst xmlns="http://schemas.openxmlformats.org/spreadsheetml/2006/main" count="855" uniqueCount="251">
  <si>
    <t>Export Komplet</t>
  </si>
  <si>
    <t/>
  </si>
  <si>
    <t>2.0</t>
  </si>
  <si>
    <t>ZAMOK</t>
  </si>
  <si>
    <t>False</t>
  </si>
  <si>
    <t>{e0bb153a-7d38-46ab-b7ad-38b01378ff34}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</si>
  <si>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</si>
  <si>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</si>
  <si>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</si>
  <si>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</si>
  <si>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</si>
  <si>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</si>
  <si>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</si>
  <si>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</si>
  <si>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OR_PHA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</si>
  <si>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</si>
  <si>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</si>
  <si>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Tabule na označení stanic a zastávek, orientační tabule a ostatní</t>
  </si>
  <si>
    <t>KSO:</t>
  </si>
  <si>
    <t>CC-CZ:</t>
  </si>
  <si>
    <t>Místo:</t>
  </si>
  <si>
    <t xml:space="preserve"> </t>
  </si>
  <si>
    <t>Datum:</t>
  </si>
  <si>
    <t>27. 6. 2019</t>
  </si>
  <si>
    <t>Zadavatel:</t>
  </si>
  <si>
    <t>IČ:</t>
  </si>
  <si>
    <t>70994234</t>
  </si>
  <si>
    <t>Správa železniční dopravní cesty, s.o.</t>
  </si>
  <si>
    <t>DIČ:</t>
  </si>
  <si>
    <t>CZ70994234</t>
  </si>
  <si>
    <t>Uchazeč:</t>
  </si>
  <si>
    <t>Vyplň údaj</t>
  </si>
  <si>
    <t>Projektant:</t>
  </si>
  <si>
    <t>True</t>
  </si>
  <si>
    <t>Zpracovatel:</t>
  </si>
  <si>
    <t>L. Ulrich,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</si>
  <si>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</si>
  <si>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</si>
  <si>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</si>
  <si>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</si>
  <si>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</si>
  <si>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</si>
  <si>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</si>
  <si>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</si>
  <si>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</si>
  <si>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</si>
  <si>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</si>
  <si>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</si>
  <si>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</si>
  <si>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</si>
  <si>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</si>
  <si>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</si>
  <si>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</si>
  <si>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</si>
  <si>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</si>
  <si>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</si>
  <si>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</si>
  <si>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</si>
  <si>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</si>
  <si>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</si>
  <si>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</si>
  <si>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</si>
  <si>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</si>
  <si>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</si>
  <si>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</si>
  <si>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</si>
  <si>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</si>
  <si>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</si>
  <si>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</si>
  <si>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</si>
  <si>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</si>
  <si>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</si>
  <si>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</si>
  <si>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</si>
  <si>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</si>
  <si>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</si>
  <si>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</si>
  <si>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</si>
  <si>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</si>
  <si>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</si>
  <si>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</si>
  <si>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</si>
  <si>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</si>
  <si>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</si>
  <si>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</si>
  <si>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</si>
  <si>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001 - Nápisy železničních stanic a zastávek dle TNŽ 73 6390</t>
  </si>
  <si>
    <t>002 - Orientační tabule</t>
  </si>
  <si>
    <t>003 - Tabule sektorů a číslování kolejí</t>
  </si>
  <si>
    <t>004 - Hmatové orientační prvky</t>
  </si>
  <si>
    <t>005 - Úchytné a pomocné prvky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</si>
  <si>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</si>
  <si>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</si>
  <si>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</si>
  <si>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</si>
  <si>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</si>
  <si>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</si>
  <si>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</si>
  <si>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</si>
  <si>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</si>
  <si>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</si>
  <si>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</si>
  <si>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</si>
  <si>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</si>
  <si>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</t>
  </si>
  <si>
    <t>Nápisy železničních stanic a zastávek dle TNŽ 73 6390</t>
  </si>
  <si>
    <t>ROZPOCET</t>
  </si>
  <si>
    <t>K</t>
  </si>
  <si>
    <t>N1</t>
  </si>
  <si>
    <t>Tabule s nápisem v základním provedení včetně dopravy na místo určení v obvodu OŘ Praha</t>
  </si>
  <si>
    <t>m</t>
  </si>
  <si>
    <t>4</t>
  </si>
  <si>
    <t>-1067685644</t>
  </si>
  <si>
    <t>P</t>
  </si>
  <si>
    <t>Poznámka k položce:
Poznámka k položce:, tabule v nereflexivní úpravě z ocelového nebo hliníkového plechu nebo jiných materiálů vykazujících požadované vlastnosti dle TNŽ 73 6390, směrnice SŽDC č. 118  a grafického manuálu, , jedná se o kompletní provedení</t>
  </si>
  <si>
    <t>N1O</t>
  </si>
  <si>
    <t>Oboustranná tabule s nápisem v základním provedení včetně dopravy na místo určení v obvodu OŘ Praha</t>
  </si>
  <si>
    <t>-1564353171</t>
  </si>
  <si>
    <t>3</t>
  </si>
  <si>
    <t>N2</t>
  </si>
  <si>
    <t>Tabule s prosvětleným nápisem včetně dopravy na místo určení v obvodu OŘ Praha</t>
  </si>
  <si>
    <t>1466705151</t>
  </si>
  <si>
    <t>Poznámka k položce:
Poznámka k položce:, Tabule s nápisem s vnitřním světelným zdrojem prosvětlujícím činnou plochu tabule dle TNŽ 73 6390, směrnice SŽDC č. 118 a grafického manuálu, , jedná se o kompletní provedení</t>
  </si>
  <si>
    <t>N2.2</t>
  </si>
  <si>
    <t>Náhradní kryt (plexisklo) prosvětlené tabule</t>
  </si>
  <si>
    <t>1129952240</t>
  </si>
  <si>
    <t xml:space="preserve">Poznámka k položce:
Poznámka k položce:
Náhradní kryt (plexisklo) plochy prosvětlené tabule dle TNŽ 73 6390, směrnice SŽDC č. 118 a grafického manuálu
</t>
  </si>
  <si>
    <t>5</t>
  </si>
  <si>
    <t>N2O</t>
  </si>
  <si>
    <t>Oboustranná tabule s prosvětleným nápisem včetně dopravy na místo určení v obvodu OŘ Praha</t>
  </si>
  <si>
    <t>-1602732452</t>
  </si>
  <si>
    <t>6</t>
  </si>
  <si>
    <t>N3</t>
  </si>
  <si>
    <t>Osvětlený nápis včetně dopravy na místo určení v obvodu OŘ Praha</t>
  </si>
  <si>
    <t>-1163825848</t>
  </si>
  <si>
    <t>Poznámka k položce:
Poznámka k položce:, nápis osvětlený dopadajícím přirozeným světlem, nebo světlem určeným pro osvětlení venkovních prostor SŽDC (předpis SŽDC E11) dle TNŽ 73 6390, směrnice SŽDC č. 118 a grafického manuálu, , jedná se o kompletní provedení</t>
  </si>
  <si>
    <t>7</t>
  </si>
  <si>
    <t>N3O</t>
  </si>
  <si>
    <t>Oboustranný osvětlený nápis včetně dopravy na místo určení v obvodu OŘ Praha</t>
  </si>
  <si>
    <t>1138731532</t>
  </si>
  <si>
    <t>8</t>
  </si>
  <si>
    <t>N4</t>
  </si>
  <si>
    <t>Samostatný prosvětlený piktogram „Železniční stanice-zastávka“ včetně dopravy na místo určení v obvodu OŘ Praha</t>
  </si>
  <si>
    <t>kus</t>
  </si>
  <si>
    <t>-95164803</t>
  </si>
  <si>
    <t>Poznámka k položce:
Poznámka k položce:, Piktogram Železniční stanice-zastávka“ - jeho vzor je umístěn v Příloze B TNŽ 73 6390, vychází ze směrnice SŽDC č. 118 Grafického manuálu jednotného orientačního systému SŽDC. dle TNŽ 73 6390  a grafického manuálu, , jedná se o kompletní provedení</t>
  </si>
  <si>
    <t>9</t>
  </si>
  <si>
    <t>N4.4</t>
  </si>
  <si>
    <t>Náhradní kryt (plexisklo) piktogramu „Železniční stanice-zastávka“ včetně dopravy na místo určení v obvodu OŘ Praha</t>
  </si>
  <si>
    <t>-1437074628</t>
  </si>
  <si>
    <t>Poznámka k položce:
Poznámka k položce: Náhradní kryt (plexisklo) piktogramu ""Železniční stanice-zastávka“ - jeho vzor je umístěn v Příloze B TNŽ 73 6390, vychází ze směrnice SŽDC č. 118 Grafického manuálu jednotného orientačního systému SŽDC. dle TNŽ 73 6390  a grafického manuálu</t>
  </si>
  <si>
    <t>10</t>
  </si>
  <si>
    <t>N4O</t>
  </si>
  <si>
    <t>Oboustranný samostatný prosvětlený piktogram „Železniční stanice-zastávka“ včetně dopravy na místo určení v obvodu OŘ Praha</t>
  </si>
  <si>
    <t>252284217</t>
  </si>
  <si>
    <t>002</t>
  </si>
  <si>
    <t>Orientační tabule</t>
  </si>
  <si>
    <t>11</t>
  </si>
  <si>
    <t>O1</t>
  </si>
  <si>
    <t>Směrová tabule jízdy vlaků včetně dopravy na místo určení v obvodu OŘ Praha</t>
  </si>
  <si>
    <t>-698706497</t>
  </si>
  <si>
    <t>Poznámka k položce:
Poznámka k položce:, provedeny budou dle směrnice SŽDC č. 118, grafického manuálu ke směrnici č. 118 a dle TNŽ 73 6390, , jedná se o kompletní provedení</t>
  </si>
  <si>
    <t>12</t>
  </si>
  <si>
    <t>O1O</t>
  </si>
  <si>
    <t>Oboustranná směrová tabule jízdy vlaků včetně dopravy na místo určení v obvodu OŘ Praha</t>
  </si>
  <si>
    <t>-2080574891</t>
  </si>
  <si>
    <t>13</t>
  </si>
  <si>
    <t>O2</t>
  </si>
  <si>
    <t>Piktogram včetně dopravy na místo určení v obvodu OŘ Praha</t>
  </si>
  <si>
    <t>1611698159</t>
  </si>
  <si>
    <t>14</t>
  </si>
  <si>
    <t>O2O</t>
  </si>
  <si>
    <t>Oboustranný piktogram včetně dopravy na místo určení v obvodu OŘ Praha</t>
  </si>
  <si>
    <t>1742811197</t>
  </si>
  <si>
    <t>O3</t>
  </si>
  <si>
    <t>jednořádková orientační tabule včetně dopravy na místo určení v obvodu OŘ Praha</t>
  </si>
  <si>
    <t>-856587841</t>
  </si>
  <si>
    <t>16</t>
  </si>
  <si>
    <t>O3O</t>
  </si>
  <si>
    <t>Oboustranná jednořádková orientační tabule včetně dopravy na místo určení v obvodu OŘ Praha</t>
  </si>
  <si>
    <t>-1855227738</t>
  </si>
  <si>
    <t>17</t>
  </si>
  <si>
    <t>O4</t>
  </si>
  <si>
    <t>dvouřádková orientační tabule včetně dopravy na místo určení v obvodu OŘ Praha</t>
  </si>
  <si>
    <t>828693528</t>
  </si>
  <si>
    <t>18</t>
  </si>
  <si>
    <t>O4O</t>
  </si>
  <si>
    <t>Oboustranná dvouřádková orientační tabule včetně dopravy na místo určení v obvodu OŘ Praha</t>
  </si>
  <si>
    <t>987293679</t>
  </si>
  <si>
    <t>19</t>
  </si>
  <si>
    <t>O5</t>
  </si>
  <si>
    <t>víceřádková textová tabule včetně dopravy na místo určení v obvodu OŘ Praha</t>
  </si>
  <si>
    <t>m2</t>
  </si>
  <si>
    <t>1347640707</t>
  </si>
  <si>
    <t>20</t>
  </si>
  <si>
    <t>O5O</t>
  </si>
  <si>
    <t>Oboustranná víceřádková textová tabule včetně dopravy na místo určení v obvodu OŘ Praha</t>
  </si>
  <si>
    <t>-1118870240</t>
  </si>
  <si>
    <t>003</t>
  </si>
  <si>
    <t>Tabule sektorů a číslování kolejí</t>
  </si>
  <si>
    <t>S1</t>
  </si>
  <si>
    <t>Tabule pro číslování kolejí včetně dopravy na místo určení v obvodu OŘ Praha</t>
  </si>
  <si>
    <t>973474107</t>
  </si>
  <si>
    <t>22</t>
  </si>
  <si>
    <t>S1O</t>
  </si>
  <si>
    <t>Oboustranná tabule pro číslování kolejí včetně dopravy na místo určení v obvodu OŘ Praha</t>
  </si>
  <si>
    <t>934488354</t>
  </si>
  <si>
    <t>23</t>
  </si>
  <si>
    <t>S2</t>
  </si>
  <si>
    <t>Tabule pro značení sektorů včetně dopravy na místo určení v obvodu OŘ Praha</t>
  </si>
  <si>
    <t>-1359313023</t>
  </si>
  <si>
    <t>24</t>
  </si>
  <si>
    <t>S2O</t>
  </si>
  <si>
    <t>Oboustranná tbule pro značení sektorů včetně dopravy na místo určení v obvodu OŘ Praha</t>
  </si>
  <si>
    <t>75405613</t>
  </si>
  <si>
    <t>25</t>
  </si>
  <si>
    <t>S3</t>
  </si>
  <si>
    <t>Tabule pro značení sektorů a kolejí v podchodech a nadchodech včetně dopravy na místo určení v obvodu OŘ Praha</t>
  </si>
  <si>
    <t>-902177194</t>
  </si>
  <si>
    <t>26</t>
  </si>
  <si>
    <t>S3O</t>
  </si>
  <si>
    <t>Oboustranná tabule pro značení sektorů a kolejí v podchodech a nadchodech včetně dopravy na místo určení v obvodu OŘ Praha</t>
  </si>
  <si>
    <t>-1205435925</t>
  </si>
  <si>
    <t>004</t>
  </si>
  <si>
    <t>Hmatové orientační prvky</t>
  </si>
  <si>
    <t>27</t>
  </si>
  <si>
    <t>H1</t>
  </si>
  <si>
    <t>Hmatné štítky v Braillově písmu s číslem nástupiště včetně dopravy na místo určení v obvodu OŘ Praha</t>
  </si>
  <si>
    <t>1780678050</t>
  </si>
  <si>
    <t>28</t>
  </si>
  <si>
    <t>H2</t>
  </si>
  <si>
    <t>Hmatné štítky s prismatickým písmem a zároveň s Braillovým písmem s informací o rozvržení sektorů na nástupišti včetně dopravy na místo určení v obvodu OŘ Praha</t>
  </si>
  <si>
    <t>1570378999</t>
  </si>
  <si>
    <t>29</t>
  </si>
  <si>
    <t>H3</t>
  </si>
  <si>
    <t>Hmatné štítky s informací o druhu WC včetně dopravy na místo určení v obvodu OŘ Praha</t>
  </si>
  <si>
    <t>-2021175376</t>
  </si>
  <si>
    <t>30</t>
  </si>
  <si>
    <t>H4</t>
  </si>
  <si>
    <t>Hmatný štítek označující samostatnou místnost s přebalovacím pultem včetně dopravy na místo určení v obvodu OŘ Praha</t>
  </si>
  <si>
    <t>1788559100</t>
  </si>
  <si>
    <t>005</t>
  </si>
  <si>
    <t>Úchytné a pomocné prvky</t>
  </si>
  <si>
    <t>31</t>
  </si>
  <si>
    <t>U1</t>
  </si>
  <si>
    <t>Objímka kompletní</t>
  </si>
  <si>
    <t>-988672274</t>
  </si>
  <si>
    <t>32</t>
  </si>
  <si>
    <t>U2</t>
  </si>
  <si>
    <t>Tyč ke kotvení Pz průměr 60,3mm, tl. 2,9mm, bezešvá hladká</t>
  </si>
  <si>
    <t>-1328003868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</si>
</sst>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5" fillId="0" borderId="17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/>
    </xf>
    <xf numFmtId="0" fontId="16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4" fillId="0" borderId="10" xfId="0" applyNumberFormat="1" applyFont="1" applyBorder="1" applyAlignment="1" applyProtection="1">
      <alignment/>
      <protection/>
    </xf>
    <xf numFmtId="166" fontId="24" fillId="0" borderId="11" xfId="0" applyNumberFormat="1" applyFont="1" applyBorder="1" applyAlignment="1" applyProtection="1">
      <alignment/>
      <protection/>
    </xf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16" fillId="4" borderId="7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right" vertical="center"/>
      <protection/>
    </xf>
    <xf numFmtId="0" fontId="16" fillId="4" borderId="21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ht="36.95" customHeight="1"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1" t="s">
        <v>6</v>
      </c>
      <c r="BT2" s="11" t="s">
        <v>7</v>
      </c>
    </row>
    <row r="3" spans="2:72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ht="24.95" customHeight="1">
      <c r="B4" s="15"/>
      <c r="C4" s="16"/>
      <c r="D4" s="17" t="s">
        <v>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10</v>
      </c>
      <c r="BE4" s="19" t="s">
        <v>11</v>
      </c>
      <c r="BS4" s="11" t="s">
        <v>12</v>
      </c>
    </row>
    <row r="5" spans="2:71" ht="12" customHeight="1">
      <c r="B5" s="15"/>
      <c r="C5" s="16"/>
      <c r="D5" s="20" t="s">
        <v>13</v>
      </c>
      <c r="E5" s="16"/>
      <c r="F5" s="16"/>
      <c r="G5" s="16"/>
      <c r="H5" s="16"/>
      <c r="I5" s="16"/>
      <c r="J5" s="16"/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16"/>
      <c r="AQ5" s="16"/>
      <c r="AR5" s="14"/>
      <c r="BE5" s="211" t="s">
        <v>15</v>
      </c>
      <c r="BS5" s="11" t="s">
        <v>6</v>
      </c>
    </row>
    <row r="6" spans="2:71" ht="36.95" customHeight="1">
      <c r="B6" s="15"/>
      <c r="C6" s="16"/>
      <c r="D6" s="22" t="s">
        <v>16</v>
      </c>
      <c r="E6" s="16"/>
      <c r="F6" s="16"/>
      <c r="G6" s="16"/>
      <c r="H6" s="16"/>
      <c r="I6" s="16"/>
      <c r="J6" s="16"/>
      <c r="K6" s="205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16"/>
      <c r="AQ6" s="16"/>
      <c r="AR6" s="14"/>
      <c r="BE6" s="212"/>
      <c r="BS6" s="11" t="s">
        <v>6</v>
      </c>
    </row>
    <row r="7" spans="2:71" ht="12" customHeight="1">
      <c r="B7" s="15"/>
      <c r="C7" s="16"/>
      <c r="D7" s="23" t="s">
        <v>18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3" t="s">
        <v>19</v>
      </c>
      <c r="AL7" s="16"/>
      <c r="AM7" s="16"/>
      <c r="AN7" s="21" t="s">
        <v>1</v>
      </c>
      <c r="AO7" s="16"/>
      <c r="AP7" s="16"/>
      <c r="AQ7" s="16"/>
      <c r="AR7" s="14"/>
      <c r="BE7" s="212"/>
      <c r="BS7" s="11" t="s">
        <v>6</v>
      </c>
    </row>
    <row r="8" spans="2:71" ht="12" customHeight="1">
      <c r="B8" s="15"/>
      <c r="C8" s="16"/>
      <c r="D8" s="23" t="s">
        <v>20</v>
      </c>
      <c r="E8" s="16"/>
      <c r="F8" s="16"/>
      <c r="G8" s="16"/>
      <c r="H8" s="16"/>
      <c r="I8" s="16"/>
      <c r="J8" s="16"/>
      <c r="K8" s="21" t="s">
        <v>21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3" t="s">
        <v>22</v>
      </c>
      <c r="AL8" s="16"/>
      <c r="AM8" s="16"/>
      <c r="AN8" s="24" t="s">
        <v>23</v>
      </c>
      <c r="AO8" s="16"/>
      <c r="AP8" s="16"/>
      <c r="AQ8" s="16"/>
      <c r="AR8" s="14"/>
      <c r="BE8" s="212"/>
      <c r="BS8" s="11" t="s">
        <v>6</v>
      </c>
    </row>
    <row r="9" spans="2:71" ht="14.4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212"/>
      <c r="BS9" s="11" t="s">
        <v>6</v>
      </c>
    </row>
    <row r="10" spans="2:71" ht="12" customHeight="1">
      <c r="B10" s="15"/>
      <c r="C10" s="16"/>
      <c r="D10" s="23" t="s">
        <v>24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3" t="s">
        <v>25</v>
      </c>
      <c r="AL10" s="16"/>
      <c r="AM10" s="16"/>
      <c r="AN10" s="21" t="s">
        <v>26</v>
      </c>
      <c r="AO10" s="16"/>
      <c r="AP10" s="16"/>
      <c r="AQ10" s="16"/>
      <c r="AR10" s="14"/>
      <c r="BE10" s="212"/>
      <c r="BS10" s="11" t="s">
        <v>6</v>
      </c>
    </row>
    <row r="11" spans="2:71" ht="18.4" customHeight="1">
      <c r="B11" s="15"/>
      <c r="C11" s="16"/>
      <c r="D11" s="16"/>
      <c r="E11" s="21" t="s">
        <v>27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3" t="s">
        <v>28</v>
      </c>
      <c r="AL11" s="16"/>
      <c r="AM11" s="16"/>
      <c r="AN11" s="21" t="s">
        <v>29</v>
      </c>
      <c r="AO11" s="16"/>
      <c r="AP11" s="16"/>
      <c r="AQ11" s="16"/>
      <c r="AR11" s="14"/>
      <c r="BE11" s="212"/>
      <c r="BS11" s="11" t="s">
        <v>6</v>
      </c>
    </row>
    <row r="12" spans="2:7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212"/>
      <c r="BS12" s="11" t="s">
        <v>6</v>
      </c>
    </row>
    <row r="13" spans="2:71" ht="12" customHeight="1">
      <c r="B13" s="15"/>
      <c r="C13" s="16"/>
      <c r="D13" s="23" t="s">
        <v>30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3" t="s">
        <v>25</v>
      </c>
      <c r="AL13" s="16"/>
      <c r="AM13" s="16"/>
      <c r="AN13" s="25" t="s">
        <v>31</v>
      </c>
      <c r="AO13" s="16"/>
      <c r="AP13" s="16"/>
      <c r="AQ13" s="16"/>
      <c r="AR13" s="14"/>
      <c r="BE13" s="212"/>
      <c r="BS13" s="11" t="s">
        <v>6</v>
      </c>
    </row>
    <row r="14" spans="2:71" ht="12">
      <c r="B14" s="15"/>
      <c r="C14" s="16"/>
      <c r="D14" s="16"/>
      <c r="E14" s="206" t="s">
        <v>31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3" t="s">
        <v>28</v>
      </c>
      <c r="AL14" s="16"/>
      <c r="AM14" s="16"/>
      <c r="AN14" s="25" t="s">
        <v>31</v>
      </c>
      <c r="AO14" s="16"/>
      <c r="AP14" s="16"/>
      <c r="AQ14" s="16"/>
      <c r="AR14" s="14"/>
      <c r="BE14" s="212"/>
      <c r="BS14" s="11" t="s">
        <v>6</v>
      </c>
    </row>
    <row r="15" spans="2:7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212"/>
      <c r="BS15" s="11" t="s">
        <v>4</v>
      </c>
    </row>
    <row r="16" spans="2:71" ht="12" customHeight="1">
      <c r="B16" s="15"/>
      <c r="C16" s="16"/>
      <c r="D16" s="23" t="s">
        <v>32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3" t="s">
        <v>25</v>
      </c>
      <c r="AL16" s="16"/>
      <c r="AM16" s="16"/>
      <c r="AN16" s="21" t="s">
        <v>1</v>
      </c>
      <c r="AO16" s="16"/>
      <c r="AP16" s="16"/>
      <c r="AQ16" s="16"/>
      <c r="AR16" s="14"/>
      <c r="BE16" s="212"/>
      <c r="BS16" s="11" t="s">
        <v>4</v>
      </c>
    </row>
    <row r="17" spans="2:71" ht="18.4" customHeight="1">
      <c r="B17" s="15"/>
      <c r="C17" s="16"/>
      <c r="D17" s="16"/>
      <c r="E17" s="21" t="s">
        <v>21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3" t="s">
        <v>28</v>
      </c>
      <c r="AL17" s="16"/>
      <c r="AM17" s="16"/>
      <c r="AN17" s="21" t="s">
        <v>1</v>
      </c>
      <c r="AO17" s="16"/>
      <c r="AP17" s="16"/>
      <c r="AQ17" s="16"/>
      <c r="AR17" s="14"/>
      <c r="BE17" s="212"/>
      <c r="BS17" s="11" t="s">
        <v>33</v>
      </c>
    </row>
    <row r="18" spans="2:7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212"/>
      <c r="BS18" s="11" t="s">
        <v>6</v>
      </c>
    </row>
    <row r="19" spans="2:71" ht="12" customHeight="1">
      <c r="B19" s="15"/>
      <c r="C19" s="16"/>
      <c r="D19" s="23" t="s">
        <v>34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3" t="s">
        <v>25</v>
      </c>
      <c r="AL19" s="16"/>
      <c r="AM19" s="16"/>
      <c r="AN19" s="21" t="s">
        <v>1</v>
      </c>
      <c r="AO19" s="16"/>
      <c r="AP19" s="16"/>
      <c r="AQ19" s="16"/>
      <c r="AR19" s="14"/>
      <c r="BE19" s="212"/>
      <c r="BS19" s="11" t="s">
        <v>6</v>
      </c>
    </row>
    <row r="20" spans="2:71" ht="18.4" customHeight="1">
      <c r="B20" s="15"/>
      <c r="C20" s="16"/>
      <c r="D20" s="16"/>
      <c r="E20" s="21" t="s">
        <v>35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3" t="s">
        <v>28</v>
      </c>
      <c r="AL20" s="16"/>
      <c r="AM20" s="16"/>
      <c r="AN20" s="21" t="s">
        <v>1</v>
      </c>
      <c r="AO20" s="16"/>
      <c r="AP20" s="16"/>
      <c r="AQ20" s="16"/>
      <c r="AR20" s="14"/>
      <c r="BE20" s="212"/>
      <c r="BS20" s="11" t="s">
        <v>4</v>
      </c>
    </row>
    <row r="21" spans="2:57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212"/>
    </row>
    <row r="22" spans="2:57" ht="12" customHeight="1">
      <c r="B22" s="15"/>
      <c r="C22" s="16"/>
      <c r="D22" s="23" t="s">
        <v>36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212"/>
    </row>
    <row r="23" spans="2:57" ht="45" customHeight="1">
      <c r="B23" s="15"/>
      <c r="C23" s="16"/>
      <c r="D23" s="16"/>
      <c r="E23" s="208" t="s">
        <v>37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16"/>
      <c r="AP23" s="16"/>
      <c r="AQ23" s="16"/>
      <c r="AR23" s="14"/>
      <c r="BE23" s="212"/>
    </row>
    <row r="24" spans="2:57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212"/>
    </row>
    <row r="25" spans="2:57" ht="6.95" customHeight="1">
      <c r="B25" s="15"/>
      <c r="C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6"/>
      <c r="AQ25" s="16"/>
      <c r="AR25" s="14"/>
      <c r="BE25" s="212"/>
    </row>
    <row r="26" spans="2:57" s="1" customFormat="1" ht="25.9" customHeight="1">
      <c r="B26" s="28"/>
      <c r="C26" s="29"/>
      <c r="D26" s="30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3">
        <f>ROUND(AG54,2)</f>
        <v>0</v>
      </c>
      <c r="AL26" s="214"/>
      <c r="AM26" s="214"/>
      <c r="AN26" s="214"/>
      <c r="AO26" s="214"/>
      <c r="AP26" s="29"/>
      <c r="AQ26" s="29"/>
      <c r="AR26" s="32"/>
      <c r="BE26" s="212"/>
    </row>
    <row r="27" spans="2:57" s="1" customFormat="1" ht="6.9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212"/>
    </row>
    <row r="28" spans="2:57" s="1" customFormat="1" ht="12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09" t="s">
        <v>39</v>
      </c>
      <c r="M28" s="209"/>
      <c r="N28" s="209"/>
      <c r="O28" s="209"/>
      <c r="P28" s="209"/>
      <c r="Q28" s="29"/>
      <c r="R28" s="29"/>
      <c r="S28" s="29"/>
      <c r="T28" s="29"/>
      <c r="U28" s="29"/>
      <c r="V28" s="29"/>
      <c r="W28" s="209" t="s">
        <v>40</v>
      </c>
      <c r="X28" s="209"/>
      <c r="Y28" s="209"/>
      <c r="Z28" s="209"/>
      <c r="AA28" s="209"/>
      <c r="AB28" s="209"/>
      <c r="AC28" s="209"/>
      <c r="AD28" s="209"/>
      <c r="AE28" s="209"/>
      <c r="AF28" s="29"/>
      <c r="AG28" s="29"/>
      <c r="AH28" s="29"/>
      <c r="AI28" s="29"/>
      <c r="AJ28" s="29"/>
      <c r="AK28" s="209" t="s">
        <v>41</v>
      </c>
      <c r="AL28" s="209"/>
      <c r="AM28" s="209"/>
      <c r="AN28" s="209"/>
      <c r="AO28" s="209"/>
      <c r="AP28" s="29"/>
      <c r="AQ28" s="29"/>
      <c r="AR28" s="32"/>
      <c r="BE28" s="212"/>
    </row>
    <row r="29" spans="2:57" s="2" customFormat="1" ht="14.45" customHeight="1">
      <c r="B29" s="33"/>
      <c r="C29" s="34"/>
      <c r="D29" s="23" t="s">
        <v>42</v>
      </c>
      <c r="E29" s="34"/>
      <c r="F29" s="23" t="s">
        <v>43</v>
      </c>
      <c r="G29" s="34"/>
      <c r="H29" s="34"/>
      <c r="I29" s="34"/>
      <c r="J29" s="34"/>
      <c r="K29" s="34"/>
      <c r="L29" s="175">
        <v>0.21</v>
      </c>
      <c r="M29" s="176"/>
      <c r="N29" s="176"/>
      <c r="O29" s="176"/>
      <c r="P29" s="176"/>
      <c r="Q29" s="34"/>
      <c r="R29" s="34"/>
      <c r="S29" s="34"/>
      <c r="T29" s="34"/>
      <c r="U29" s="34"/>
      <c r="V29" s="34"/>
      <c r="W29" s="210">
        <f>ROUND(AZ54,2)</f>
        <v>0</v>
      </c>
      <c r="X29" s="176"/>
      <c r="Y29" s="176"/>
      <c r="Z29" s="176"/>
      <c r="AA29" s="176"/>
      <c r="AB29" s="176"/>
      <c r="AC29" s="176"/>
      <c r="AD29" s="176"/>
      <c r="AE29" s="176"/>
      <c r="AF29" s="34"/>
      <c r="AG29" s="34"/>
      <c r="AH29" s="34"/>
      <c r="AI29" s="34"/>
      <c r="AJ29" s="34"/>
      <c r="AK29" s="210">
        <f>ROUND(AV54,2)</f>
        <v>0</v>
      </c>
      <c r="AL29" s="176"/>
      <c r="AM29" s="176"/>
      <c r="AN29" s="176"/>
      <c r="AO29" s="176"/>
      <c r="AP29" s="34"/>
      <c r="AQ29" s="34"/>
      <c r="AR29" s="35"/>
      <c r="BE29" s="212"/>
    </row>
    <row r="30" spans="2:57" s="2" customFormat="1" ht="14.45" customHeight="1">
      <c r="B30" s="33"/>
      <c r="C30" s="34"/>
      <c r="D30" s="34"/>
      <c r="E30" s="34"/>
      <c r="F30" s="23" t="s">
        <v>44</v>
      </c>
      <c r="G30" s="34"/>
      <c r="H30" s="34"/>
      <c r="I30" s="34"/>
      <c r="J30" s="34"/>
      <c r="K30" s="34"/>
      <c r="L30" s="175">
        <v>0.15</v>
      </c>
      <c r="M30" s="176"/>
      <c r="N30" s="176"/>
      <c r="O30" s="176"/>
      <c r="P30" s="176"/>
      <c r="Q30" s="34"/>
      <c r="R30" s="34"/>
      <c r="S30" s="34"/>
      <c r="T30" s="34"/>
      <c r="U30" s="34"/>
      <c r="V30" s="34"/>
      <c r="W30" s="210">
        <f>ROUND(BA54,2)</f>
        <v>0</v>
      </c>
      <c r="X30" s="176"/>
      <c r="Y30" s="176"/>
      <c r="Z30" s="176"/>
      <c r="AA30" s="176"/>
      <c r="AB30" s="176"/>
      <c r="AC30" s="176"/>
      <c r="AD30" s="176"/>
      <c r="AE30" s="176"/>
      <c r="AF30" s="34"/>
      <c r="AG30" s="34"/>
      <c r="AH30" s="34"/>
      <c r="AI30" s="34"/>
      <c r="AJ30" s="34"/>
      <c r="AK30" s="210">
        <f>ROUND(AW54,2)</f>
        <v>0</v>
      </c>
      <c r="AL30" s="176"/>
      <c r="AM30" s="176"/>
      <c r="AN30" s="176"/>
      <c r="AO30" s="176"/>
      <c r="AP30" s="34"/>
      <c r="AQ30" s="34"/>
      <c r="AR30" s="35"/>
      <c r="BE30" s="212"/>
    </row>
    <row r="31" spans="2:57" s="2" customFormat="1" ht="14.45" customHeight="1" hidden="1">
      <c r="B31" s="33"/>
      <c r="C31" s="34"/>
      <c r="D31" s="34"/>
      <c r="E31" s="34"/>
      <c r="F31" s="23" t="s">
        <v>45</v>
      </c>
      <c r="G31" s="34"/>
      <c r="H31" s="34"/>
      <c r="I31" s="34"/>
      <c r="J31" s="34"/>
      <c r="K31" s="34"/>
      <c r="L31" s="175">
        <v>0.21</v>
      </c>
      <c r="M31" s="176"/>
      <c r="N31" s="176"/>
      <c r="O31" s="176"/>
      <c r="P31" s="176"/>
      <c r="Q31" s="34"/>
      <c r="R31" s="34"/>
      <c r="S31" s="34"/>
      <c r="T31" s="34"/>
      <c r="U31" s="34"/>
      <c r="V31" s="34"/>
      <c r="W31" s="210">
        <f>ROUND(BB54,2)</f>
        <v>0</v>
      </c>
      <c r="X31" s="176"/>
      <c r="Y31" s="176"/>
      <c r="Z31" s="176"/>
      <c r="AA31" s="176"/>
      <c r="AB31" s="176"/>
      <c r="AC31" s="176"/>
      <c r="AD31" s="176"/>
      <c r="AE31" s="176"/>
      <c r="AF31" s="34"/>
      <c r="AG31" s="34"/>
      <c r="AH31" s="34"/>
      <c r="AI31" s="34"/>
      <c r="AJ31" s="34"/>
      <c r="AK31" s="210">
        <v>0</v>
      </c>
      <c r="AL31" s="176"/>
      <c r="AM31" s="176"/>
      <c r="AN31" s="176"/>
      <c r="AO31" s="176"/>
      <c r="AP31" s="34"/>
      <c r="AQ31" s="34"/>
      <c r="AR31" s="35"/>
      <c r="BE31" s="212"/>
    </row>
    <row r="32" spans="2:57" s="2" customFormat="1" ht="14.45" customHeight="1" hidden="1">
      <c r="B32" s="33"/>
      <c r="C32" s="34"/>
      <c r="D32" s="34"/>
      <c r="E32" s="34"/>
      <c r="F32" s="23" t="s">
        <v>46</v>
      </c>
      <c r="G32" s="34"/>
      <c r="H32" s="34"/>
      <c r="I32" s="34"/>
      <c r="J32" s="34"/>
      <c r="K32" s="34"/>
      <c r="L32" s="175">
        <v>0.15</v>
      </c>
      <c r="M32" s="176"/>
      <c r="N32" s="176"/>
      <c r="O32" s="176"/>
      <c r="P32" s="176"/>
      <c r="Q32" s="34"/>
      <c r="R32" s="34"/>
      <c r="S32" s="34"/>
      <c r="T32" s="34"/>
      <c r="U32" s="34"/>
      <c r="V32" s="34"/>
      <c r="W32" s="210">
        <f>ROUND(BC54,2)</f>
        <v>0</v>
      </c>
      <c r="X32" s="176"/>
      <c r="Y32" s="176"/>
      <c r="Z32" s="176"/>
      <c r="AA32" s="176"/>
      <c r="AB32" s="176"/>
      <c r="AC32" s="176"/>
      <c r="AD32" s="176"/>
      <c r="AE32" s="176"/>
      <c r="AF32" s="34"/>
      <c r="AG32" s="34"/>
      <c r="AH32" s="34"/>
      <c r="AI32" s="34"/>
      <c r="AJ32" s="34"/>
      <c r="AK32" s="210">
        <v>0</v>
      </c>
      <c r="AL32" s="176"/>
      <c r="AM32" s="176"/>
      <c r="AN32" s="176"/>
      <c r="AO32" s="176"/>
      <c r="AP32" s="34"/>
      <c r="AQ32" s="34"/>
      <c r="AR32" s="35"/>
      <c r="BE32" s="212"/>
    </row>
    <row r="33" spans="2:57" s="2" customFormat="1" ht="14.45" customHeight="1" hidden="1">
      <c r="B33" s="33"/>
      <c r="C33" s="34"/>
      <c r="D33" s="34"/>
      <c r="E33" s="34"/>
      <c r="F33" s="23" t="s">
        <v>47</v>
      </c>
      <c r="G33" s="34"/>
      <c r="H33" s="34"/>
      <c r="I33" s="34"/>
      <c r="J33" s="34"/>
      <c r="K33" s="34"/>
      <c r="L33" s="175">
        <v>0</v>
      </c>
      <c r="M33" s="176"/>
      <c r="N33" s="176"/>
      <c r="O33" s="176"/>
      <c r="P33" s="176"/>
      <c r="Q33" s="34"/>
      <c r="R33" s="34"/>
      <c r="S33" s="34"/>
      <c r="T33" s="34"/>
      <c r="U33" s="34"/>
      <c r="V33" s="34"/>
      <c r="W33" s="210">
        <f>ROUND(BD54,2)</f>
        <v>0</v>
      </c>
      <c r="X33" s="176"/>
      <c r="Y33" s="176"/>
      <c r="Z33" s="176"/>
      <c r="AA33" s="176"/>
      <c r="AB33" s="176"/>
      <c r="AC33" s="176"/>
      <c r="AD33" s="176"/>
      <c r="AE33" s="176"/>
      <c r="AF33" s="34"/>
      <c r="AG33" s="34"/>
      <c r="AH33" s="34"/>
      <c r="AI33" s="34"/>
      <c r="AJ33" s="34"/>
      <c r="AK33" s="210">
        <v>0</v>
      </c>
      <c r="AL33" s="176"/>
      <c r="AM33" s="176"/>
      <c r="AN33" s="176"/>
      <c r="AO33" s="176"/>
      <c r="AP33" s="34"/>
      <c r="AQ33" s="34"/>
      <c r="AR33" s="35"/>
      <c r="BE33" s="212"/>
    </row>
    <row r="34" spans="2:57" s="1" customFormat="1" ht="6.9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212"/>
    </row>
    <row r="35" spans="2:44" s="1" customFormat="1" ht="25.9" customHeight="1">
      <c r="B35" s="28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187" t="s">
        <v>50</v>
      </c>
      <c r="Y35" s="188"/>
      <c r="Z35" s="188"/>
      <c r="AA35" s="188"/>
      <c r="AB35" s="188"/>
      <c r="AC35" s="38"/>
      <c r="AD35" s="38"/>
      <c r="AE35" s="38"/>
      <c r="AF35" s="38"/>
      <c r="AG35" s="38"/>
      <c r="AH35" s="38"/>
      <c r="AI35" s="38"/>
      <c r="AJ35" s="38"/>
      <c r="AK35" s="189">
        <f>SUM(AK26:AK33)</f>
        <v>0</v>
      </c>
      <c r="AL35" s="188"/>
      <c r="AM35" s="188"/>
      <c r="AN35" s="188"/>
      <c r="AO35" s="190"/>
      <c r="AP35" s="36"/>
      <c r="AQ35" s="36"/>
      <c r="AR35" s="32"/>
    </row>
    <row r="36" spans="2:44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5" customHeight="1">
      <c r="B42" s="28"/>
      <c r="C42" s="17" t="s">
        <v>51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2"/>
    </row>
    <row r="43" spans="2:44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2"/>
    </row>
    <row r="44" spans="2:44" s="1" customFormat="1" ht="12" customHeight="1">
      <c r="B44" s="28"/>
      <c r="C44" s="23" t="s">
        <v>13</v>
      </c>
      <c r="D44" s="29"/>
      <c r="E44" s="29"/>
      <c r="F44" s="29"/>
      <c r="G44" s="29"/>
      <c r="H44" s="29"/>
      <c r="I44" s="29"/>
      <c r="J44" s="29"/>
      <c r="K44" s="29"/>
      <c r="L44" s="29" t="str">
        <f>K5</f>
        <v>OR_PHA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2"/>
    </row>
    <row r="45" spans="2:44" s="3" customFormat="1" ht="36.95" customHeight="1">
      <c r="B45" s="44"/>
      <c r="C45" s="45" t="s">
        <v>16</v>
      </c>
      <c r="D45" s="46"/>
      <c r="E45" s="46"/>
      <c r="F45" s="46"/>
      <c r="G45" s="46"/>
      <c r="H45" s="46"/>
      <c r="I45" s="46"/>
      <c r="J45" s="46"/>
      <c r="K45" s="46"/>
      <c r="L45" s="194" t="str">
        <f>K6</f>
        <v>Tabule na označení stanic a zastávek, orientační tabule a ostatní</v>
      </c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46"/>
      <c r="AQ45" s="46"/>
      <c r="AR45" s="47"/>
    </row>
    <row r="46" spans="2:44" s="1" customFormat="1" ht="6.9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2"/>
    </row>
    <row r="47" spans="2:44" s="1" customFormat="1" ht="12" customHeight="1">
      <c r="B47" s="28"/>
      <c r="C47" s="23" t="s">
        <v>20</v>
      </c>
      <c r="D47" s="29"/>
      <c r="E47" s="29"/>
      <c r="F47" s="29"/>
      <c r="G47" s="29"/>
      <c r="H47" s="29"/>
      <c r="I47" s="29"/>
      <c r="J47" s="29"/>
      <c r="K47" s="29"/>
      <c r="L47" s="48" t="str">
        <f>IF(K8="","",K8)</f>
        <v xml:space="preserve"> 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3" t="s">
        <v>22</v>
      </c>
      <c r="AJ47" s="29"/>
      <c r="AK47" s="29"/>
      <c r="AL47" s="29"/>
      <c r="AM47" s="196" t="str">
        <f>IF(AN8="","",AN8)</f>
        <v>27. 6. 2019</v>
      </c>
      <c r="AN47" s="196"/>
      <c r="AO47" s="29"/>
      <c r="AP47" s="29"/>
      <c r="AQ47" s="29"/>
      <c r="AR47" s="32"/>
    </row>
    <row r="48" spans="2:44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2"/>
    </row>
    <row r="49" spans="2:56" s="1" customFormat="1" ht="13.7" customHeight="1">
      <c r="B49" s="28"/>
      <c r="C49" s="23" t="s">
        <v>24</v>
      </c>
      <c r="D49" s="29"/>
      <c r="E49" s="29"/>
      <c r="F49" s="29"/>
      <c r="G49" s="29"/>
      <c r="H49" s="29"/>
      <c r="I49" s="29"/>
      <c r="J49" s="29"/>
      <c r="K49" s="29"/>
      <c r="L49" s="29" t="str">
        <f>IF(E11="","",E11)</f>
        <v>Správa železniční dopravní cesty, s.o.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3" t="s">
        <v>32</v>
      </c>
      <c r="AJ49" s="29"/>
      <c r="AK49" s="29"/>
      <c r="AL49" s="29"/>
      <c r="AM49" s="192" t="str">
        <f>IF(E17="","",E17)</f>
        <v xml:space="preserve"> </v>
      </c>
      <c r="AN49" s="193"/>
      <c r="AO49" s="193"/>
      <c r="AP49" s="193"/>
      <c r="AQ49" s="29"/>
      <c r="AR49" s="32"/>
      <c r="AS49" s="197" t="s">
        <v>52</v>
      </c>
      <c r="AT49" s="198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3.7" customHeight="1">
      <c r="B50" s="28"/>
      <c r="C50" s="23" t="s">
        <v>30</v>
      </c>
      <c r="D50" s="29"/>
      <c r="E50" s="29"/>
      <c r="F50" s="29"/>
      <c r="G50" s="29"/>
      <c r="H50" s="29"/>
      <c r="I50" s="29"/>
      <c r="J50" s="29"/>
      <c r="K50" s="29"/>
      <c r="L50" s="29" t="str">
        <f>IF(E14="Vyplň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3" t="s">
        <v>34</v>
      </c>
      <c r="AJ50" s="29"/>
      <c r="AK50" s="29"/>
      <c r="AL50" s="29"/>
      <c r="AM50" s="192" t="str">
        <f>IF(E20="","",E20)</f>
        <v>L. Ulrich, DiS</v>
      </c>
      <c r="AN50" s="193"/>
      <c r="AO50" s="193"/>
      <c r="AP50" s="193"/>
      <c r="AQ50" s="29"/>
      <c r="AR50" s="32"/>
      <c r="AS50" s="199"/>
      <c r="AT50" s="200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2:56" s="1" customFormat="1" ht="10.9" customHeigh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2"/>
      <c r="AS51" s="201"/>
      <c r="AT51" s="202"/>
      <c r="AU51" s="54"/>
      <c r="AV51" s="54"/>
      <c r="AW51" s="54"/>
      <c r="AX51" s="54"/>
      <c r="AY51" s="54"/>
      <c r="AZ51" s="54"/>
      <c r="BA51" s="54"/>
      <c r="BB51" s="54"/>
      <c r="BC51" s="54"/>
      <c r="BD51" s="55"/>
    </row>
    <row r="52" spans="2:56" s="1" customFormat="1" ht="29.25" customHeight="1">
      <c r="B52" s="28"/>
      <c r="C52" s="177" t="s">
        <v>53</v>
      </c>
      <c r="D52" s="178"/>
      <c r="E52" s="178"/>
      <c r="F52" s="178"/>
      <c r="G52" s="178"/>
      <c r="H52" s="56"/>
      <c r="I52" s="179" t="s">
        <v>54</v>
      </c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80" t="s">
        <v>55</v>
      </c>
      <c r="AH52" s="178"/>
      <c r="AI52" s="178"/>
      <c r="AJ52" s="178"/>
      <c r="AK52" s="178"/>
      <c r="AL52" s="178"/>
      <c r="AM52" s="178"/>
      <c r="AN52" s="179" t="s">
        <v>56</v>
      </c>
      <c r="AO52" s="178"/>
      <c r="AP52" s="181"/>
      <c r="AQ52" s="57" t="s">
        <v>57</v>
      </c>
      <c r="AR52" s="32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</row>
    <row r="53" spans="2:56" s="1" customFormat="1" ht="10.9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2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</row>
    <row r="54" spans="2:90" s="4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185">
        <f>ROUND(AG55,2)</f>
        <v>0</v>
      </c>
      <c r="AH54" s="185"/>
      <c r="AI54" s="185"/>
      <c r="AJ54" s="185"/>
      <c r="AK54" s="185"/>
      <c r="AL54" s="185"/>
      <c r="AM54" s="185"/>
      <c r="AN54" s="186">
        <f>SUM(AG54,AT54)</f>
        <v>0</v>
      </c>
      <c r="AO54" s="186"/>
      <c r="AP54" s="186"/>
      <c r="AQ54" s="68" t="s">
        <v>1</v>
      </c>
      <c r="AR54" s="69"/>
      <c r="AS54" s="70">
        <f>ROUND(AS55,2)</f>
        <v>0</v>
      </c>
      <c r="AT54" s="71">
        <f>ROUND(SUM(AV54:AW54),2)</f>
        <v>0</v>
      </c>
      <c r="AU54" s="72">
        <f>ROUND(AU55,5)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ROUND(AZ55,2)</f>
        <v>0</v>
      </c>
      <c r="BA54" s="71">
        <f>ROUND(BA55,2)</f>
        <v>0</v>
      </c>
      <c r="BB54" s="71">
        <f>ROUND(BB55,2)</f>
        <v>0</v>
      </c>
      <c r="BC54" s="71">
        <f>ROUND(BC55,2)</f>
        <v>0</v>
      </c>
      <c r="BD54" s="73">
        <f>ROUND(BD55,2)</f>
        <v>0</v>
      </c>
      <c r="BS54" s="74" t="s">
        <v>71</v>
      </c>
      <c r="BT54" s="74" t="s">
        <v>72</v>
      </c>
      <c r="BV54" s="74" t="s">
        <v>73</v>
      </c>
      <c r="BW54" s="74" t="s">
        <v>5</v>
      </c>
      <c r="BX54" s="74" t="s">
        <v>74</v>
      </c>
      <c r="CL54" s="74" t="s">
        <v>1</v>
      </c>
    </row>
    <row r="55" spans="1:90" s="5" customFormat="1" ht="27" customHeight="1">
      <c r="A55" s="75" t="s">
        <v>75</v>
      </c>
      <c r="B55" s="76"/>
      <c r="C55" s="77"/>
      <c r="D55" s="184" t="s">
        <v>14</v>
      </c>
      <c r="E55" s="184"/>
      <c r="F55" s="184"/>
      <c r="G55" s="184"/>
      <c r="H55" s="184"/>
      <c r="I55" s="78"/>
      <c r="J55" s="184" t="s">
        <v>17</v>
      </c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2">
        <f>'OR_PHA - Tabule na označe...'!J28</f>
        <v>0</v>
      </c>
      <c r="AH55" s="183"/>
      <c r="AI55" s="183"/>
      <c r="AJ55" s="183"/>
      <c r="AK55" s="183"/>
      <c r="AL55" s="183"/>
      <c r="AM55" s="183"/>
      <c r="AN55" s="182">
        <f>SUM(AG55,AT55)</f>
        <v>0</v>
      </c>
      <c r="AO55" s="183"/>
      <c r="AP55" s="183"/>
      <c r="AQ55" s="79" t="s">
        <v>76</v>
      </c>
      <c r="AR55" s="80"/>
      <c r="AS55" s="81">
        <v>0</v>
      </c>
      <c r="AT55" s="82">
        <f>ROUND(SUM(AV55:AW55),2)</f>
        <v>0</v>
      </c>
      <c r="AU55" s="83">
        <f>'OR_PHA - Tabule na označe...'!P78</f>
        <v>0</v>
      </c>
      <c r="AV55" s="82">
        <f>'OR_PHA - Tabule na označe...'!J31</f>
        <v>0</v>
      </c>
      <c r="AW55" s="82">
        <f>'OR_PHA - Tabule na označe...'!J32</f>
        <v>0</v>
      </c>
      <c r="AX55" s="82">
        <f>'OR_PHA - Tabule na označe...'!J33</f>
        <v>0</v>
      </c>
      <c r="AY55" s="82">
        <f>'OR_PHA - Tabule na označe...'!J34</f>
        <v>0</v>
      </c>
      <c r="AZ55" s="82">
        <f>'OR_PHA - Tabule na označe...'!F31</f>
        <v>0</v>
      </c>
      <c r="BA55" s="82">
        <f>'OR_PHA - Tabule na označe...'!F32</f>
        <v>0</v>
      </c>
      <c r="BB55" s="82">
        <f>'OR_PHA - Tabule na označe...'!F33</f>
        <v>0</v>
      </c>
      <c r="BC55" s="82">
        <f>'OR_PHA - Tabule na označe...'!F34</f>
        <v>0</v>
      </c>
      <c r="BD55" s="84">
        <f>'OR_PHA - Tabule na označe...'!F35</f>
        <v>0</v>
      </c>
      <c r="BT55" s="85" t="s">
        <v>77</v>
      </c>
      <c r="BU55" s="85" t="s">
        <v>78</v>
      </c>
      <c r="BV55" s="85" t="s">
        <v>73</v>
      </c>
      <c r="BW55" s="85" t="s">
        <v>5</v>
      </c>
      <c r="BX55" s="85" t="s">
        <v>74</v>
      </c>
      <c r="CL55" s="85" t="s">
        <v>1</v>
      </c>
    </row>
    <row r="56" spans="2:44" s="1" customFormat="1" ht="30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32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2"/>
    </row>
  </sheetData>
  <sheetProtection algorithmName="SHA-512" hashValue="CYi07l9HOBlQq0w5BUV1vrSHRlLTUEXiIMBTUJUksku96ckqYvNeURzZMaoV8XAoqvdn5XzznAe5oGWHLOlC5g==" saltValue="ukvIyZC7s/anliuIb73jiMBKMStstRjHPbv1an1Ffn/93PJFMkPjLlnf5gO21igqz0s/2G1A3sn0H4gqw2V0Iw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OR_PHA - Tabule na označ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1" t="s">
        <v>5</v>
      </c>
    </row>
    <row r="3" spans="2:46" ht="6.95" customHeight="1">
      <c r="B3" s="87"/>
      <c r="C3" s="88"/>
      <c r="D3" s="88"/>
      <c r="E3" s="88"/>
      <c r="F3" s="88"/>
      <c r="G3" s="88"/>
      <c r="H3" s="88"/>
      <c r="I3" s="89"/>
      <c r="J3" s="88"/>
      <c r="K3" s="88"/>
      <c r="L3" s="14"/>
      <c r="AT3" s="11" t="s">
        <v>79</v>
      </c>
    </row>
    <row r="4" spans="2:46" ht="24.95" customHeight="1">
      <c r="B4" s="14"/>
      <c r="D4" s="90" t="s">
        <v>80</v>
      </c>
      <c r="L4" s="14"/>
      <c r="M4" s="18" t="s">
        <v>10</v>
      </c>
      <c r="AT4" s="11" t="s">
        <v>4</v>
      </c>
    </row>
    <row r="5" spans="2:12" ht="6.95" customHeight="1">
      <c r="B5" s="14"/>
      <c r="L5" s="14"/>
    </row>
    <row r="6" spans="2:12" s="1" customFormat="1" ht="12" customHeight="1">
      <c r="B6" s="32"/>
      <c r="D6" s="91" t="s">
        <v>16</v>
      </c>
      <c r="I6" s="92"/>
      <c r="L6" s="32"/>
    </row>
    <row r="7" spans="2:12" s="1" customFormat="1" ht="36.95" customHeight="1">
      <c r="B7" s="32"/>
      <c r="E7" s="215" t="s">
        <v>17</v>
      </c>
      <c r="F7" s="216"/>
      <c r="G7" s="216"/>
      <c r="H7" s="216"/>
      <c r="I7" s="92"/>
      <c r="L7" s="32"/>
    </row>
    <row r="8" spans="2:12" s="1" customFormat="1" ht="12">
      <c r="B8" s="32"/>
      <c r="I8" s="92"/>
      <c r="L8" s="32"/>
    </row>
    <row r="9" spans="2:12" s="1" customFormat="1" ht="12" customHeight="1">
      <c r="B9" s="32"/>
      <c r="D9" s="91" t="s">
        <v>18</v>
      </c>
      <c r="F9" s="11" t="s">
        <v>1</v>
      </c>
      <c r="I9" s="93" t="s">
        <v>19</v>
      </c>
      <c r="J9" s="11" t="s">
        <v>1</v>
      </c>
      <c r="L9" s="32"/>
    </row>
    <row r="10" spans="2:12" s="1" customFormat="1" ht="12" customHeight="1">
      <c r="B10" s="32"/>
      <c r="D10" s="91" t="s">
        <v>20</v>
      </c>
      <c r="F10" s="11" t="s">
        <v>21</v>
      </c>
      <c r="I10" s="93" t="s">
        <v>22</v>
      </c>
      <c r="J10" s="94" t="str">
        <f>'Rekapitulace stavby'!AN8</f>
        <v>27. 6. 2019</v>
      </c>
      <c r="L10" s="32"/>
    </row>
    <row r="11" spans="2:12" s="1" customFormat="1" ht="10.9" customHeight="1">
      <c r="B11" s="32"/>
      <c r="I11" s="92"/>
      <c r="L11" s="32"/>
    </row>
    <row r="12" spans="2:12" s="1" customFormat="1" ht="12" customHeight="1">
      <c r="B12" s="32"/>
      <c r="D12" s="91" t="s">
        <v>24</v>
      </c>
      <c r="I12" s="93" t="s">
        <v>25</v>
      </c>
      <c r="J12" s="11" t="s">
        <v>26</v>
      </c>
      <c r="L12" s="32"/>
    </row>
    <row r="13" spans="2:12" s="1" customFormat="1" ht="18" customHeight="1">
      <c r="B13" s="32"/>
      <c r="E13" s="11" t="s">
        <v>27</v>
      </c>
      <c r="I13" s="93" t="s">
        <v>28</v>
      </c>
      <c r="J13" s="11" t="s">
        <v>29</v>
      </c>
      <c r="L13" s="32"/>
    </row>
    <row r="14" spans="2:12" s="1" customFormat="1" ht="6.95" customHeight="1">
      <c r="B14" s="32"/>
      <c r="I14" s="92"/>
      <c r="L14" s="32"/>
    </row>
    <row r="15" spans="2:12" s="1" customFormat="1" ht="12" customHeight="1">
      <c r="B15" s="32"/>
      <c r="D15" s="91" t="s">
        <v>30</v>
      </c>
      <c r="I15" s="93" t="s">
        <v>25</v>
      </c>
      <c r="J15" s="24" t="str">
        <f>'Rekapitulace stavby'!AN13</f>
        <v>Vyplň údaj</v>
      </c>
      <c r="L15" s="32"/>
    </row>
    <row r="16" spans="2:12" s="1" customFormat="1" ht="18" customHeight="1">
      <c r="B16" s="32"/>
      <c r="E16" s="217" t="str">
        <f>'Rekapitulace stavby'!E14</f>
        <v>Vyplň údaj</v>
      </c>
      <c r="F16" s="218"/>
      <c r="G16" s="218"/>
      <c r="H16" s="218"/>
      <c r="I16" s="93" t="s">
        <v>28</v>
      </c>
      <c r="J16" s="24" t="str">
        <f>'Rekapitulace stavby'!AN14</f>
        <v>Vyplň údaj</v>
      </c>
      <c r="L16" s="32"/>
    </row>
    <row r="17" spans="2:12" s="1" customFormat="1" ht="6.95" customHeight="1">
      <c r="B17" s="32"/>
      <c r="I17" s="92"/>
      <c r="L17" s="32"/>
    </row>
    <row r="18" spans="2:12" s="1" customFormat="1" ht="12" customHeight="1">
      <c r="B18" s="32"/>
      <c r="D18" s="91" t="s">
        <v>32</v>
      </c>
      <c r="I18" s="93" t="s">
        <v>25</v>
      </c>
      <c r="J18" s="11" t="str">
        <f>IF('Rekapitulace stavby'!AN16="","",'Rekapitulace stavby'!AN16)</f>
        <v/>
      </c>
      <c r="L18" s="32"/>
    </row>
    <row r="19" spans="2:12" s="1" customFormat="1" ht="18" customHeight="1">
      <c r="B19" s="32"/>
      <c r="E19" s="11" t="str">
        <f>IF('Rekapitulace stavby'!E17="","",'Rekapitulace stavby'!E17)</f>
        <v xml:space="preserve"> </v>
      </c>
      <c r="I19" s="93" t="s">
        <v>28</v>
      </c>
      <c r="J19" s="11" t="str">
        <f>IF('Rekapitulace stavby'!AN17="","",'Rekapitulace stavby'!AN17)</f>
        <v/>
      </c>
      <c r="L19" s="32"/>
    </row>
    <row r="20" spans="2:12" s="1" customFormat="1" ht="6.95" customHeight="1">
      <c r="B20" s="32"/>
      <c r="I20" s="92"/>
      <c r="L20" s="32"/>
    </row>
    <row r="21" spans="2:12" s="1" customFormat="1" ht="12" customHeight="1">
      <c r="B21" s="32"/>
      <c r="D21" s="91" t="s">
        <v>34</v>
      </c>
      <c r="I21" s="93" t="s">
        <v>25</v>
      </c>
      <c r="J21" s="11" t="s">
        <v>1</v>
      </c>
      <c r="L21" s="32"/>
    </row>
    <row r="22" spans="2:12" s="1" customFormat="1" ht="18" customHeight="1">
      <c r="B22" s="32"/>
      <c r="E22" s="11" t="s">
        <v>35</v>
      </c>
      <c r="I22" s="93" t="s">
        <v>28</v>
      </c>
      <c r="J22" s="11" t="s">
        <v>1</v>
      </c>
      <c r="L22" s="32"/>
    </row>
    <row r="23" spans="2:12" s="1" customFormat="1" ht="6.95" customHeight="1">
      <c r="B23" s="32"/>
      <c r="I23" s="92"/>
      <c r="L23" s="32"/>
    </row>
    <row r="24" spans="2:12" s="1" customFormat="1" ht="12" customHeight="1">
      <c r="B24" s="32"/>
      <c r="D24" s="91" t="s">
        <v>36</v>
      </c>
      <c r="I24" s="92"/>
      <c r="L24" s="32"/>
    </row>
    <row r="25" spans="2:12" s="6" customFormat="1" ht="45" customHeight="1">
      <c r="B25" s="95"/>
      <c r="E25" s="219" t="s">
        <v>37</v>
      </c>
      <c r="F25" s="219"/>
      <c r="G25" s="219"/>
      <c r="H25" s="219"/>
      <c r="I25" s="96"/>
      <c r="L25" s="95"/>
    </row>
    <row r="26" spans="2:12" s="1" customFormat="1" ht="6.95" customHeight="1">
      <c r="B26" s="32"/>
      <c r="I26" s="92"/>
      <c r="L26" s="32"/>
    </row>
    <row r="27" spans="2:12" s="1" customFormat="1" ht="6.95" customHeight="1">
      <c r="B27" s="32"/>
      <c r="D27" s="50"/>
      <c r="E27" s="50"/>
      <c r="F27" s="50"/>
      <c r="G27" s="50"/>
      <c r="H27" s="50"/>
      <c r="I27" s="97"/>
      <c r="J27" s="50"/>
      <c r="K27" s="50"/>
      <c r="L27" s="32"/>
    </row>
    <row r="28" spans="2:12" s="1" customFormat="1" ht="25.35" customHeight="1">
      <c r="B28" s="32"/>
      <c r="D28" s="98" t="s">
        <v>38</v>
      </c>
      <c r="I28" s="92"/>
      <c r="J28" s="99">
        <f>ROUND(J78,2)</f>
        <v>0</v>
      </c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14.45" customHeight="1">
      <c r="B30" s="32"/>
      <c r="F30" s="100" t="s">
        <v>40</v>
      </c>
      <c r="I30" s="101" t="s">
        <v>39</v>
      </c>
      <c r="J30" s="100" t="s">
        <v>41</v>
      </c>
      <c r="L30" s="32"/>
    </row>
    <row r="31" spans="2:12" s="1" customFormat="1" ht="14.45" customHeight="1">
      <c r="B31" s="32"/>
      <c r="D31" s="91" t="s">
        <v>42</v>
      </c>
      <c r="E31" s="91" t="s">
        <v>43</v>
      </c>
      <c r="F31" s="102">
        <f>ROUND((SUM(BE78:BE145)),2)</f>
        <v>0</v>
      </c>
      <c r="I31" s="103">
        <v>0.21</v>
      </c>
      <c r="J31" s="102">
        <f>ROUND(((SUM(BE78:BE145))*I31),2)</f>
        <v>0</v>
      </c>
      <c r="L31" s="32"/>
    </row>
    <row r="32" spans="2:12" s="1" customFormat="1" ht="14.45" customHeight="1">
      <c r="B32" s="32"/>
      <c r="E32" s="91" t="s">
        <v>44</v>
      </c>
      <c r="F32" s="102">
        <f>ROUND((SUM(BF78:BF145)),2)</f>
        <v>0</v>
      </c>
      <c r="I32" s="103">
        <v>0.15</v>
      </c>
      <c r="J32" s="102">
        <f>ROUND(((SUM(BF78:BF145))*I32),2)</f>
        <v>0</v>
      </c>
      <c r="L32" s="32"/>
    </row>
    <row r="33" spans="2:12" s="1" customFormat="1" ht="14.45" customHeight="1" hidden="1">
      <c r="B33" s="32"/>
      <c r="E33" s="91" t="s">
        <v>45</v>
      </c>
      <c r="F33" s="102">
        <f>ROUND((SUM(BG78:BG145)),2)</f>
        <v>0</v>
      </c>
      <c r="I33" s="103">
        <v>0.21</v>
      </c>
      <c r="J33" s="102">
        <f>0</f>
        <v>0</v>
      </c>
      <c r="L33" s="32"/>
    </row>
    <row r="34" spans="2:12" s="1" customFormat="1" ht="14.45" customHeight="1" hidden="1">
      <c r="B34" s="32"/>
      <c r="E34" s="91" t="s">
        <v>46</v>
      </c>
      <c r="F34" s="102">
        <f>ROUND((SUM(BH78:BH145)),2)</f>
        <v>0</v>
      </c>
      <c r="I34" s="103">
        <v>0.15</v>
      </c>
      <c r="J34" s="102">
        <f>0</f>
        <v>0</v>
      </c>
      <c r="L34" s="32"/>
    </row>
    <row r="35" spans="2:12" s="1" customFormat="1" ht="14.45" customHeight="1" hidden="1">
      <c r="B35" s="32"/>
      <c r="E35" s="91" t="s">
        <v>47</v>
      </c>
      <c r="F35" s="102">
        <f>ROUND((SUM(BI78:BI145)),2)</f>
        <v>0</v>
      </c>
      <c r="I35" s="103">
        <v>0</v>
      </c>
      <c r="J35" s="102">
        <f>0</f>
        <v>0</v>
      </c>
      <c r="L35" s="32"/>
    </row>
    <row r="36" spans="2:12" s="1" customFormat="1" ht="6.95" customHeight="1">
      <c r="B36" s="32"/>
      <c r="I36" s="92"/>
      <c r="L36" s="32"/>
    </row>
    <row r="37" spans="2:12" s="1" customFormat="1" ht="25.35" customHeight="1">
      <c r="B37" s="32"/>
      <c r="C37" s="104"/>
      <c r="D37" s="105" t="s">
        <v>48</v>
      </c>
      <c r="E37" s="106"/>
      <c r="F37" s="106"/>
      <c r="G37" s="107" t="s">
        <v>49</v>
      </c>
      <c r="H37" s="108" t="s">
        <v>50</v>
      </c>
      <c r="I37" s="109"/>
      <c r="J37" s="110">
        <f>SUM(J28:J35)</f>
        <v>0</v>
      </c>
      <c r="K37" s="111"/>
      <c r="L37" s="32"/>
    </row>
    <row r="38" spans="2:12" s="1" customFormat="1" ht="14.45" customHeight="1">
      <c r="B38" s="112"/>
      <c r="C38" s="113"/>
      <c r="D38" s="113"/>
      <c r="E38" s="113"/>
      <c r="F38" s="113"/>
      <c r="G38" s="113"/>
      <c r="H38" s="113"/>
      <c r="I38" s="114"/>
      <c r="J38" s="113"/>
      <c r="K38" s="113"/>
      <c r="L38" s="32"/>
    </row>
    <row r="42" spans="2:12" s="1" customFormat="1" ht="6.95" customHeight="1">
      <c r="B42" s="115"/>
      <c r="C42" s="116"/>
      <c r="D42" s="116"/>
      <c r="E42" s="116"/>
      <c r="F42" s="116"/>
      <c r="G42" s="116"/>
      <c r="H42" s="116"/>
      <c r="I42" s="117"/>
      <c r="J42" s="116"/>
      <c r="K42" s="116"/>
      <c r="L42" s="32"/>
    </row>
    <row r="43" spans="2:12" s="1" customFormat="1" ht="24.95" customHeight="1">
      <c r="B43" s="28"/>
      <c r="C43" s="17" t="s">
        <v>81</v>
      </c>
      <c r="D43" s="29"/>
      <c r="E43" s="29"/>
      <c r="F43" s="29"/>
      <c r="G43" s="29"/>
      <c r="H43" s="29"/>
      <c r="I43" s="92"/>
      <c r="J43" s="29"/>
      <c r="K43" s="29"/>
      <c r="L43" s="32"/>
    </row>
    <row r="44" spans="2:12" s="1" customFormat="1" ht="6.95" customHeight="1">
      <c r="B44" s="28"/>
      <c r="C44" s="29"/>
      <c r="D44" s="29"/>
      <c r="E44" s="29"/>
      <c r="F44" s="29"/>
      <c r="G44" s="29"/>
      <c r="H44" s="29"/>
      <c r="I44" s="92"/>
      <c r="J44" s="29"/>
      <c r="K44" s="29"/>
      <c r="L44" s="32"/>
    </row>
    <row r="45" spans="2:12" s="1" customFormat="1" ht="12" customHeight="1">
      <c r="B45" s="28"/>
      <c r="C45" s="23" t="s">
        <v>16</v>
      </c>
      <c r="D45" s="29"/>
      <c r="E45" s="29"/>
      <c r="F45" s="29"/>
      <c r="G45" s="29"/>
      <c r="H45" s="29"/>
      <c r="I45" s="92"/>
      <c r="J45" s="29"/>
      <c r="K45" s="29"/>
      <c r="L45" s="32"/>
    </row>
    <row r="46" spans="2:12" s="1" customFormat="1" ht="16.5" customHeight="1">
      <c r="B46" s="28"/>
      <c r="C46" s="29"/>
      <c r="D46" s="29"/>
      <c r="E46" s="194" t="str">
        <f>E7</f>
        <v>Tabule na označení stanic a zastávek, orientační tabule a ostatní</v>
      </c>
      <c r="F46" s="193"/>
      <c r="G46" s="193"/>
      <c r="H46" s="193"/>
      <c r="I46" s="92"/>
      <c r="J46" s="29"/>
      <c r="K46" s="29"/>
      <c r="L46" s="32"/>
    </row>
    <row r="47" spans="2:12" s="1" customFormat="1" ht="6.95" customHeight="1">
      <c r="B47" s="28"/>
      <c r="C47" s="29"/>
      <c r="D47" s="29"/>
      <c r="E47" s="29"/>
      <c r="F47" s="29"/>
      <c r="G47" s="29"/>
      <c r="H47" s="29"/>
      <c r="I47" s="92"/>
      <c r="J47" s="29"/>
      <c r="K47" s="29"/>
      <c r="L47" s="32"/>
    </row>
    <row r="48" spans="2:12" s="1" customFormat="1" ht="12" customHeight="1">
      <c r="B48" s="28"/>
      <c r="C48" s="23" t="s">
        <v>20</v>
      </c>
      <c r="D48" s="29"/>
      <c r="E48" s="29"/>
      <c r="F48" s="21" t="str">
        <f>F10</f>
        <v xml:space="preserve"> </v>
      </c>
      <c r="G48" s="29"/>
      <c r="H48" s="29"/>
      <c r="I48" s="93" t="s">
        <v>22</v>
      </c>
      <c r="J48" s="49" t="str">
        <f>IF(J10="","",J10)</f>
        <v>27. 6. 2019</v>
      </c>
      <c r="K48" s="29"/>
      <c r="L48" s="32"/>
    </row>
    <row r="49" spans="2:12" s="1" customFormat="1" ht="6.95" customHeight="1">
      <c r="B49" s="28"/>
      <c r="C49" s="29"/>
      <c r="D49" s="29"/>
      <c r="E49" s="29"/>
      <c r="F49" s="29"/>
      <c r="G49" s="29"/>
      <c r="H49" s="29"/>
      <c r="I49" s="92"/>
      <c r="J49" s="29"/>
      <c r="K49" s="29"/>
      <c r="L49" s="32"/>
    </row>
    <row r="50" spans="2:12" s="1" customFormat="1" ht="13.7" customHeight="1">
      <c r="B50" s="28"/>
      <c r="C50" s="23" t="s">
        <v>24</v>
      </c>
      <c r="D50" s="29"/>
      <c r="E50" s="29"/>
      <c r="F50" s="21" t="str">
        <f>E13</f>
        <v>Správa železniční dopravní cesty, s.o.</v>
      </c>
      <c r="G50" s="29"/>
      <c r="H50" s="29"/>
      <c r="I50" s="93" t="s">
        <v>32</v>
      </c>
      <c r="J50" s="26" t="str">
        <f>E19</f>
        <v xml:space="preserve"> </v>
      </c>
      <c r="K50" s="29"/>
      <c r="L50" s="32"/>
    </row>
    <row r="51" spans="2:12" s="1" customFormat="1" ht="13.7" customHeight="1">
      <c r="B51" s="28"/>
      <c r="C51" s="23" t="s">
        <v>30</v>
      </c>
      <c r="D51" s="29"/>
      <c r="E51" s="29"/>
      <c r="F51" s="21" t="str">
        <f>IF(E16="","",E16)</f>
        <v>Vyplň údaj</v>
      </c>
      <c r="G51" s="29"/>
      <c r="H51" s="29"/>
      <c r="I51" s="93" t="s">
        <v>34</v>
      </c>
      <c r="J51" s="26" t="str">
        <f>E22</f>
        <v>L. Ulrich, DiS</v>
      </c>
      <c r="K51" s="29"/>
      <c r="L51" s="32"/>
    </row>
    <row r="52" spans="2:12" s="1" customFormat="1" ht="10.35" customHeight="1">
      <c r="B52" s="28"/>
      <c r="C52" s="29"/>
      <c r="D52" s="29"/>
      <c r="E52" s="29"/>
      <c r="F52" s="29"/>
      <c r="G52" s="29"/>
      <c r="H52" s="29"/>
      <c r="I52" s="92"/>
      <c r="J52" s="29"/>
      <c r="K52" s="29"/>
      <c r="L52" s="32"/>
    </row>
    <row r="53" spans="2:12" s="1" customFormat="1" ht="29.25" customHeight="1">
      <c r="B53" s="28"/>
      <c r="C53" s="118" t="s">
        <v>82</v>
      </c>
      <c r="D53" s="119"/>
      <c r="E53" s="119"/>
      <c r="F53" s="119"/>
      <c r="G53" s="119"/>
      <c r="H53" s="119"/>
      <c r="I53" s="120"/>
      <c r="J53" s="121" t="s">
        <v>83</v>
      </c>
      <c r="K53" s="119"/>
      <c r="L53" s="32"/>
    </row>
    <row r="54" spans="2:12" s="1" customFormat="1" ht="10.35" customHeight="1">
      <c r="B54" s="28"/>
      <c r="C54" s="29"/>
      <c r="D54" s="29"/>
      <c r="E54" s="29"/>
      <c r="F54" s="29"/>
      <c r="G54" s="29"/>
      <c r="H54" s="29"/>
      <c r="I54" s="92"/>
      <c r="J54" s="29"/>
      <c r="K54" s="29"/>
      <c r="L54" s="32"/>
    </row>
    <row r="55" spans="2:47" s="1" customFormat="1" ht="22.9" customHeight="1">
      <c r="B55" s="28"/>
      <c r="C55" s="122" t="s">
        <v>84</v>
      </c>
      <c r="D55" s="29"/>
      <c r="E55" s="29"/>
      <c r="F55" s="29"/>
      <c r="G55" s="29"/>
      <c r="H55" s="29"/>
      <c r="I55" s="92"/>
      <c r="J55" s="67">
        <f>J78</f>
        <v>0</v>
      </c>
      <c r="K55" s="29"/>
      <c r="L55" s="32"/>
      <c r="AU55" s="11" t="s">
        <v>85</v>
      </c>
    </row>
    <row r="56" spans="2:12" s="7" customFormat="1" ht="24.95" customHeight="1">
      <c r="B56" s="123"/>
      <c r="C56" s="124"/>
      <c r="D56" s="125" t="s">
        <v>86</v>
      </c>
      <c r="E56" s="126"/>
      <c r="F56" s="126"/>
      <c r="G56" s="126"/>
      <c r="H56" s="126"/>
      <c r="I56" s="127"/>
      <c r="J56" s="128">
        <f>J79</f>
        <v>0</v>
      </c>
      <c r="K56" s="124"/>
      <c r="L56" s="129"/>
    </row>
    <row r="57" spans="2:12" s="7" customFormat="1" ht="24.95" customHeight="1">
      <c r="B57" s="123"/>
      <c r="C57" s="124"/>
      <c r="D57" s="125" t="s">
        <v>87</v>
      </c>
      <c r="E57" s="126"/>
      <c r="F57" s="126"/>
      <c r="G57" s="126"/>
      <c r="H57" s="126"/>
      <c r="I57" s="127"/>
      <c r="J57" s="128">
        <f>J100</f>
        <v>0</v>
      </c>
      <c r="K57" s="124"/>
      <c r="L57" s="129"/>
    </row>
    <row r="58" spans="2:12" s="7" customFormat="1" ht="24.95" customHeight="1">
      <c r="B58" s="123"/>
      <c r="C58" s="124"/>
      <c r="D58" s="125" t="s">
        <v>88</v>
      </c>
      <c r="E58" s="126"/>
      <c r="F58" s="126"/>
      <c r="G58" s="126"/>
      <c r="H58" s="126"/>
      <c r="I58" s="127"/>
      <c r="J58" s="128">
        <f>J121</f>
        <v>0</v>
      </c>
      <c r="K58" s="124"/>
      <c r="L58" s="129"/>
    </row>
    <row r="59" spans="2:12" s="7" customFormat="1" ht="24.95" customHeight="1">
      <c r="B59" s="123"/>
      <c r="C59" s="124"/>
      <c r="D59" s="125" t="s">
        <v>89</v>
      </c>
      <c r="E59" s="126"/>
      <c r="F59" s="126"/>
      <c r="G59" s="126"/>
      <c r="H59" s="126"/>
      <c r="I59" s="127"/>
      <c r="J59" s="128">
        <f>J134</f>
        <v>0</v>
      </c>
      <c r="K59" s="124"/>
      <c r="L59" s="129"/>
    </row>
    <row r="60" spans="2:12" s="7" customFormat="1" ht="24.95" customHeight="1">
      <c r="B60" s="123"/>
      <c r="C60" s="124"/>
      <c r="D60" s="125" t="s">
        <v>90</v>
      </c>
      <c r="E60" s="126"/>
      <c r="F60" s="126"/>
      <c r="G60" s="126"/>
      <c r="H60" s="126"/>
      <c r="I60" s="127"/>
      <c r="J60" s="128">
        <f>J143</f>
        <v>0</v>
      </c>
      <c r="K60" s="124"/>
      <c r="L60" s="129"/>
    </row>
    <row r="61" spans="2:12" s="1" customFormat="1" ht="21.75" customHeight="1">
      <c r="B61" s="28"/>
      <c r="C61" s="29"/>
      <c r="D61" s="29"/>
      <c r="E61" s="29"/>
      <c r="F61" s="29"/>
      <c r="G61" s="29"/>
      <c r="H61" s="29"/>
      <c r="I61" s="92"/>
      <c r="J61" s="29"/>
      <c r="K61" s="29"/>
      <c r="L61" s="32"/>
    </row>
    <row r="62" spans="2:12" s="1" customFormat="1" ht="6.95" customHeight="1">
      <c r="B62" s="40"/>
      <c r="C62" s="41"/>
      <c r="D62" s="41"/>
      <c r="E62" s="41"/>
      <c r="F62" s="41"/>
      <c r="G62" s="41"/>
      <c r="H62" s="41"/>
      <c r="I62" s="114"/>
      <c r="J62" s="41"/>
      <c r="K62" s="41"/>
      <c r="L62" s="32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117"/>
      <c r="J66" s="43"/>
      <c r="K66" s="43"/>
      <c r="L66" s="32"/>
    </row>
    <row r="67" spans="2:12" s="1" customFormat="1" ht="24.95" customHeight="1">
      <c r="B67" s="28"/>
      <c r="C67" s="17" t="s">
        <v>91</v>
      </c>
      <c r="D67" s="29"/>
      <c r="E67" s="29"/>
      <c r="F67" s="29"/>
      <c r="G67" s="29"/>
      <c r="H67" s="29"/>
      <c r="I67" s="92"/>
      <c r="J67" s="29"/>
      <c r="K67" s="29"/>
      <c r="L67" s="32"/>
    </row>
    <row r="68" spans="2:12" s="1" customFormat="1" ht="6.95" customHeight="1">
      <c r="B68" s="28"/>
      <c r="C68" s="29"/>
      <c r="D68" s="29"/>
      <c r="E68" s="29"/>
      <c r="F68" s="29"/>
      <c r="G68" s="29"/>
      <c r="H68" s="29"/>
      <c r="I68" s="92"/>
      <c r="J68" s="29"/>
      <c r="K68" s="29"/>
      <c r="L68" s="32"/>
    </row>
    <row r="69" spans="2:12" s="1" customFormat="1" ht="12" customHeight="1">
      <c r="B69" s="28"/>
      <c r="C69" s="23" t="s">
        <v>16</v>
      </c>
      <c r="D69" s="29"/>
      <c r="E69" s="29"/>
      <c r="F69" s="29"/>
      <c r="G69" s="29"/>
      <c r="H69" s="29"/>
      <c r="I69" s="92"/>
      <c r="J69" s="29"/>
      <c r="K69" s="29"/>
      <c r="L69" s="32"/>
    </row>
    <row r="70" spans="2:12" s="1" customFormat="1" ht="16.5" customHeight="1">
      <c r="B70" s="28"/>
      <c r="C70" s="29"/>
      <c r="D70" s="29"/>
      <c r="E70" s="194" t="str">
        <f>E7</f>
        <v>Tabule na označení stanic a zastávek, orientační tabule a ostatní</v>
      </c>
      <c r="F70" s="193"/>
      <c r="G70" s="193"/>
      <c r="H70" s="193"/>
      <c r="I70" s="92"/>
      <c r="J70" s="29"/>
      <c r="K70" s="29"/>
      <c r="L70" s="32"/>
    </row>
    <row r="71" spans="2:12" s="1" customFormat="1" ht="6.95" customHeight="1">
      <c r="B71" s="28"/>
      <c r="C71" s="29"/>
      <c r="D71" s="29"/>
      <c r="E71" s="29"/>
      <c r="F71" s="29"/>
      <c r="G71" s="29"/>
      <c r="H71" s="29"/>
      <c r="I71" s="92"/>
      <c r="J71" s="29"/>
      <c r="K71" s="29"/>
      <c r="L71" s="32"/>
    </row>
    <row r="72" spans="2:12" s="1" customFormat="1" ht="12" customHeight="1">
      <c r="B72" s="28"/>
      <c r="C72" s="23" t="s">
        <v>20</v>
      </c>
      <c r="D72" s="29"/>
      <c r="E72" s="29"/>
      <c r="F72" s="21" t="str">
        <f>F10</f>
        <v xml:space="preserve"> </v>
      </c>
      <c r="G72" s="29"/>
      <c r="H72" s="29"/>
      <c r="I72" s="93" t="s">
        <v>22</v>
      </c>
      <c r="J72" s="49" t="str">
        <f>IF(J10="","",J10)</f>
        <v>27. 6. 2019</v>
      </c>
      <c r="K72" s="29"/>
      <c r="L72" s="32"/>
    </row>
    <row r="73" spans="2:12" s="1" customFormat="1" ht="6.95" customHeight="1">
      <c r="B73" s="28"/>
      <c r="C73" s="29"/>
      <c r="D73" s="29"/>
      <c r="E73" s="29"/>
      <c r="F73" s="29"/>
      <c r="G73" s="29"/>
      <c r="H73" s="29"/>
      <c r="I73" s="92"/>
      <c r="J73" s="29"/>
      <c r="K73" s="29"/>
      <c r="L73" s="32"/>
    </row>
    <row r="74" spans="2:12" s="1" customFormat="1" ht="13.7" customHeight="1">
      <c r="B74" s="28"/>
      <c r="C74" s="23" t="s">
        <v>24</v>
      </c>
      <c r="D74" s="29"/>
      <c r="E74" s="29"/>
      <c r="F74" s="21" t="str">
        <f>E13</f>
        <v>Správa železniční dopravní cesty, s.o.</v>
      </c>
      <c r="G74" s="29"/>
      <c r="H74" s="29"/>
      <c r="I74" s="93" t="s">
        <v>32</v>
      </c>
      <c r="J74" s="26" t="str">
        <f>E19</f>
        <v xml:space="preserve"> </v>
      </c>
      <c r="K74" s="29"/>
      <c r="L74" s="32"/>
    </row>
    <row r="75" spans="2:12" s="1" customFormat="1" ht="13.7" customHeight="1">
      <c r="B75" s="28"/>
      <c r="C75" s="23" t="s">
        <v>30</v>
      </c>
      <c r="D75" s="29"/>
      <c r="E75" s="29"/>
      <c r="F75" s="21" t="str">
        <f>IF(E16="","",E16)</f>
        <v>Vyplň údaj</v>
      </c>
      <c r="G75" s="29"/>
      <c r="H75" s="29"/>
      <c r="I75" s="93" t="s">
        <v>34</v>
      </c>
      <c r="J75" s="26" t="str">
        <f>E22</f>
        <v>L. Ulrich, DiS</v>
      </c>
      <c r="K75" s="29"/>
      <c r="L75" s="32"/>
    </row>
    <row r="76" spans="2:12" s="1" customFormat="1" ht="10.35" customHeight="1">
      <c r="B76" s="28"/>
      <c r="C76" s="29"/>
      <c r="D76" s="29"/>
      <c r="E76" s="29"/>
      <c r="F76" s="29"/>
      <c r="G76" s="29"/>
      <c r="H76" s="29"/>
      <c r="I76" s="92"/>
      <c r="J76" s="29"/>
      <c r="K76" s="29"/>
      <c r="L76" s="32"/>
    </row>
    <row r="77" spans="2:20" s="8" customFormat="1" ht="29.25" customHeight="1">
      <c r="B77" s="130"/>
      <c r="C77" s="131" t="s">
        <v>92</v>
      </c>
      <c r="D77" s="132" t="s">
        <v>57</v>
      </c>
      <c r="E77" s="132" t="s">
        <v>53</v>
      </c>
      <c r="F77" s="132" t="s">
        <v>54</v>
      </c>
      <c r="G77" s="132" t="s">
        <v>93</v>
      </c>
      <c r="H77" s="132" t="s">
        <v>94</v>
      </c>
      <c r="I77" s="133" t="s">
        <v>95</v>
      </c>
      <c r="J77" s="134" t="s">
        <v>83</v>
      </c>
      <c r="K77" s="135" t="s">
        <v>96</v>
      </c>
      <c r="L77" s="136"/>
      <c r="M77" s="58" t="s">
        <v>1</v>
      </c>
      <c r="N77" s="59" t="s">
        <v>42</v>
      </c>
      <c r="O77" s="59" t="s">
        <v>97</v>
      </c>
      <c r="P77" s="59" t="s">
        <v>98</v>
      </c>
      <c r="Q77" s="59" t="s">
        <v>99</v>
      </c>
      <c r="R77" s="59" t="s">
        <v>100</v>
      </c>
      <c r="S77" s="59" t="s">
        <v>101</v>
      </c>
      <c r="T77" s="60" t="s">
        <v>102</v>
      </c>
    </row>
    <row r="78" spans="2:63" s="1" customFormat="1" ht="22.9" customHeight="1">
      <c r="B78" s="28"/>
      <c r="C78" s="65" t="s">
        <v>103</v>
      </c>
      <c r="D78" s="29"/>
      <c r="E78" s="29"/>
      <c r="F78" s="29"/>
      <c r="G78" s="29"/>
      <c r="H78" s="29"/>
      <c r="I78" s="92"/>
      <c r="J78" s="137">
        <f>BK78</f>
        <v>0</v>
      </c>
      <c r="K78" s="29"/>
      <c r="L78" s="32"/>
      <c r="M78" s="61"/>
      <c r="N78" s="62"/>
      <c r="O78" s="62"/>
      <c r="P78" s="138">
        <f>P79+P100+P121+P134+P143</f>
        <v>0</v>
      </c>
      <c r="Q78" s="62"/>
      <c r="R78" s="138">
        <f>R79+R100+R121+R134+R143</f>
        <v>0</v>
      </c>
      <c r="S78" s="62"/>
      <c r="T78" s="139">
        <f>T79+T100+T121+T134+T143</f>
        <v>0</v>
      </c>
      <c r="AT78" s="11" t="s">
        <v>71</v>
      </c>
      <c r="AU78" s="11" t="s">
        <v>85</v>
      </c>
      <c r="BK78" s="140">
        <f>BK79+BK100+BK121+BK134+BK143</f>
        <v>0</v>
      </c>
    </row>
    <row r="79" spans="2:63" s="9" customFormat="1" ht="25.9" customHeight="1">
      <c r="B79" s="141"/>
      <c r="C79" s="142"/>
      <c r="D79" s="143" t="s">
        <v>71</v>
      </c>
      <c r="E79" s="144" t="s">
        <v>104</v>
      </c>
      <c r="F79" s="144" t="s">
        <v>105</v>
      </c>
      <c r="G79" s="142"/>
      <c r="H79" s="142"/>
      <c r="I79" s="145"/>
      <c r="J79" s="146">
        <f>BK79</f>
        <v>0</v>
      </c>
      <c r="K79" s="142"/>
      <c r="L79" s="147"/>
      <c r="M79" s="148"/>
      <c r="N79" s="149"/>
      <c r="O79" s="149"/>
      <c r="P79" s="150">
        <f>SUM(P80:P99)</f>
        <v>0</v>
      </c>
      <c r="Q79" s="149"/>
      <c r="R79" s="150">
        <f>SUM(R80:R99)</f>
        <v>0</v>
      </c>
      <c r="S79" s="149"/>
      <c r="T79" s="151">
        <f>SUM(T80:T99)</f>
        <v>0</v>
      </c>
      <c r="AR79" s="152" t="s">
        <v>77</v>
      </c>
      <c r="AT79" s="153" t="s">
        <v>71</v>
      </c>
      <c r="AU79" s="153" t="s">
        <v>72</v>
      </c>
      <c r="AY79" s="152" t="s">
        <v>106</v>
      </c>
      <c r="BK79" s="154">
        <f>SUM(BK80:BK99)</f>
        <v>0</v>
      </c>
    </row>
    <row r="80" spans="2:65" s="1" customFormat="1" ht="16.5" customHeight="1">
      <c r="B80" s="28"/>
      <c r="C80" s="155" t="s">
        <v>77</v>
      </c>
      <c r="D80" s="155" t="s">
        <v>107</v>
      </c>
      <c r="E80" s="156" t="s">
        <v>108</v>
      </c>
      <c r="F80" s="157" t="s">
        <v>109</v>
      </c>
      <c r="G80" s="158" t="s">
        <v>110</v>
      </c>
      <c r="H80" s="159">
        <v>400</v>
      </c>
      <c r="I80" s="160"/>
      <c r="J80" s="161">
        <f>ROUND(I80*H80,2)</f>
        <v>0</v>
      </c>
      <c r="K80" s="157" t="s">
        <v>1</v>
      </c>
      <c r="L80" s="32"/>
      <c r="M80" s="162" t="s">
        <v>1</v>
      </c>
      <c r="N80" s="163" t="s">
        <v>43</v>
      </c>
      <c r="O80" s="54"/>
      <c r="P80" s="164">
        <f>O80*H80</f>
        <v>0</v>
      </c>
      <c r="Q80" s="164">
        <v>0</v>
      </c>
      <c r="R80" s="164">
        <f>Q80*H80</f>
        <v>0</v>
      </c>
      <c r="S80" s="164">
        <v>0</v>
      </c>
      <c r="T80" s="165">
        <f>S80*H80</f>
        <v>0</v>
      </c>
      <c r="AR80" s="11" t="s">
        <v>111</v>
      </c>
      <c r="AT80" s="11" t="s">
        <v>107</v>
      </c>
      <c r="AU80" s="11" t="s">
        <v>77</v>
      </c>
      <c r="AY80" s="11" t="s">
        <v>106</v>
      </c>
      <c r="BE80" s="166">
        <f>IF(N80="základní",J80,0)</f>
        <v>0</v>
      </c>
      <c r="BF80" s="166">
        <f>IF(N80="snížená",J80,0)</f>
        <v>0</v>
      </c>
      <c r="BG80" s="166">
        <f>IF(N80="zákl. přenesená",J80,0)</f>
        <v>0</v>
      </c>
      <c r="BH80" s="166">
        <f>IF(N80="sníž. přenesená",J80,0)</f>
        <v>0</v>
      </c>
      <c r="BI80" s="166">
        <f>IF(N80="nulová",J80,0)</f>
        <v>0</v>
      </c>
      <c r="BJ80" s="11" t="s">
        <v>77</v>
      </c>
      <c r="BK80" s="166">
        <f>ROUND(I80*H80,2)</f>
        <v>0</v>
      </c>
      <c r="BL80" s="11" t="s">
        <v>111</v>
      </c>
      <c r="BM80" s="11" t="s">
        <v>112</v>
      </c>
    </row>
    <row r="81" spans="2:47" s="1" customFormat="1" ht="29.25">
      <c r="B81" s="28"/>
      <c r="C81" s="29"/>
      <c r="D81" s="167" t="s">
        <v>113</v>
      </c>
      <c r="E81" s="29"/>
      <c r="F81" s="168" t="s">
        <v>114</v>
      </c>
      <c r="G81" s="29"/>
      <c r="H81" s="29"/>
      <c r="I81" s="92"/>
      <c r="J81" s="29"/>
      <c r="K81" s="29"/>
      <c r="L81" s="32"/>
      <c r="M81" s="169"/>
      <c r="N81" s="54"/>
      <c r="O81" s="54"/>
      <c r="P81" s="54"/>
      <c r="Q81" s="54"/>
      <c r="R81" s="54"/>
      <c r="S81" s="54"/>
      <c r="T81" s="55"/>
      <c r="AT81" s="11" t="s">
        <v>113</v>
      </c>
      <c r="AU81" s="11" t="s">
        <v>77</v>
      </c>
    </row>
    <row r="82" spans="2:65" s="1" customFormat="1" ht="16.5" customHeight="1">
      <c r="B82" s="28"/>
      <c r="C82" s="155" t="s">
        <v>79</v>
      </c>
      <c r="D82" s="155" t="s">
        <v>107</v>
      </c>
      <c r="E82" s="156" t="s">
        <v>115</v>
      </c>
      <c r="F82" s="157" t="s">
        <v>116</v>
      </c>
      <c r="G82" s="158" t="s">
        <v>110</v>
      </c>
      <c r="H82" s="159">
        <v>100</v>
      </c>
      <c r="I82" s="160"/>
      <c r="J82" s="161">
        <f>ROUND(I82*H82,2)</f>
        <v>0</v>
      </c>
      <c r="K82" s="157" t="s">
        <v>1</v>
      </c>
      <c r="L82" s="32"/>
      <c r="M82" s="162" t="s">
        <v>1</v>
      </c>
      <c r="N82" s="163" t="s">
        <v>43</v>
      </c>
      <c r="O82" s="54"/>
      <c r="P82" s="164">
        <f>O82*H82</f>
        <v>0</v>
      </c>
      <c r="Q82" s="164">
        <v>0</v>
      </c>
      <c r="R82" s="164">
        <f>Q82*H82</f>
        <v>0</v>
      </c>
      <c r="S82" s="164">
        <v>0</v>
      </c>
      <c r="T82" s="165">
        <f>S82*H82</f>
        <v>0</v>
      </c>
      <c r="AR82" s="11" t="s">
        <v>111</v>
      </c>
      <c r="AT82" s="11" t="s">
        <v>107</v>
      </c>
      <c r="AU82" s="11" t="s">
        <v>77</v>
      </c>
      <c r="AY82" s="11" t="s">
        <v>106</v>
      </c>
      <c r="BE82" s="166">
        <f>IF(N82="základní",J82,0)</f>
        <v>0</v>
      </c>
      <c r="BF82" s="166">
        <f>IF(N82="snížená",J82,0)</f>
        <v>0</v>
      </c>
      <c r="BG82" s="166">
        <f>IF(N82="zákl. přenesená",J82,0)</f>
        <v>0</v>
      </c>
      <c r="BH82" s="166">
        <f>IF(N82="sníž. přenesená",J82,0)</f>
        <v>0</v>
      </c>
      <c r="BI82" s="166">
        <f>IF(N82="nulová",J82,0)</f>
        <v>0</v>
      </c>
      <c r="BJ82" s="11" t="s">
        <v>77</v>
      </c>
      <c r="BK82" s="166">
        <f>ROUND(I82*H82,2)</f>
        <v>0</v>
      </c>
      <c r="BL82" s="11" t="s">
        <v>111</v>
      </c>
      <c r="BM82" s="11" t="s">
        <v>117</v>
      </c>
    </row>
    <row r="83" spans="2:47" s="1" customFormat="1" ht="29.25">
      <c r="B83" s="28"/>
      <c r="C83" s="29"/>
      <c r="D83" s="167" t="s">
        <v>113</v>
      </c>
      <c r="E83" s="29"/>
      <c r="F83" s="168" t="s">
        <v>114</v>
      </c>
      <c r="G83" s="29"/>
      <c r="H83" s="29"/>
      <c r="I83" s="92"/>
      <c r="J83" s="29"/>
      <c r="K83" s="29"/>
      <c r="L83" s="32"/>
      <c r="M83" s="169"/>
      <c r="N83" s="54"/>
      <c r="O83" s="54"/>
      <c r="P83" s="54"/>
      <c r="Q83" s="54"/>
      <c r="R83" s="54"/>
      <c r="S83" s="54"/>
      <c r="T83" s="55"/>
      <c r="AT83" s="11" t="s">
        <v>113</v>
      </c>
      <c r="AU83" s="11" t="s">
        <v>77</v>
      </c>
    </row>
    <row r="84" spans="2:65" s="1" customFormat="1" ht="16.5" customHeight="1">
      <c r="B84" s="28"/>
      <c r="C84" s="155" t="s">
        <v>118</v>
      </c>
      <c r="D84" s="155" t="s">
        <v>107</v>
      </c>
      <c r="E84" s="156" t="s">
        <v>119</v>
      </c>
      <c r="F84" s="157" t="s">
        <v>120</v>
      </c>
      <c r="G84" s="158" t="s">
        <v>110</v>
      </c>
      <c r="H84" s="159">
        <v>400</v>
      </c>
      <c r="I84" s="160"/>
      <c r="J84" s="161">
        <f>ROUND(I84*H84,2)</f>
        <v>0</v>
      </c>
      <c r="K84" s="157" t="s">
        <v>1</v>
      </c>
      <c r="L84" s="32"/>
      <c r="M84" s="162" t="s">
        <v>1</v>
      </c>
      <c r="N84" s="163" t="s">
        <v>43</v>
      </c>
      <c r="O84" s="54"/>
      <c r="P84" s="164">
        <f>O84*H84</f>
        <v>0</v>
      </c>
      <c r="Q84" s="164">
        <v>0</v>
      </c>
      <c r="R84" s="164">
        <f>Q84*H84</f>
        <v>0</v>
      </c>
      <c r="S84" s="164">
        <v>0</v>
      </c>
      <c r="T84" s="165">
        <f>S84*H84</f>
        <v>0</v>
      </c>
      <c r="AR84" s="11" t="s">
        <v>111</v>
      </c>
      <c r="AT84" s="11" t="s">
        <v>107</v>
      </c>
      <c r="AU84" s="11" t="s">
        <v>77</v>
      </c>
      <c r="AY84" s="11" t="s">
        <v>106</v>
      </c>
      <c r="BE84" s="166">
        <f>IF(N84="základní",J84,0)</f>
        <v>0</v>
      </c>
      <c r="BF84" s="166">
        <f>IF(N84="snížená",J84,0)</f>
        <v>0</v>
      </c>
      <c r="BG84" s="166">
        <f>IF(N84="zákl. přenesená",J84,0)</f>
        <v>0</v>
      </c>
      <c r="BH84" s="166">
        <f>IF(N84="sníž. přenesená",J84,0)</f>
        <v>0</v>
      </c>
      <c r="BI84" s="166">
        <f>IF(N84="nulová",J84,0)</f>
        <v>0</v>
      </c>
      <c r="BJ84" s="11" t="s">
        <v>77</v>
      </c>
      <c r="BK84" s="166">
        <f>ROUND(I84*H84,2)</f>
        <v>0</v>
      </c>
      <c r="BL84" s="11" t="s">
        <v>111</v>
      </c>
      <c r="BM84" s="11" t="s">
        <v>121</v>
      </c>
    </row>
    <row r="85" spans="2:47" s="1" customFormat="1" ht="29.25">
      <c r="B85" s="28"/>
      <c r="C85" s="29"/>
      <c r="D85" s="167" t="s">
        <v>113</v>
      </c>
      <c r="E85" s="29"/>
      <c r="F85" s="168" t="s">
        <v>122</v>
      </c>
      <c r="G85" s="29"/>
      <c r="H85" s="29"/>
      <c r="I85" s="92"/>
      <c r="J85" s="29"/>
      <c r="K85" s="29"/>
      <c r="L85" s="32"/>
      <c r="M85" s="169"/>
      <c r="N85" s="54"/>
      <c r="O85" s="54"/>
      <c r="P85" s="54"/>
      <c r="Q85" s="54"/>
      <c r="R85" s="54"/>
      <c r="S85" s="54"/>
      <c r="T85" s="55"/>
      <c r="AT85" s="11" t="s">
        <v>113</v>
      </c>
      <c r="AU85" s="11" t="s">
        <v>77</v>
      </c>
    </row>
    <row r="86" spans="2:65" s="1" customFormat="1" ht="16.5" customHeight="1">
      <c r="B86" s="28"/>
      <c r="C86" s="155" t="s">
        <v>111</v>
      </c>
      <c r="D86" s="155" t="s">
        <v>107</v>
      </c>
      <c r="E86" s="156" t="s">
        <v>123</v>
      </c>
      <c r="F86" s="157" t="s">
        <v>124</v>
      </c>
      <c r="G86" s="158" t="s">
        <v>110</v>
      </c>
      <c r="H86" s="159">
        <v>80</v>
      </c>
      <c r="I86" s="160"/>
      <c r="J86" s="161">
        <f>ROUND(I86*H86,2)</f>
        <v>0</v>
      </c>
      <c r="K86" s="157" t="s">
        <v>1</v>
      </c>
      <c r="L86" s="32"/>
      <c r="M86" s="162" t="s">
        <v>1</v>
      </c>
      <c r="N86" s="163" t="s">
        <v>43</v>
      </c>
      <c r="O86" s="54"/>
      <c r="P86" s="164">
        <f>O86*H86</f>
        <v>0</v>
      </c>
      <c r="Q86" s="164">
        <v>0</v>
      </c>
      <c r="R86" s="164">
        <f>Q86*H86</f>
        <v>0</v>
      </c>
      <c r="S86" s="164">
        <v>0</v>
      </c>
      <c r="T86" s="165">
        <f>S86*H86</f>
        <v>0</v>
      </c>
      <c r="AR86" s="11" t="s">
        <v>111</v>
      </c>
      <c r="AT86" s="11" t="s">
        <v>107</v>
      </c>
      <c r="AU86" s="11" t="s">
        <v>77</v>
      </c>
      <c r="AY86" s="11" t="s">
        <v>106</v>
      </c>
      <c r="BE86" s="166">
        <f>IF(N86="základní",J86,0)</f>
        <v>0</v>
      </c>
      <c r="BF86" s="166">
        <f>IF(N86="snížená",J86,0)</f>
        <v>0</v>
      </c>
      <c r="BG86" s="166">
        <f>IF(N86="zákl. přenesená",J86,0)</f>
        <v>0</v>
      </c>
      <c r="BH86" s="166">
        <f>IF(N86="sníž. přenesená",J86,0)</f>
        <v>0</v>
      </c>
      <c r="BI86" s="166">
        <f>IF(N86="nulová",J86,0)</f>
        <v>0</v>
      </c>
      <c r="BJ86" s="11" t="s">
        <v>77</v>
      </c>
      <c r="BK86" s="166">
        <f>ROUND(I86*H86,2)</f>
        <v>0</v>
      </c>
      <c r="BL86" s="11" t="s">
        <v>111</v>
      </c>
      <c r="BM86" s="11" t="s">
        <v>125</v>
      </c>
    </row>
    <row r="87" spans="2:47" s="1" customFormat="1" ht="39">
      <c r="B87" s="28"/>
      <c r="C87" s="29"/>
      <c r="D87" s="167" t="s">
        <v>113</v>
      </c>
      <c r="E87" s="29"/>
      <c r="F87" s="168" t="s">
        <v>126</v>
      </c>
      <c r="G87" s="29"/>
      <c r="H87" s="29"/>
      <c r="I87" s="92"/>
      <c r="J87" s="29"/>
      <c r="K87" s="29"/>
      <c r="L87" s="32"/>
      <c r="M87" s="169"/>
      <c r="N87" s="54"/>
      <c r="O87" s="54"/>
      <c r="P87" s="54"/>
      <c r="Q87" s="54"/>
      <c r="R87" s="54"/>
      <c r="S87" s="54"/>
      <c r="T87" s="55"/>
      <c r="AT87" s="11" t="s">
        <v>113</v>
      </c>
      <c r="AU87" s="11" t="s">
        <v>77</v>
      </c>
    </row>
    <row r="88" spans="2:65" s="1" customFormat="1" ht="16.5" customHeight="1">
      <c r="B88" s="28"/>
      <c r="C88" s="155" t="s">
        <v>127</v>
      </c>
      <c r="D88" s="155" t="s">
        <v>107</v>
      </c>
      <c r="E88" s="156" t="s">
        <v>128</v>
      </c>
      <c r="F88" s="157" t="s">
        <v>129</v>
      </c>
      <c r="G88" s="158" t="s">
        <v>110</v>
      </c>
      <c r="H88" s="159">
        <v>100</v>
      </c>
      <c r="I88" s="160"/>
      <c r="J88" s="161">
        <f>ROUND(I88*H88,2)</f>
        <v>0</v>
      </c>
      <c r="K88" s="157" t="s">
        <v>1</v>
      </c>
      <c r="L88" s="32"/>
      <c r="M88" s="162" t="s">
        <v>1</v>
      </c>
      <c r="N88" s="163" t="s">
        <v>43</v>
      </c>
      <c r="O88" s="54"/>
      <c r="P88" s="164">
        <f>O88*H88</f>
        <v>0</v>
      </c>
      <c r="Q88" s="164">
        <v>0</v>
      </c>
      <c r="R88" s="164">
        <f>Q88*H88</f>
        <v>0</v>
      </c>
      <c r="S88" s="164">
        <v>0</v>
      </c>
      <c r="T88" s="165">
        <f>S88*H88</f>
        <v>0</v>
      </c>
      <c r="AR88" s="11" t="s">
        <v>111</v>
      </c>
      <c r="AT88" s="11" t="s">
        <v>107</v>
      </c>
      <c r="AU88" s="11" t="s">
        <v>77</v>
      </c>
      <c r="AY88" s="11" t="s">
        <v>106</v>
      </c>
      <c r="BE88" s="166">
        <f>IF(N88="základní",J88,0)</f>
        <v>0</v>
      </c>
      <c r="BF88" s="166">
        <f>IF(N88="snížená",J88,0)</f>
        <v>0</v>
      </c>
      <c r="BG88" s="166">
        <f>IF(N88="zákl. přenesená",J88,0)</f>
        <v>0</v>
      </c>
      <c r="BH88" s="166">
        <f>IF(N88="sníž. přenesená",J88,0)</f>
        <v>0</v>
      </c>
      <c r="BI88" s="166">
        <f>IF(N88="nulová",J88,0)</f>
        <v>0</v>
      </c>
      <c r="BJ88" s="11" t="s">
        <v>77</v>
      </c>
      <c r="BK88" s="166">
        <f>ROUND(I88*H88,2)</f>
        <v>0</v>
      </c>
      <c r="BL88" s="11" t="s">
        <v>111</v>
      </c>
      <c r="BM88" s="11" t="s">
        <v>130</v>
      </c>
    </row>
    <row r="89" spans="2:47" s="1" customFormat="1" ht="29.25">
      <c r="B89" s="28"/>
      <c r="C89" s="29"/>
      <c r="D89" s="167" t="s">
        <v>113</v>
      </c>
      <c r="E89" s="29"/>
      <c r="F89" s="168" t="s">
        <v>122</v>
      </c>
      <c r="G89" s="29"/>
      <c r="H89" s="29"/>
      <c r="I89" s="92"/>
      <c r="J89" s="29"/>
      <c r="K89" s="29"/>
      <c r="L89" s="32"/>
      <c r="M89" s="169"/>
      <c r="N89" s="54"/>
      <c r="O89" s="54"/>
      <c r="P89" s="54"/>
      <c r="Q89" s="54"/>
      <c r="R89" s="54"/>
      <c r="S89" s="54"/>
      <c r="T89" s="55"/>
      <c r="AT89" s="11" t="s">
        <v>113</v>
      </c>
      <c r="AU89" s="11" t="s">
        <v>77</v>
      </c>
    </row>
    <row r="90" spans="2:65" s="1" customFormat="1" ht="16.5" customHeight="1">
      <c r="B90" s="28"/>
      <c r="C90" s="155" t="s">
        <v>131</v>
      </c>
      <c r="D90" s="155" t="s">
        <v>107</v>
      </c>
      <c r="E90" s="156" t="s">
        <v>132</v>
      </c>
      <c r="F90" s="157" t="s">
        <v>133</v>
      </c>
      <c r="G90" s="158" t="s">
        <v>110</v>
      </c>
      <c r="H90" s="159">
        <v>80</v>
      </c>
      <c r="I90" s="160"/>
      <c r="J90" s="161">
        <f>ROUND(I90*H90,2)</f>
        <v>0</v>
      </c>
      <c r="K90" s="157" t="s">
        <v>1</v>
      </c>
      <c r="L90" s="32"/>
      <c r="M90" s="162" t="s">
        <v>1</v>
      </c>
      <c r="N90" s="163" t="s">
        <v>43</v>
      </c>
      <c r="O90" s="54"/>
      <c r="P90" s="164">
        <f>O90*H90</f>
        <v>0</v>
      </c>
      <c r="Q90" s="164">
        <v>0</v>
      </c>
      <c r="R90" s="164">
        <f>Q90*H90</f>
        <v>0</v>
      </c>
      <c r="S90" s="164">
        <v>0</v>
      </c>
      <c r="T90" s="165">
        <f>S90*H90</f>
        <v>0</v>
      </c>
      <c r="AR90" s="11" t="s">
        <v>111</v>
      </c>
      <c r="AT90" s="11" t="s">
        <v>107</v>
      </c>
      <c r="AU90" s="11" t="s">
        <v>77</v>
      </c>
      <c r="AY90" s="11" t="s">
        <v>106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1" t="s">
        <v>77</v>
      </c>
      <c r="BK90" s="166">
        <f>ROUND(I90*H90,2)</f>
        <v>0</v>
      </c>
      <c r="BL90" s="11" t="s">
        <v>111</v>
      </c>
      <c r="BM90" s="11" t="s">
        <v>134</v>
      </c>
    </row>
    <row r="91" spans="2:47" s="1" customFormat="1" ht="29.25">
      <c r="B91" s="28"/>
      <c r="C91" s="29"/>
      <c r="D91" s="167" t="s">
        <v>113</v>
      </c>
      <c r="E91" s="29"/>
      <c r="F91" s="168" t="s">
        <v>135</v>
      </c>
      <c r="G91" s="29"/>
      <c r="H91" s="29"/>
      <c r="I91" s="92"/>
      <c r="J91" s="29"/>
      <c r="K91" s="29"/>
      <c r="L91" s="32"/>
      <c r="M91" s="169"/>
      <c r="N91" s="54"/>
      <c r="O91" s="54"/>
      <c r="P91" s="54"/>
      <c r="Q91" s="54"/>
      <c r="R91" s="54"/>
      <c r="S91" s="54"/>
      <c r="T91" s="55"/>
      <c r="AT91" s="11" t="s">
        <v>113</v>
      </c>
      <c r="AU91" s="11" t="s">
        <v>77</v>
      </c>
    </row>
    <row r="92" spans="2:65" s="1" customFormat="1" ht="16.5" customHeight="1">
      <c r="B92" s="28"/>
      <c r="C92" s="155" t="s">
        <v>136</v>
      </c>
      <c r="D92" s="155" t="s">
        <v>107</v>
      </c>
      <c r="E92" s="156" t="s">
        <v>137</v>
      </c>
      <c r="F92" s="157" t="s">
        <v>138</v>
      </c>
      <c r="G92" s="158" t="s">
        <v>110</v>
      </c>
      <c r="H92" s="159">
        <v>20</v>
      </c>
      <c r="I92" s="160"/>
      <c r="J92" s="161">
        <f>ROUND(I92*H92,2)</f>
        <v>0</v>
      </c>
      <c r="K92" s="157" t="s">
        <v>1</v>
      </c>
      <c r="L92" s="32"/>
      <c r="M92" s="162" t="s">
        <v>1</v>
      </c>
      <c r="N92" s="163" t="s">
        <v>43</v>
      </c>
      <c r="O92" s="54"/>
      <c r="P92" s="164">
        <f>O92*H92</f>
        <v>0</v>
      </c>
      <c r="Q92" s="164">
        <v>0</v>
      </c>
      <c r="R92" s="164">
        <f>Q92*H92</f>
        <v>0</v>
      </c>
      <c r="S92" s="164">
        <v>0</v>
      </c>
      <c r="T92" s="165">
        <f>S92*H92</f>
        <v>0</v>
      </c>
      <c r="AR92" s="11" t="s">
        <v>111</v>
      </c>
      <c r="AT92" s="11" t="s">
        <v>107</v>
      </c>
      <c r="AU92" s="11" t="s">
        <v>77</v>
      </c>
      <c r="AY92" s="11" t="s">
        <v>106</v>
      </c>
      <c r="BE92" s="166">
        <f>IF(N92="základní",J92,0)</f>
        <v>0</v>
      </c>
      <c r="BF92" s="166">
        <f>IF(N92="snížená",J92,0)</f>
        <v>0</v>
      </c>
      <c r="BG92" s="166">
        <f>IF(N92="zákl. přenesená",J92,0)</f>
        <v>0</v>
      </c>
      <c r="BH92" s="166">
        <f>IF(N92="sníž. přenesená",J92,0)</f>
        <v>0</v>
      </c>
      <c r="BI92" s="166">
        <f>IF(N92="nulová",J92,0)</f>
        <v>0</v>
      </c>
      <c r="BJ92" s="11" t="s">
        <v>77</v>
      </c>
      <c r="BK92" s="166">
        <f>ROUND(I92*H92,2)</f>
        <v>0</v>
      </c>
      <c r="BL92" s="11" t="s">
        <v>111</v>
      </c>
      <c r="BM92" s="11" t="s">
        <v>139</v>
      </c>
    </row>
    <row r="93" spans="2:47" s="1" customFormat="1" ht="29.25">
      <c r="B93" s="28"/>
      <c r="C93" s="29"/>
      <c r="D93" s="167" t="s">
        <v>113</v>
      </c>
      <c r="E93" s="29"/>
      <c r="F93" s="168" t="s">
        <v>135</v>
      </c>
      <c r="G93" s="29"/>
      <c r="H93" s="29"/>
      <c r="I93" s="92"/>
      <c r="J93" s="29"/>
      <c r="K93" s="29"/>
      <c r="L93" s="32"/>
      <c r="M93" s="169"/>
      <c r="N93" s="54"/>
      <c r="O93" s="54"/>
      <c r="P93" s="54"/>
      <c r="Q93" s="54"/>
      <c r="R93" s="54"/>
      <c r="S93" s="54"/>
      <c r="T93" s="55"/>
      <c r="AT93" s="11" t="s">
        <v>113</v>
      </c>
      <c r="AU93" s="11" t="s">
        <v>77</v>
      </c>
    </row>
    <row r="94" spans="2:65" s="1" customFormat="1" ht="16.5" customHeight="1">
      <c r="B94" s="28"/>
      <c r="C94" s="155" t="s">
        <v>140</v>
      </c>
      <c r="D94" s="155" t="s">
        <v>107</v>
      </c>
      <c r="E94" s="156" t="s">
        <v>141</v>
      </c>
      <c r="F94" s="157" t="s">
        <v>142</v>
      </c>
      <c r="G94" s="158" t="s">
        <v>143</v>
      </c>
      <c r="H94" s="159">
        <v>32</v>
      </c>
      <c r="I94" s="160"/>
      <c r="J94" s="161">
        <f>ROUND(I94*H94,2)</f>
        <v>0</v>
      </c>
      <c r="K94" s="157" t="s">
        <v>1</v>
      </c>
      <c r="L94" s="32"/>
      <c r="M94" s="162" t="s">
        <v>1</v>
      </c>
      <c r="N94" s="163" t="s">
        <v>43</v>
      </c>
      <c r="O94" s="54"/>
      <c r="P94" s="164">
        <f>O94*H94</f>
        <v>0</v>
      </c>
      <c r="Q94" s="164">
        <v>0</v>
      </c>
      <c r="R94" s="164">
        <f>Q94*H94</f>
        <v>0</v>
      </c>
      <c r="S94" s="164">
        <v>0</v>
      </c>
      <c r="T94" s="165">
        <f>S94*H94</f>
        <v>0</v>
      </c>
      <c r="AR94" s="11" t="s">
        <v>111</v>
      </c>
      <c r="AT94" s="11" t="s">
        <v>107</v>
      </c>
      <c r="AU94" s="11" t="s">
        <v>77</v>
      </c>
      <c r="AY94" s="11" t="s">
        <v>106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1" t="s">
        <v>77</v>
      </c>
      <c r="BK94" s="166">
        <f>ROUND(I94*H94,2)</f>
        <v>0</v>
      </c>
      <c r="BL94" s="11" t="s">
        <v>111</v>
      </c>
      <c r="BM94" s="11" t="s">
        <v>144</v>
      </c>
    </row>
    <row r="95" spans="2:47" s="1" customFormat="1" ht="29.25">
      <c r="B95" s="28"/>
      <c r="C95" s="29"/>
      <c r="D95" s="167" t="s">
        <v>113</v>
      </c>
      <c r="E95" s="29"/>
      <c r="F95" s="168" t="s">
        <v>145</v>
      </c>
      <c r="G95" s="29"/>
      <c r="H95" s="29"/>
      <c r="I95" s="92"/>
      <c r="J95" s="29"/>
      <c r="K95" s="29"/>
      <c r="L95" s="32"/>
      <c r="M95" s="169"/>
      <c r="N95" s="54"/>
      <c r="O95" s="54"/>
      <c r="P95" s="54"/>
      <c r="Q95" s="54"/>
      <c r="R95" s="54"/>
      <c r="S95" s="54"/>
      <c r="T95" s="55"/>
      <c r="AT95" s="11" t="s">
        <v>113</v>
      </c>
      <c r="AU95" s="11" t="s">
        <v>77</v>
      </c>
    </row>
    <row r="96" spans="2:65" s="1" customFormat="1" ht="16.5" customHeight="1">
      <c r="B96" s="28"/>
      <c r="C96" s="155" t="s">
        <v>146</v>
      </c>
      <c r="D96" s="155" t="s">
        <v>107</v>
      </c>
      <c r="E96" s="156" t="s">
        <v>147</v>
      </c>
      <c r="F96" s="157" t="s">
        <v>148</v>
      </c>
      <c r="G96" s="158" t="s">
        <v>143</v>
      </c>
      <c r="H96" s="159">
        <v>20</v>
      </c>
      <c r="I96" s="160"/>
      <c r="J96" s="161">
        <f>ROUND(I96*H96,2)</f>
        <v>0</v>
      </c>
      <c r="K96" s="157" t="s">
        <v>1</v>
      </c>
      <c r="L96" s="32"/>
      <c r="M96" s="162" t="s">
        <v>1</v>
      </c>
      <c r="N96" s="163" t="s">
        <v>43</v>
      </c>
      <c r="O96" s="54"/>
      <c r="P96" s="164">
        <f>O96*H96</f>
        <v>0</v>
      </c>
      <c r="Q96" s="164">
        <v>0</v>
      </c>
      <c r="R96" s="164">
        <f>Q96*H96</f>
        <v>0</v>
      </c>
      <c r="S96" s="164">
        <v>0</v>
      </c>
      <c r="T96" s="165">
        <f>S96*H96</f>
        <v>0</v>
      </c>
      <c r="AR96" s="11" t="s">
        <v>111</v>
      </c>
      <c r="AT96" s="11" t="s">
        <v>107</v>
      </c>
      <c r="AU96" s="11" t="s">
        <v>77</v>
      </c>
      <c r="AY96" s="11" t="s">
        <v>106</v>
      </c>
      <c r="BE96" s="166">
        <f>IF(N96="základní",J96,0)</f>
        <v>0</v>
      </c>
      <c r="BF96" s="166">
        <f>IF(N96="snížená",J96,0)</f>
        <v>0</v>
      </c>
      <c r="BG96" s="166">
        <f>IF(N96="zákl. přenesená",J96,0)</f>
        <v>0</v>
      </c>
      <c r="BH96" s="166">
        <f>IF(N96="sníž. přenesená",J96,0)</f>
        <v>0</v>
      </c>
      <c r="BI96" s="166">
        <f>IF(N96="nulová",J96,0)</f>
        <v>0</v>
      </c>
      <c r="BJ96" s="11" t="s">
        <v>77</v>
      </c>
      <c r="BK96" s="166">
        <f>ROUND(I96*H96,2)</f>
        <v>0</v>
      </c>
      <c r="BL96" s="11" t="s">
        <v>111</v>
      </c>
      <c r="BM96" s="11" t="s">
        <v>149</v>
      </c>
    </row>
    <row r="97" spans="2:47" s="1" customFormat="1" ht="29.25">
      <c r="B97" s="28"/>
      <c r="C97" s="29"/>
      <c r="D97" s="167" t="s">
        <v>113</v>
      </c>
      <c r="E97" s="29"/>
      <c r="F97" s="168" t="s">
        <v>150</v>
      </c>
      <c r="G97" s="29"/>
      <c r="H97" s="29"/>
      <c r="I97" s="92"/>
      <c r="J97" s="29"/>
      <c r="K97" s="29"/>
      <c r="L97" s="32"/>
      <c r="M97" s="169"/>
      <c r="N97" s="54"/>
      <c r="O97" s="54"/>
      <c r="P97" s="54"/>
      <c r="Q97" s="54"/>
      <c r="R97" s="54"/>
      <c r="S97" s="54"/>
      <c r="T97" s="55"/>
      <c r="AT97" s="11" t="s">
        <v>113</v>
      </c>
      <c r="AU97" s="11" t="s">
        <v>77</v>
      </c>
    </row>
    <row r="98" spans="2:65" s="1" customFormat="1" ht="22.5" customHeight="1">
      <c r="B98" s="28"/>
      <c r="C98" s="155" t="s">
        <v>151</v>
      </c>
      <c r="D98" s="155" t="s">
        <v>107</v>
      </c>
      <c r="E98" s="156" t="s">
        <v>152</v>
      </c>
      <c r="F98" s="157" t="s">
        <v>153</v>
      </c>
      <c r="G98" s="158" t="s">
        <v>143</v>
      </c>
      <c r="H98" s="159">
        <v>8</v>
      </c>
      <c r="I98" s="160"/>
      <c r="J98" s="161">
        <f>ROUND(I98*H98,2)</f>
        <v>0</v>
      </c>
      <c r="K98" s="157" t="s">
        <v>1</v>
      </c>
      <c r="L98" s="32"/>
      <c r="M98" s="162" t="s">
        <v>1</v>
      </c>
      <c r="N98" s="163" t="s">
        <v>43</v>
      </c>
      <c r="O98" s="54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AR98" s="11" t="s">
        <v>111</v>
      </c>
      <c r="AT98" s="11" t="s">
        <v>107</v>
      </c>
      <c r="AU98" s="11" t="s">
        <v>77</v>
      </c>
      <c r="AY98" s="11" t="s">
        <v>106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1" t="s">
        <v>77</v>
      </c>
      <c r="BK98" s="166">
        <f>ROUND(I98*H98,2)</f>
        <v>0</v>
      </c>
      <c r="BL98" s="11" t="s">
        <v>111</v>
      </c>
      <c r="BM98" s="11" t="s">
        <v>154</v>
      </c>
    </row>
    <row r="99" spans="2:47" s="1" customFormat="1" ht="29.25">
      <c r="B99" s="28"/>
      <c r="C99" s="29"/>
      <c r="D99" s="167" t="s">
        <v>113</v>
      </c>
      <c r="E99" s="29"/>
      <c r="F99" s="168" t="s">
        <v>145</v>
      </c>
      <c r="G99" s="29"/>
      <c r="H99" s="29"/>
      <c r="I99" s="92"/>
      <c r="J99" s="29"/>
      <c r="K99" s="29"/>
      <c r="L99" s="32"/>
      <c r="M99" s="169"/>
      <c r="N99" s="54"/>
      <c r="O99" s="54"/>
      <c r="P99" s="54"/>
      <c r="Q99" s="54"/>
      <c r="R99" s="54"/>
      <c r="S99" s="54"/>
      <c r="T99" s="55"/>
      <c r="AT99" s="11" t="s">
        <v>113</v>
      </c>
      <c r="AU99" s="11" t="s">
        <v>77</v>
      </c>
    </row>
    <row r="100" spans="2:63" s="9" customFormat="1" ht="25.9" customHeight="1">
      <c r="B100" s="141"/>
      <c r="C100" s="142"/>
      <c r="D100" s="143" t="s">
        <v>71</v>
      </c>
      <c r="E100" s="144" t="s">
        <v>155</v>
      </c>
      <c r="F100" s="144" t="s">
        <v>156</v>
      </c>
      <c r="G100" s="142"/>
      <c r="H100" s="142"/>
      <c r="I100" s="145"/>
      <c r="J100" s="146">
        <f>BK100</f>
        <v>0</v>
      </c>
      <c r="K100" s="142"/>
      <c r="L100" s="147"/>
      <c r="M100" s="148"/>
      <c r="N100" s="149"/>
      <c r="O100" s="149"/>
      <c r="P100" s="150">
        <f>SUM(P101:P120)</f>
        <v>0</v>
      </c>
      <c r="Q100" s="149"/>
      <c r="R100" s="150">
        <f>SUM(R101:R120)</f>
        <v>0</v>
      </c>
      <c r="S100" s="149"/>
      <c r="T100" s="151">
        <f>SUM(T101:T120)</f>
        <v>0</v>
      </c>
      <c r="AR100" s="152" t="s">
        <v>77</v>
      </c>
      <c r="AT100" s="153" t="s">
        <v>71</v>
      </c>
      <c r="AU100" s="153" t="s">
        <v>72</v>
      </c>
      <c r="AY100" s="152" t="s">
        <v>106</v>
      </c>
      <c r="BK100" s="154">
        <f>SUM(BK101:BK120)</f>
        <v>0</v>
      </c>
    </row>
    <row r="101" spans="2:65" s="1" customFormat="1" ht="16.5" customHeight="1">
      <c r="B101" s="28"/>
      <c r="C101" s="155" t="s">
        <v>157</v>
      </c>
      <c r="D101" s="155" t="s">
        <v>107</v>
      </c>
      <c r="E101" s="156" t="s">
        <v>158</v>
      </c>
      <c r="F101" s="157" t="s">
        <v>159</v>
      </c>
      <c r="G101" s="158" t="s">
        <v>143</v>
      </c>
      <c r="H101" s="159">
        <v>80</v>
      </c>
      <c r="I101" s="160"/>
      <c r="J101" s="161">
        <f>ROUND(I101*H101,2)</f>
        <v>0</v>
      </c>
      <c r="K101" s="157" t="s">
        <v>1</v>
      </c>
      <c r="L101" s="32"/>
      <c r="M101" s="162" t="s">
        <v>1</v>
      </c>
      <c r="N101" s="163" t="s">
        <v>43</v>
      </c>
      <c r="O101" s="54"/>
      <c r="P101" s="164">
        <f>O101*H101</f>
        <v>0</v>
      </c>
      <c r="Q101" s="164">
        <v>0</v>
      </c>
      <c r="R101" s="164">
        <f>Q101*H101</f>
        <v>0</v>
      </c>
      <c r="S101" s="164">
        <v>0</v>
      </c>
      <c r="T101" s="165">
        <f>S101*H101</f>
        <v>0</v>
      </c>
      <c r="AR101" s="11" t="s">
        <v>111</v>
      </c>
      <c r="AT101" s="11" t="s">
        <v>107</v>
      </c>
      <c r="AU101" s="11" t="s">
        <v>77</v>
      </c>
      <c r="AY101" s="11" t="s">
        <v>106</v>
      </c>
      <c r="BE101" s="166">
        <f>IF(N101="základní",J101,0)</f>
        <v>0</v>
      </c>
      <c r="BF101" s="166">
        <f>IF(N101="snížená",J101,0)</f>
        <v>0</v>
      </c>
      <c r="BG101" s="166">
        <f>IF(N101="zákl. přenesená",J101,0)</f>
        <v>0</v>
      </c>
      <c r="BH101" s="166">
        <f>IF(N101="sníž. přenesená",J101,0)</f>
        <v>0</v>
      </c>
      <c r="BI101" s="166">
        <f>IF(N101="nulová",J101,0)</f>
        <v>0</v>
      </c>
      <c r="BJ101" s="11" t="s">
        <v>77</v>
      </c>
      <c r="BK101" s="166">
        <f>ROUND(I101*H101,2)</f>
        <v>0</v>
      </c>
      <c r="BL101" s="11" t="s">
        <v>111</v>
      </c>
      <c r="BM101" s="11" t="s">
        <v>160</v>
      </c>
    </row>
    <row r="102" spans="2:47" s="1" customFormat="1" ht="29.25">
      <c r="B102" s="28"/>
      <c r="C102" s="29"/>
      <c r="D102" s="167" t="s">
        <v>113</v>
      </c>
      <c r="E102" s="29"/>
      <c r="F102" s="168" t="s">
        <v>161</v>
      </c>
      <c r="G102" s="29"/>
      <c r="H102" s="29"/>
      <c r="I102" s="92"/>
      <c r="J102" s="29"/>
      <c r="K102" s="29"/>
      <c r="L102" s="32"/>
      <c r="M102" s="169"/>
      <c r="N102" s="54"/>
      <c r="O102" s="54"/>
      <c r="P102" s="54"/>
      <c r="Q102" s="54"/>
      <c r="R102" s="54"/>
      <c r="S102" s="54"/>
      <c r="T102" s="55"/>
      <c r="AT102" s="11" t="s">
        <v>113</v>
      </c>
      <c r="AU102" s="11" t="s">
        <v>77</v>
      </c>
    </row>
    <row r="103" spans="2:65" s="1" customFormat="1" ht="16.5" customHeight="1">
      <c r="B103" s="28"/>
      <c r="C103" s="155" t="s">
        <v>162</v>
      </c>
      <c r="D103" s="155" t="s">
        <v>107</v>
      </c>
      <c r="E103" s="156" t="s">
        <v>163</v>
      </c>
      <c r="F103" s="157" t="s">
        <v>164</v>
      </c>
      <c r="G103" s="158" t="s">
        <v>143</v>
      </c>
      <c r="H103" s="159">
        <v>20</v>
      </c>
      <c r="I103" s="160"/>
      <c r="J103" s="161">
        <f>ROUND(I103*H103,2)</f>
        <v>0</v>
      </c>
      <c r="K103" s="157" t="s">
        <v>1</v>
      </c>
      <c r="L103" s="32"/>
      <c r="M103" s="162" t="s">
        <v>1</v>
      </c>
      <c r="N103" s="163" t="s">
        <v>43</v>
      </c>
      <c r="O103" s="54"/>
      <c r="P103" s="164">
        <f>O103*H103</f>
        <v>0</v>
      </c>
      <c r="Q103" s="164">
        <v>0</v>
      </c>
      <c r="R103" s="164">
        <f>Q103*H103</f>
        <v>0</v>
      </c>
      <c r="S103" s="164">
        <v>0</v>
      </c>
      <c r="T103" s="165">
        <f>S103*H103</f>
        <v>0</v>
      </c>
      <c r="AR103" s="11" t="s">
        <v>111</v>
      </c>
      <c r="AT103" s="11" t="s">
        <v>107</v>
      </c>
      <c r="AU103" s="11" t="s">
        <v>77</v>
      </c>
      <c r="AY103" s="11" t="s">
        <v>106</v>
      </c>
      <c r="BE103" s="166">
        <f>IF(N103="základní",J103,0)</f>
        <v>0</v>
      </c>
      <c r="BF103" s="166">
        <f>IF(N103="snížená",J103,0)</f>
        <v>0</v>
      </c>
      <c r="BG103" s="166">
        <f>IF(N103="zákl. přenesená",J103,0)</f>
        <v>0</v>
      </c>
      <c r="BH103" s="166">
        <f>IF(N103="sníž. přenesená",J103,0)</f>
        <v>0</v>
      </c>
      <c r="BI103" s="166">
        <f>IF(N103="nulová",J103,0)</f>
        <v>0</v>
      </c>
      <c r="BJ103" s="11" t="s">
        <v>77</v>
      </c>
      <c r="BK103" s="166">
        <f>ROUND(I103*H103,2)</f>
        <v>0</v>
      </c>
      <c r="BL103" s="11" t="s">
        <v>111</v>
      </c>
      <c r="BM103" s="11" t="s">
        <v>165</v>
      </c>
    </row>
    <row r="104" spans="2:47" s="1" customFormat="1" ht="29.25">
      <c r="B104" s="28"/>
      <c r="C104" s="29"/>
      <c r="D104" s="167" t="s">
        <v>113</v>
      </c>
      <c r="E104" s="29"/>
      <c r="F104" s="168" t="s">
        <v>161</v>
      </c>
      <c r="G104" s="29"/>
      <c r="H104" s="29"/>
      <c r="I104" s="92"/>
      <c r="J104" s="29"/>
      <c r="K104" s="29"/>
      <c r="L104" s="32"/>
      <c r="M104" s="169"/>
      <c r="N104" s="54"/>
      <c r="O104" s="54"/>
      <c r="P104" s="54"/>
      <c r="Q104" s="54"/>
      <c r="R104" s="54"/>
      <c r="S104" s="54"/>
      <c r="T104" s="55"/>
      <c r="AT104" s="11" t="s">
        <v>113</v>
      </c>
      <c r="AU104" s="11" t="s">
        <v>77</v>
      </c>
    </row>
    <row r="105" spans="2:65" s="1" customFormat="1" ht="16.5" customHeight="1">
      <c r="B105" s="28"/>
      <c r="C105" s="155" t="s">
        <v>166</v>
      </c>
      <c r="D105" s="155" t="s">
        <v>107</v>
      </c>
      <c r="E105" s="156" t="s">
        <v>167</v>
      </c>
      <c r="F105" s="157" t="s">
        <v>168</v>
      </c>
      <c r="G105" s="158" t="s">
        <v>143</v>
      </c>
      <c r="H105" s="159">
        <v>240</v>
      </c>
      <c r="I105" s="160"/>
      <c r="J105" s="161">
        <f>ROUND(I105*H105,2)</f>
        <v>0</v>
      </c>
      <c r="K105" s="157" t="s">
        <v>1</v>
      </c>
      <c r="L105" s="32"/>
      <c r="M105" s="162" t="s">
        <v>1</v>
      </c>
      <c r="N105" s="163" t="s">
        <v>43</v>
      </c>
      <c r="O105" s="54"/>
      <c r="P105" s="164">
        <f>O105*H105</f>
        <v>0</v>
      </c>
      <c r="Q105" s="164">
        <v>0</v>
      </c>
      <c r="R105" s="164">
        <f>Q105*H105</f>
        <v>0</v>
      </c>
      <c r="S105" s="164">
        <v>0</v>
      </c>
      <c r="T105" s="165">
        <f>S105*H105</f>
        <v>0</v>
      </c>
      <c r="AR105" s="11" t="s">
        <v>111</v>
      </c>
      <c r="AT105" s="11" t="s">
        <v>107</v>
      </c>
      <c r="AU105" s="11" t="s">
        <v>77</v>
      </c>
      <c r="AY105" s="11" t="s">
        <v>106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1" t="s">
        <v>77</v>
      </c>
      <c r="BK105" s="166">
        <f>ROUND(I105*H105,2)</f>
        <v>0</v>
      </c>
      <c r="BL105" s="11" t="s">
        <v>111</v>
      </c>
      <c r="BM105" s="11" t="s">
        <v>169</v>
      </c>
    </row>
    <row r="106" spans="2:47" s="1" customFormat="1" ht="29.25">
      <c r="B106" s="28"/>
      <c r="C106" s="29"/>
      <c r="D106" s="167" t="s">
        <v>113</v>
      </c>
      <c r="E106" s="29"/>
      <c r="F106" s="168" t="s">
        <v>161</v>
      </c>
      <c r="G106" s="29"/>
      <c r="H106" s="29"/>
      <c r="I106" s="92"/>
      <c r="J106" s="29"/>
      <c r="K106" s="29"/>
      <c r="L106" s="32"/>
      <c r="M106" s="169"/>
      <c r="N106" s="54"/>
      <c r="O106" s="54"/>
      <c r="P106" s="54"/>
      <c r="Q106" s="54"/>
      <c r="R106" s="54"/>
      <c r="S106" s="54"/>
      <c r="T106" s="55"/>
      <c r="AT106" s="11" t="s">
        <v>113</v>
      </c>
      <c r="AU106" s="11" t="s">
        <v>77</v>
      </c>
    </row>
    <row r="107" spans="2:65" s="1" customFormat="1" ht="16.5" customHeight="1">
      <c r="B107" s="28"/>
      <c r="C107" s="155" t="s">
        <v>170</v>
      </c>
      <c r="D107" s="155" t="s">
        <v>107</v>
      </c>
      <c r="E107" s="156" t="s">
        <v>171</v>
      </c>
      <c r="F107" s="157" t="s">
        <v>172</v>
      </c>
      <c r="G107" s="158" t="s">
        <v>143</v>
      </c>
      <c r="H107" s="159">
        <v>60</v>
      </c>
      <c r="I107" s="160"/>
      <c r="J107" s="161">
        <f>ROUND(I107*H107,2)</f>
        <v>0</v>
      </c>
      <c r="K107" s="157" t="s">
        <v>1</v>
      </c>
      <c r="L107" s="32"/>
      <c r="M107" s="162" t="s">
        <v>1</v>
      </c>
      <c r="N107" s="163" t="s">
        <v>43</v>
      </c>
      <c r="O107" s="54"/>
      <c r="P107" s="164">
        <f>O107*H107</f>
        <v>0</v>
      </c>
      <c r="Q107" s="164">
        <v>0</v>
      </c>
      <c r="R107" s="164">
        <f>Q107*H107</f>
        <v>0</v>
      </c>
      <c r="S107" s="164">
        <v>0</v>
      </c>
      <c r="T107" s="165">
        <f>S107*H107</f>
        <v>0</v>
      </c>
      <c r="AR107" s="11" t="s">
        <v>111</v>
      </c>
      <c r="AT107" s="11" t="s">
        <v>107</v>
      </c>
      <c r="AU107" s="11" t="s">
        <v>77</v>
      </c>
      <c r="AY107" s="11" t="s">
        <v>106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1" t="s">
        <v>77</v>
      </c>
      <c r="BK107" s="166">
        <f>ROUND(I107*H107,2)</f>
        <v>0</v>
      </c>
      <c r="BL107" s="11" t="s">
        <v>111</v>
      </c>
      <c r="BM107" s="11" t="s">
        <v>173</v>
      </c>
    </row>
    <row r="108" spans="2:47" s="1" customFormat="1" ht="29.25">
      <c r="B108" s="28"/>
      <c r="C108" s="29"/>
      <c r="D108" s="167" t="s">
        <v>113</v>
      </c>
      <c r="E108" s="29"/>
      <c r="F108" s="168" t="s">
        <v>161</v>
      </c>
      <c r="G108" s="29"/>
      <c r="H108" s="29"/>
      <c r="I108" s="92"/>
      <c r="J108" s="29"/>
      <c r="K108" s="29"/>
      <c r="L108" s="32"/>
      <c r="M108" s="169"/>
      <c r="N108" s="54"/>
      <c r="O108" s="54"/>
      <c r="P108" s="54"/>
      <c r="Q108" s="54"/>
      <c r="R108" s="54"/>
      <c r="S108" s="54"/>
      <c r="T108" s="55"/>
      <c r="AT108" s="11" t="s">
        <v>113</v>
      </c>
      <c r="AU108" s="11" t="s">
        <v>77</v>
      </c>
    </row>
    <row r="109" spans="2:65" s="1" customFormat="1" ht="16.5" customHeight="1">
      <c r="B109" s="28"/>
      <c r="C109" s="155" t="s">
        <v>8</v>
      </c>
      <c r="D109" s="155" t="s">
        <v>107</v>
      </c>
      <c r="E109" s="156" t="s">
        <v>174</v>
      </c>
      <c r="F109" s="157" t="s">
        <v>175</v>
      </c>
      <c r="G109" s="158" t="s">
        <v>110</v>
      </c>
      <c r="H109" s="159">
        <v>160</v>
      </c>
      <c r="I109" s="160"/>
      <c r="J109" s="161">
        <f>ROUND(I109*H109,2)</f>
        <v>0</v>
      </c>
      <c r="K109" s="157" t="s">
        <v>1</v>
      </c>
      <c r="L109" s="32"/>
      <c r="M109" s="162" t="s">
        <v>1</v>
      </c>
      <c r="N109" s="163" t="s">
        <v>43</v>
      </c>
      <c r="O109" s="54"/>
      <c r="P109" s="164">
        <f>O109*H109</f>
        <v>0</v>
      </c>
      <c r="Q109" s="164">
        <v>0</v>
      </c>
      <c r="R109" s="164">
        <f>Q109*H109</f>
        <v>0</v>
      </c>
      <c r="S109" s="164">
        <v>0</v>
      </c>
      <c r="T109" s="165">
        <f>S109*H109</f>
        <v>0</v>
      </c>
      <c r="AR109" s="11" t="s">
        <v>111</v>
      </c>
      <c r="AT109" s="11" t="s">
        <v>107</v>
      </c>
      <c r="AU109" s="11" t="s">
        <v>77</v>
      </c>
      <c r="AY109" s="11" t="s">
        <v>106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1" t="s">
        <v>77</v>
      </c>
      <c r="BK109" s="166">
        <f>ROUND(I109*H109,2)</f>
        <v>0</v>
      </c>
      <c r="BL109" s="11" t="s">
        <v>111</v>
      </c>
      <c r="BM109" s="11" t="s">
        <v>176</v>
      </c>
    </row>
    <row r="110" spans="2:47" s="1" customFormat="1" ht="29.25">
      <c r="B110" s="28"/>
      <c r="C110" s="29"/>
      <c r="D110" s="167" t="s">
        <v>113</v>
      </c>
      <c r="E110" s="29"/>
      <c r="F110" s="168" t="s">
        <v>161</v>
      </c>
      <c r="G110" s="29"/>
      <c r="H110" s="29"/>
      <c r="I110" s="92"/>
      <c r="J110" s="29"/>
      <c r="K110" s="29"/>
      <c r="L110" s="32"/>
      <c r="M110" s="169"/>
      <c r="N110" s="54"/>
      <c r="O110" s="54"/>
      <c r="P110" s="54"/>
      <c r="Q110" s="54"/>
      <c r="R110" s="54"/>
      <c r="S110" s="54"/>
      <c r="T110" s="55"/>
      <c r="AT110" s="11" t="s">
        <v>113</v>
      </c>
      <c r="AU110" s="11" t="s">
        <v>77</v>
      </c>
    </row>
    <row r="111" spans="2:65" s="1" customFormat="1" ht="16.5" customHeight="1">
      <c r="B111" s="28"/>
      <c r="C111" s="155" t="s">
        <v>177</v>
      </c>
      <c r="D111" s="155" t="s">
        <v>107</v>
      </c>
      <c r="E111" s="156" t="s">
        <v>178</v>
      </c>
      <c r="F111" s="157" t="s">
        <v>179</v>
      </c>
      <c r="G111" s="158" t="s">
        <v>110</v>
      </c>
      <c r="H111" s="159">
        <v>40</v>
      </c>
      <c r="I111" s="160"/>
      <c r="J111" s="161">
        <f>ROUND(I111*H111,2)</f>
        <v>0</v>
      </c>
      <c r="K111" s="157" t="s">
        <v>1</v>
      </c>
      <c r="L111" s="32"/>
      <c r="M111" s="162" t="s">
        <v>1</v>
      </c>
      <c r="N111" s="163" t="s">
        <v>43</v>
      </c>
      <c r="O111" s="54"/>
      <c r="P111" s="164">
        <f>O111*H111</f>
        <v>0</v>
      </c>
      <c r="Q111" s="164">
        <v>0</v>
      </c>
      <c r="R111" s="164">
        <f>Q111*H111</f>
        <v>0</v>
      </c>
      <c r="S111" s="164">
        <v>0</v>
      </c>
      <c r="T111" s="165">
        <f>S111*H111</f>
        <v>0</v>
      </c>
      <c r="AR111" s="11" t="s">
        <v>111</v>
      </c>
      <c r="AT111" s="11" t="s">
        <v>107</v>
      </c>
      <c r="AU111" s="11" t="s">
        <v>77</v>
      </c>
      <c r="AY111" s="11" t="s">
        <v>106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1" t="s">
        <v>77</v>
      </c>
      <c r="BK111" s="166">
        <f>ROUND(I111*H111,2)</f>
        <v>0</v>
      </c>
      <c r="BL111" s="11" t="s">
        <v>111</v>
      </c>
      <c r="BM111" s="11" t="s">
        <v>180</v>
      </c>
    </row>
    <row r="112" spans="2:47" s="1" customFormat="1" ht="29.25">
      <c r="B112" s="28"/>
      <c r="C112" s="29"/>
      <c r="D112" s="167" t="s">
        <v>113</v>
      </c>
      <c r="E112" s="29"/>
      <c r="F112" s="168" t="s">
        <v>161</v>
      </c>
      <c r="G112" s="29"/>
      <c r="H112" s="29"/>
      <c r="I112" s="92"/>
      <c r="J112" s="29"/>
      <c r="K112" s="29"/>
      <c r="L112" s="32"/>
      <c r="M112" s="169"/>
      <c r="N112" s="54"/>
      <c r="O112" s="54"/>
      <c r="P112" s="54"/>
      <c r="Q112" s="54"/>
      <c r="R112" s="54"/>
      <c r="S112" s="54"/>
      <c r="T112" s="55"/>
      <c r="AT112" s="11" t="s">
        <v>113</v>
      </c>
      <c r="AU112" s="11" t="s">
        <v>77</v>
      </c>
    </row>
    <row r="113" spans="2:65" s="1" customFormat="1" ht="16.5" customHeight="1">
      <c r="B113" s="28"/>
      <c r="C113" s="155" t="s">
        <v>181</v>
      </c>
      <c r="D113" s="155" t="s">
        <v>107</v>
      </c>
      <c r="E113" s="156" t="s">
        <v>182</v>
      </c>
      <c r="F113" s="157" t="s">
        <v>183</v>
      </c>
      <c r="G113" s="158" t="s">
        <v>110</v>
      </c>
      <c r="H113" s="159">
        <v>80</v>
      </c>
      <c r="I113" s="160"/>
      <c r="J113" s="161">
        <f>ROUND(I113*H113,2)</f>
        <v>0</v>
      </c>
      <c r="K113" s="157" t="s">
        <v>1</v>
      </c>
      <c r="L113" s="32"/>
      <c r="M113" s="162" t="s">
        <v>1</v>
      </c>
      <c r="N113" s="163" t="s">
        <v>43</v>
      </c>
      <c r="O113" s="54"/>
      <c r="P113" s="164">
        <f>O113*H113</f>
        <v>0</v>
      </c>
      <c r="Q113" s="164">
        <v>0</v>
      </c>
      <c r="R113" s="164">
        <f>Q113*H113</f>
        <v>0</v>
      </c>
      <c r="S113" s="164">
        <v>0</v>
      </c>
      <c r="T113" s="165">
        <f>S113*H113</f>
        <v>0</v>
      </c>
      <c r="AR113" s="11" t="s">
        <v>111</v>
      </c>
      <c r="AT113" s="11" t="s">
        <v>107</v>
      </c>
      <c r="AU113" s="11" t="s">
        <v>77</v>
      </c>
      <c r="AY113" s="11" t="s">
        <v>106</v>
      </c>
      <c r="BE113" s="166">
        <f>IF(N113="základní",J113,0)</f>
        <v>0</v>
      </c>
      <c r="BF113" s="166">
        <f>IF(N113="snížená",J113,0)</f>
        <v>0</v>
      </c>
      <c r="BG113" s="166">
        <f>IF(N113="zákl. přenesená",J113,0)</f>
        <v>0</v>
      </c>
      <c r="BH113" s="166">
        <f>IF(N113="sníž. přenesená",J113,0)</f>
        <v>0</v>
      </c>
      <c r="BI113" s="166">
        <f>IF(N113="nulová",J113,0)</f>
        <v>0</v>
      </c>
      <c r="BJ113" s="11" t="s">
        <v>77</v>
      </c>
      <c r="BK113" s="166">
        <f>ROUND(I113*H113,2)</f>
        <v>0</v>
      </c>
      <c r="BL113" s="11" t="s">
        <v>111</v>
      </c>
      <c r="BM113" s="11" t="s">
        <v>184</v>
      </c>
    </row>
    <row r="114" spans="2:47" s="1" customFormat="1" ht="29.25">
      <c r="B114" s="28"/>
      <c r="C114" s="29"/>
      <c r="D114" s="167" t="s">
        <v>113</v>
      </c>
      <c r="E114" s="29"/>
      <c r="F114" s="168" t="s">
        <v>161</v>
      </c>
      <c r="G114" s="29"/>
      <c r="H114" s="29"/>
      <c r="I114" s="92"/>
      <c r="J114" s="29"/>
      <c r="K114" s="29"/>
      <c r="L114" s="32"/>
      <c r="M114" s="169"/>
      <c r="N114" s="54"/>
      <c r="O114" s="54"/>
      <c r="P114" s="54"/>
      <c r="Q114" s="54"/>
      <c r="R114" s="54"/>
      <c r="S114" s="54"/>
      <c r="T114" s="55"/>
      <c r="AT114" s="11" t="s">
        <v>113</v>
      </c>
      <c r="AU114" s="11" t="s">
        <v>77</v>
      </c>
    </row>
    <row r="115" spans="2:65" s="1" customFormat="1" ht="16.5" customHeight="1">
      <c r="B115" s="28"/>
      <c r="C115" s="155" t="s">
        <v>185</v>
      </c>
      <c r="D115" s="155" t="s">
        <v>107</v>
      </c>
      <c r="E115" s="156" t="s">
        <v>186</v>
      </c>
      <c r="F115" s="157" t="s">
        <v>187</v>
      </c>
      <c r="G115" s="158" t="s">
        <v>110</v>
      </c>
      <c r="H115" s="159">
        <v>20</v>
      </c>
      <c r="I115" s="160"/>
      <c r="J115" s="161">
        <f>ROUND(I115*H115,2)</f>
        <v>0</v>
      </c>
      <c r="K115" s="157" t="s">
        <v>1</v>
      </c>
      <c r="L115" s="32"/>
      <c r="M115" s="162" t="s">
        <v>1</v>
      </c>
      <c r="N115" s="163" t="s">
        <v>43</v>
      </c>
      <c r="O115" s="54"/>
      <c r="P115" s="164">
        <f>O115*H115</f>
        <v>0</v>
      </c>
      <c r="Q115" s="164">
        <v>0</v>
      </c>
      <c r="R115" s="164">
        <f>Q115*H115</f>
        <v>0</v>
      </c>
      <c r="S115" s="164">
        <v>0</v>
      </c>
      <c r="T115" s="165">
        <f>S115*H115</f>
        <v>0</v>
      </c>
      <c r="AR115" s="11" t="s">
        <v>111</v>
      </c>
      <c r="AT115" s="11" t="s">
        <v>107</v>
      </c>
      <c r="AU115" s="11" t="s">
        <v>77</v>
      </c>
      <c r="AY115" s="11" t="s">
        <v>106</v>
      </c>
      <c r="BE115" s="166">
        <f>IF(N115="základní",J115,0)</f>
        <v>0</v>
      </c>
      <c r="BF115" s="166">
        <f>IF(N115="snížená",J115,0)</f>
        <v>0</v>
      </c>
      <c r="BG115" s="166">
        <f>IF(N115="zákl. přenesená",J115,0)</f>
        <v>0</v>
      </c>
      <c r="BH115" s="166">
        <f>IF(N115="sníž. přenesená",J115,0)</f>
        <v>0</v>
      </c>
      <c r="BI115" s="166">
        <f>IF(N115="nulová",J115,0)</f>
        <v>0</v>
      </c>
      <c r="BJ115" s="11" t="s">
        <v>77</v>
      </c>
      <c r="BK115" s="166">
        <f>ROUND(I115*H115,2)</f>
        <v>0</v>
      </c>
      <c r="BL115" s="11" t="s">
        <v>111</v>
      </c>
      <c r="BM115" s="11" t="s">
        <v>188</v>
      </c>
    </row>
    <row r="116" spans="2:47" s="1" customFormat="1" ht="29.25">
      <c r="B116" s="28"/>
      <c r="C116" s="29"/>
      <c r="D116" s="167" t="s">
        <v>113</v>
      </c>
      <c r="E116" s="29"/>
      <c r="F116" s="168" t="s">
        <v>161</v>
      </c>
      <c r="G116" s="29"/>
      <c r="H116" s="29"/>
      <c r="I116" s="92"/>
      <c r="J116" s="29"/>
      <c r="K116" s="29"/>
      <c r="L116" s="32"/>
      <c r="M116" s="169"/>
      <c r="N116" s="54"/>
      <c r="O116" s="54"/>
      <c r="P116" s="54"/>
      <c r="Q116" s="54"/>
      <c r="R116" s="54"/>
      <c r="S116" s="54"/>
      <c r="T116" s="55"/>
      <c r="AT116" s="11" t="s">
        <v>113</v>
      </c>
      <c r="AU116" s="11" t="s">
        <v>77</v>
      </c>
    </row>
    <row r="117" spans="2:65" s="1" customFormat="1" ht="16.5" customHeight="1">
      <c r="B117" s="28"/>
      <c r="C117" s="155" t="s">
        <v>189</v>
      </c>
      <c r="D117" s="155" t="s">
        <v>107</v>
      </c>
      <c r="E117" s="156" t="s">
        <v>190</v>
      </c>
      <c r="F117" s="157" t="s">
        <v>191</v>
      </c>
      <c r="G117" s="158" t="s">
        <v>192</v>
      </c>
      <c r="H117" s="159">
        <v>32</v>
      </c>
      <c r="I117" s="160"/>
      <c r="J117" s="161">
        <f>ROUND(I117*H117,2)</f>
        <v>0</v>
      </c>
      <c r="K117" s="157" t="s">
        <v>1</v>
      </c>
      <c r="L117" s="32"/>
      <c r="M117" s="162" t="s">
        <v>1</v>
      </c>
      <c r="N117" s="163" t="s">
        <v>43</v>
      </c>
      <c r="O117" s="54"/>
      <c r="P117" s="164">
        <f>O117*H117</f>
        <v>0</v>
      </c>
      <c r="Q117" s="164">
        <v>0</v>
      </c>
      <c r="R117" s="164">
        <f>Q117*H117</f>
        <v>0</v>
      </c>
      <c r="S117" s="164">
        <v>0</v>
      </c>
      <c r="T117" s="165">
        <f>S117*H117</f>
        <v>0</v>
      </c>
      <c r="AR117" s="11" t="s">
        <v>111</v>
      </c>
      <c r="AT117" s="11" t="s">
        <v>107</v>
      </c>
      <c r="AU117" s="11" t="s">
        <v>77</v>
      </c>
      <c r="AY117" s="11" t="s">
        <v>106</v>
      </c>
      <c r="BE117" s="166">
        <f>IF(N117="základní",J117,0)</f>
        <v>0</v>
      </c>
      <c r="BF117" s="166">
        <f>IF(N117="snížená",J117,0)</f>
        <v>0</v>
      </c>
      <c r="BG117" s="166">
        <f>IF(N117="zákl. přenesená",J117,0)</f>
        <v>0</v>
      </c>
      <c r="BH117" s="166">
        <f>IF(N117="sníž. přenesená",J117,0)</f>
        <v>0</v>
      </c>
      <c r="BI117" s="166">
        <f>IF(N117="nulová",J117,0)</f>
        <v>0</v>
      </c>
      <c r="BJ117" s="11" t="s">
        <v>77</v>
      </c>
      <c r="BK117" s="166">
        <f>ROUND(I117*H117,2)</f>
        <v>0</v>
      </c>
      <c r="BL117" s="11" t="s">
        <v>111</v>
      </c>
      <c r="BM117" s="11" t="s">
        <v>193</v>
      </c>
    </row>
    <row r="118" spans="2:47" s="1" customFormat="1" ht="29.25">
      <c r="B118" s="28"/>
      <c r="C118" s="29"/>
      <c r="D118" s="167" t="s">
        <v>113</v>
      </c>
      <c r="E118" s="29"/>
      <c r="F118" s="168" t="s">
        <v>161</v>
      </c>
      <c r="G118" s="29"/>
      <c r="H118" s="29"/>
      <c r="I118" s="92"/>
      <c r="J118" s="29"/>
      <c r="K118" s="29"/>
      <c r="L118" s="32"/>
      <c r="M118" s="169"/>
      <c r="N118" s="54"/>
      <c r="O118" s="54"/>
      <c r="P118" s="54"/>
      <c r="Q118" s="54"/>
      <c r="R118" s="54"/>
      <c r="S118" s="54"/>
      <c r="T118" s="55"/>
      <c r="AT118" s="11" t="s">
        <v>113</v>
      </c>
      <c r="AU118" s="11" t="s">
        <v>77</v>
      </c>
    </row>
    <row r="119" spans="2:65" s="1" customFormat="1" ht="16.5" customHeight="1">
      <c r="B119" s="28"/>
      <c r="C119" s="155" t="s">
        <v>194</v>
      </c>
      <c r="D119" s="155" t="s">
        <v>107</v>
      </c>
      <c r="E119" s="156" t="s">
        <v>195</v>
      </c>
      <c r="F119" s="157" t="s">
        <v>196</v>
      </c>
      <c r="G119" s="158" t="s">
        <v>192</v>
      </c>
      <c r="H119" s="159">
        <v>8</v>
      </c>
      <c r="I119" s="160"/>
      <c r="J119" s="161">
        <f>ROUND(I119*H119,2)</f>
        <v>0</v>
      </c>
      <c r="K119" s="157" t="s">
        <v>1</v>
      </c>
      <c r="L119" s="32"/>
      <c r="M119" s="162" t="s">
        <v>1</v>
      </c>
      <c r="N119" s="163" t="s">
        <v>43</v>
      </c>
      <c r="O119" s="54"/>
      <c r="P119" s="164">
        <f>O119*H119</f>
        <v>0</v>
      </c>
      <c r="Q119" s="164">
        <v>0</v>
      </c>
      <c r="R119" s="164">
        <f>Q119*H119</f>
        <v>0</v>
      </c>
      <c r="S119" s="164">
        <v>0</v>
      </c>
      <c r="T119" s="165">
        <f>S119*H119</f>
        <v>0</v>
      </c>
      <c r="AR119" s="11" t="s">
        <v>111</v>
      </c>
      <c r="AT119" s="11" t="s">
        <v>107</v>
      </c>
      <c r="AU119" s="11" t="s">
        <v>77</v>
      </c>
      <c r="AY119" s="11" t="s">
        <v>106</v>
      </c>
      <c r="BE119" s="166">
        <f>IF(N119="základní",J119,0)</f>
        <v>0</v>
      </c>
      <c r="BF119" s="166">
        <f>IF(N119="snížená",J119,0)</f>
        <v>0</v>
      </c>
      <c r="BG119" s="166">
        <f>IF(N119="zákl. přenesená",J119,0)</f>
        <v>0</v>
      </c>
      <c r="BH119" s="166">
        <f>IF(N119="sníž. přenesená",J119,0)</f>
        <v>0</v>
      </c>
      <c r="BI119" s="166">
        <f>IF(N119="nulová",J119,0)</f>
        <v>0</v>
      </c>
      <c r="BJ119" s="11" t="s">
        <v>77</v>
      </c>
      <c r="BK119" s="166">
        <f>ROUND(I119*H119,2)</f>
        <v>0</v>
      </c>
      <c r="BL119" s="11" t="s">
        <v>111</v>
      </c>
      <c r="BM119" s="11" t="s">
        <v>197</v>
      </c>
    </row>
    <row r="120" spans="2:47" s="1" customFormat="1" ht="29.25">
      <c r="B120" s="28"/>
      <c r="C120" s="29"/>
      <c r="D120" s="167" t="s">
        <v>113</v>
      </c>
      <c r="E120" s="29"/>
      <c r="F120" s="168" t="s">
        <v>161</v>
      </c>
      <c r="G120" s="29"/>
      <c r="H120" s="29"/>
      <c r="I120" s="92"/>
      <c r="J120" s="29"/>
      <c r="K120" s="29"/>
      <c r="L120" s="32"/>
      <c r="M120" s="169"/>
      <c r="N120" s="54"/>
      <c r="O120" s="54"/>
      <c r="P120" s="54"/>
      <c r="Q120" s="54"/>
      <c r="R120" s="54"/>
      <c r="S120" s="54"/>
      <c r="T120" s="55"/>
      <c r="AT120" s="11" t="s">
        <v>113</v>
      </c>
      <c r="AU120" s="11" t="s">
        <v>77</v>
      </c>
    </row>
    <row r="121" spans="2:63" s="9" customFormat="1" ht="25.9" customHeight="1">
      <c r="B121" s="141"/>
      <c r="C121" s="142"/>
      <c r="D121" s="143" t="s">
        <v>71</v>
      </c>
      <c r="E121" s="144" t="s">
        <v>198</v>
      </c>
      <c r="F121" s="144" t="s">
        <v>199</v>
      </c>
      <c r="G121" s="142"/>
      <c r="H121" s="142"/>
      <c r="I121" s="145"/>
      <c r="J121" s="146">
        <f>BK121</f>
        <v>0</v>
      </c>
      <c r="K121" s="142"/>
      <c r="L121" s="147"/>
      <c r="M121" s="148"/>
      <c r="N121" s="149"/>
      <c r="O121" s="149"/>
      <c r="P121" s="150">
        <f>SUM(P122:P133)</f>
        <v>0</v>
      </c>
      <c r="Q121" s="149"/>
      <c r="R121" s="150">
        <f>SUM(R122:R133)</f>
        <v>0</v>
      </c>
      <c r="S121" s="149"/>
      <c r="T121" s="151">
        <f>SUM(T122:T133)</f>
        <v>0</v>
      </c>
      <c r="AR121" s="152" t="s">
        <v>77</v>
      </c>
      <c r="AT121" s="153" t="s">
        <v>71</v>
      </c>
      <c r="AU121" s="153" t="s">
        <v>72</v>
      </c>
      <c r="AY121" s="152" t="s">
        <v>106</v>
      </c>
      <c r="BK121" s="154">
        <f>SUM(BK122:BK133)</f>
        <v>0</v>
      </c>
    </row>
    <row r="122" spans="2:65" s="1" customFormat="1" ht="16.5" customHeight="1">
      <c r="B122" s="28"/>
      <c r="C122" s="155" t="s">
        <v>7</v>
      </c>
      <c r="D122" s="155" t="s">
        <v>107</v>
      </c>
      <c r="E122" s="156" t="s">
        <v>200</v>
      </c>
      <c r="F122" s="157" t="s">
        <v>201</v>
      </c>
      <c r="G122" s="158" t="s">
        <v>143</v>
      </c>
      <c r="H122" s="159">
        <v>320</v>
      </c>
      <c r="I122" s="160"/>
      <c r="J122" s="161">
        <f>ROUND(I122*H122,2)</f>
        <v>0</v>
      </c>
      <c r="K122" s="157" t="s">
        <v>1</v>
      </c>
      <c r="L122" s="32"/>
      <c r="M122" s="162" t="s">
        <v>1</v>
      </c>
      <c r="N122" s="163" t="s">
        <v>43</v>
      </c>
      <c r="O122" s="54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AR122" s="11" t="s">
        <v>111</v>
      </c>
      <c r="AT122" s="11" t="s">
        <v>107</v>
      </c>
      <c r="AU122" s="11" t="s">
        <v>77</v>
      </c>
      <c r="AY122" s="11" t="s">
        <v>106</v>
      </c>
      <c r="BE122" s="166">
        <f>IF(N122="základní",J122,0)</f>
        <v>0</v>
      </c>
      <c r="BF122" s="166">
        <f>IF(N122="snížená",J122,0)</f>
        <v>0</v>
      </c>
      <c r="BG122" s="166">
        <f>IF(N122="zákl. přenesená",J122,0)</f>
        <v>0</v>
      </c>
      <c r="BH122" s="166">
        <f>IF(N122="sníž. přenesená",J122,0)</f>
        <v>0</v>
      </c>
      <c r="BI122" s="166">
        <f>IF(N122="nulová",J122,0)</f>
        <v>0</v>
      </c>
      <c r="BJ122" s="11" t="s">
        <v>77</v>
      </c>
      <c r="BK122" s="166">
        <f>ROUND(I122*H122,2)</f>
        <v>0</v>
      </c>
      <c r="BL122" s="11" t="s">
        <v>111</v>
      </c>
      <c r="BM122" s="11" t="s">
        <v>202</v>
      </c>
    </row>
    <row r="123" spans="2:47" s="1" customFormat="1" ht="29.25">
      <c r="B123" s="28"/>
      <c r="C123" s="29"/>
      <c r="D123" s="167" t="s">
        <v>113</v>
      </c>
      <c r="E123" s="29"/>
      <c r="F123" s="168" t="s">
        <v>161</v>
      </c>
      <c r="G123" s="29"/>
      <c r="H123" s="29"/>
      <c r="I123" s="92"/>
      <c r="J123" s="29"/>
      <c r="K123" s="29"/>
      <c r="L123" s="32"/>
      <c r="M123" s="169"/>
      <c r="N123" s="54"/>
      <c r="O123" s="54"/>
      <c r="P123" s="54"/>
      <c r="Q123" s="54"/>
      <c r="R123" s="54"/>
      <c r="S123" s="54"/>
      <c r="T123" s="55"/>
      <c r="AT123" s="11" t="s">
        <v>113</v>
      </c>
      <c r="AU123" s="11" t="s">
        <v>77</v>
      </c>
    </row>
    <row r="124" spans="2:65" s="1" customFormat="1" ht="16.5" customHeight="1">
      <c r="B124" s="28"/>
      <c r="C124" s="155" t="s">
        <v>203</v>
      </c>
      <c r="D124" s="155" t="s">
        <v>107</v>
      </c>
      <c r="E124" s="156" t="s">
        <v>204</v>
      </c>
      <c r="F124" s="157" t="s">
        <v>205</v>
      </c>
      <c r="G124" s="158" t="s">
        <v>143</v>
      </c>
      <c r="H124" s="159">
        <v>80</v>
      </c>
      <c r="I124" s="160"/>
      <c r="J124" s="161">
        <f>ROUND(I124*H124,2)</f>
        <v>0</v>
      </c>
      <c r="K124" s="157" t="s">
        <v>1</v>
      </c>
      <c r="L124" s="32"/>
      <c r="M124" s="162" t="s">
        <v>1</v>
      </c>
      <c r="N124" s="163" t="s">
        <v>43</v>
      </c>
      <c r="O124" s="54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AR124" s="11" t="s">
        <v>111</v>
      </c>
      <c r="AT124" s="11" t="s">
        <v>107</v>
      </c>
      <c r="AU124" s="11" t="s">
        <v>77</v>
      </c>
      <c r="AY124" s="11" t="s">
        <v>106</v>
      </c>
      <c r="BE124" s="166">
        <f>IF(N124="základní",J124,0)</f>
        <v>0</v>
      </c>
      <c r="BF124" s="166">
        <f>IF(N124="snížená",J124,0)</f>
        <v>0</v>
      </c>
      <c r="BG124" s="166">
        <f>IF(N124="zákl. přenesená",J124,0)</f>
        <v>0</v>
      </c>
      <c r="BH124" s="166">
        <f>IF(N124="sníž. přenesená",J124,0)</f>
        <v>0</v>
      </c>
      <c r="BI124" s="166">
        <f>IF(N124="nulová",J124,0)</f>
        <v>0</v>
      </c>
      <c r="BJ124" s="11" t="s">
        <v>77</v>
      </c>
      <c r="BK124" s="166">
        <f>ROUND(I124*H124,2)</f>
        <v>0</v>
      </c>
      <c r="BL124" s="11" t="s">
        <v>111</v>
      </c>
      <c r="BM124" s="11" t="s">
        <v>206</v>
      </c>
    </row>
    <row r="125" spans="2:47" s="1" customFormat="1" ht="29.25">
      <c r="B125" s="28"/>
      <c r="C125" s="29"/>
      <c r="D125" s="167" t="s">
        <v>113</v>
      </c>
      <c r="E125" s="29"/>
      <c r="F125" s="168" t="s">
        <v>161</v>
      </c>
      <c r="G125" s="29"/>
      <c r="H125" s="29"/>
      <c r="I125" s="92"/>
      <c r="J125" s="29"/>
      <c r="K125" s="29"/>
      <c r="L125" s="32"/>
      <c r="M125" s="169"/>
      <c r="N125" s="54"/>
      <c r="O125" s="54"/>
      <c r="P125" s="54"/>
      <c r="Q125" s="54"/>
      <c r="R125" s="54"/>
      <c r="S125" s="54"/>
      <c r="T125" s="55"/>
      <c r="AT125" s="11" t="s">
        <v>113</v>
      </c>
      <c r="AU125" s="11" t="s">
        <v>77</v>
      </c>
    </row>
    <row r="126" spans="2:65" s="1" customFormat="1" ht="16.5" customHeight="1">
      <c r="B126" s="28"/>
      <c r="C126" s="155" t="s">
        <v>207</v>
      </c>
      <c r="D126" s="155" t="s">
        <v>107</v>
      </c>
      <c r="E126" s="156" t="s">
        <v>208</v>
      </c>
      <c r="F126" s="157" t="s">
        <v>209</v>
      </c>
      <c r="G126" s="158" t="s">
        <v>143</v>
      </c>
      <c r="H126" s="159">
        <v>320</v>
      </c>
      <c r="I126" s="160"/>
      <c r="J126" s="161">
        <f>ROUND(I126*H126,2)</f>
        <v>0</v>
      </c>
      <c r="K126" s="157" t="s">
        <v>1</v>
      </c>
      <c r="L126" s="32"/>
      <c r="M126" s="162" t="s">
        <v>1</v>
      </c>
      <c r="N126" s="163" t="s">
        <v>43</v>
      </c>
      <c r="O126" s="54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AR126" s="11" t="s">
        <v>111</v>
      </c>
      <c r="AT126" s="11" t="s">
        <v>107</v>
      </c>
      <c r="AU126" s="11" t="s">
        <v>77</v>
      </c>
      <c r="AY126" s="11" t="s">
        <v>106</v>
      </c>
      <c r="BE126" s="166">
        <f>IF(N126="základní",J126,0)</f>
        <v>0</v>
      </c>
      <c r="BF126" s="166">
        <f>IF(N126="snížená",J126,0)</f>
        <v>0</v>
      </c>
      <c r="BG126" s="166">
        <f>IF(N126="zákl. přenesená",J126,0)</f>
        <v>0</v>
      </c>
      <c r="BH126" s="166">
        <f>IF(N126="sníž. přenesená",J126,0)</f>
        <v>0</v>
      </c>
      <c r="BI126" s="166">
        <f>IF(N126="nulová",J126,0)</f>
        <v>0</v>
      </c>
      <c r="BJ126" s="11" t="s">
        <v>77</v>
      </c>
      <c r="BK126" s="166">
        <f>ROUND(I126*H126,2)</f>
        <v>0</v>
      </c>
      <c r="BL126" s="11" t="s">
        <v>111</v>
      </c>
      <c r="BM126" s="11" t="s">
        <v>210</v>
      </c>
    </row>
    <row r="127" spans="2:47" s="1" customFormat="1" ht="29.25">
      <c r="B127" s="28"/>
      <c r="C127" s="29"/>
      <c r="D127" s="167" t="s">
        <v>113</v>
      </c>
      <c r="E127" s="29"/>
      <c r="F127" s="168" t="s">
        <v>161</v>
      </c>
      <c r="G127" s="29"/>
      <c r="H127" s="29"/>
      <c r="I127" s="92"/>
      <c r="J127" s="29"/>
      <c r="K127" s="29"/>
      <c r="L127" s="32"/>
      <c r="M127" s="169"/>
      <c r="N127" s="54"/>
      <c r="O127" s="54"/>
      <c r="P127" s="54"/>
      <c r="Q127" s="54"/>
      <c r="R127" s="54"/>
      <c r="S127" s="54"/>
      <c r="T127" s="55"/>
      <c r="AT127" s="11" t="s">
        <v>113</v>
      </c>
      <c r="AU127" s="11" t="s">
        <v>77</v>
      </c>
    </row>
    <row r="128" spans="2:65" s="1" customFormat="1" ht="16.5" customHeight="1">
      <c r="B128" s="28"/>
      <c r="C128" s="155" t="s">
        <v>211</v>
      </c>
      <c r="D128" s="155" t="s">
        <v>107</v>
      </c>
      <c r="E128" s="156" t="s">
        <v>212</v>
      </c>
      <c r="F128" s="157" t="s">
        <v>213</v>
      </c>
      <c r="G128" s="158" t="s">
        <v>143</v>
      </c>
      <c r="H128" s="159">
        <v>80</v>
      </c>
      <c r="I128" s="160"/>
      <c r="J128" s="161">
        <f>ROUND(I128*H128,2)</f>
        <v>0</v>
      </c>
      <c r="K128" s="157" t="s">
        <v>1</v>
      </c>
      <c r="L128" s="32"/>
      <c r="M128" s="162" t="s">
        <v>1</v>
      </c>
      <c r="N128" s="163" t="s">
        <v>43</v>
      </c>
      <c r="O128" s="54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AR128" s="11" t="s">
        <v>111</v>
      </c>
      <c r="AT128" s="11" t="s">
        <v>107</v>
      </c>
      <c r="AU128" s="11" t="s">
        <v>77</v>
      </c>
      <c r="AY128" s="11" t="s">
        <v>106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1" t="s">
        <v>77</v>
      </c>
      <c r="BK128" s="166">
        <f>ROUND(I128*H128,2)</f>
        <v>0</v>
      </c>
      <c r="BL128" s="11" t="s">
        <v>111</v>
      </c>
      <c r="BM128" s="11" t="s">
        <v>214</v>
      </c>
    </row>
    <row r="129" spans="2:47" s="1" customFormat="1" ht="29.25">
      <c r="B129" s="28"/>
      <c r="C129" s="29"/>
      <c r="D129" s="167" t="s">
        <v>113</v>
      </c>
      <c r="E129" s="29"/>
      <c r="F129" s="168" t="s">
        <v>161</v>
      </c>
      <c r="G129" s="29"/>
      <c r="H129" s="29"/>
      <c r="I129" s="92"/>
      <c r="J129" s="29"/>
      <c r="K129" s="29"/>
      <c r="L129" s="32"/>
      <c r="M129" s="169"/>
      <c r="N129" s="54"/>
      <c r="O129" s="54"/>
      <c r="P129" s="54"/>
      <c r="Q129" s="54"/>
      <c r="R129" s="54"/>
      <c r="S129" s="54"/>
      <c r="T129" s="55"/>
      <c r="AT129" s="11" t="s">
        <v>113</v>
      </c>
      <c r="AU129" s="11" t="s">
        <v>77</v>
      </c>
    </row>
    <row r="130" spans="2:65" s="1" customFormat="1" ht="16.5" customHeight="1">
      <c r="B130" s="28"/>
      <c r="C130" s="155" t="s">
        <v>215</v>
      </c>
      <c r="D130" s="155" t="s">
        <v>107</v>
      </c>
      <c r="E130" s="156" t="s">
        <v>216</v>
      </c>
      <c r="F130" s="157" t="s">
        <v>217</v>
      </c>
      <c r="G130" s="158" t="s">
        <v>143</v>
      </c>
      <c r="H130" s="159">
        <v>320</v>
      </c>
      <c r="I130" s="160"/>
      <c r="J130" s="161">
        <f>ROUND(I130*H130,2)</f>
        <v>0</v>
      </c>
      <c r="K130" s="157" t="s">
        <v>1</v>
      </c>
      <c r="L130" s="32"/>
      <c r="M130" s="162" t="s">
        <v>1</v>
      </c>
      <c r="N130" s="163" t="s">
        <v>43</v>
      </c>
      <c r="O130" s="54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AR130" s="11" t="s">
        <v>111</v>
      </c>
      <c r="AT130" s="11" t="s">
        <v>107</v>
      </c>
      <c r="AU130" s="11" t="s">
        <v>77</v>
      </c>
      <c r="AY130" s="11" t="s">
        <v>106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1" t="s">
        <v>77</v>
      </c>
      <c r="BK130" s="166">
        <f>ROUND(I130*H130,2)</f>
        <v>0</v>
      </c>
      <c r="BL130" s="11" t="s">
        <v>111</v>
      </c>
      <c r="BM130" s="11" t="s">
        <v>218</v>
      </c>
    </row>
    <row r="131" spans="2:47" s="1" customFormat="1" ht="29.25">
      <c r="B131" s="28"/>
      <c r="C131" s="29"/>
      <c r="D131" s="167" t="s">
        <v>113</v>
      </c>
      <c r="E131" s="29"/>
      <c r="F131" s="168" t="s">
        <v>161</v>
      </c>
      <c r="G131" s="29"/>
      <c r="H131" s="29"/>
      <c r="I131" s="92"/>
      <c r="J131" s="29"/>
      <c r="K131" s="29"/>
      <c r="L131" s="32"/>
      <c r="M131" s="169"/>
      <c r="N131" s="54"/>
      <c r="O131" s="54"/>
      <c r="P131" s="54"/>
      <c r="Q131" s="54"/>
      <c r="R131" s="54"/>
      <c r="S131" s="54"/>
      <c r="T131" s="55"/>
      <c r="AT131" s="11" t="s">
        <v>113</v>
      </c>
      <c r="AU131" s="11" t="s">
        <v>77</v>
      </c>
    </row>
    <row r="132" spans="2:65" s="1" customFormat="1" ht="22.5" customHeight="1">
      <c r="B132" s="28"/>
      <c r="C132" s="155" t="s">
        <v>219</v>
      </c>
      <c r="D132" s="155" t="s">
        <v>107</v>
      </c>
      <c r="E132" s="156" t="s">
        <v>220</v>
      </c>
      <c r="F132" s="157" t="s">
        <v>221</v>
      </c>
      <c r="G132" s="158" t="s">
        <v>143</v>
      </c>
      <c r="H132" s="159">
        <v>80</v>
      </c>
      <c r="I132" s="160"/>
      <c r="J132" s="161">
        <f>ROUND(I132*H132,2)</f>
        <v>0</v>
      </c>
      <c r="K132" s="157" t="s">
        <v>1</v>
      </c>
      <c r="L132" s="32"/>
      <c r="M132" s="162" t="s">
        <v>1</v>
      </c>
      <c r="N132" s="163" t="s">
        <v>43</v>
      </c>
      <c r="O132" s="54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AR132" s="11" t="s">
        <v>111</v>
      </c>
      <c r="AT132" s="11" t="s">
        <v>107</v>
      </c>
      <c r="AU132" s="11" t="s">
        <v>77</v>
      </c>
      <c r="AY132" s="11" t="s">
        <v>106</v>
      </c>
      <c r="BE132" s="166">
        <f>IF(N132="základní",J132,0)</f>
        <v>0</v>
      </c>
      <c r="BF132" s="166">
        <f>IF(N132="snížená",J132,0)</f>
        <v>0</v>
      </c>
      <c r="BG132" s="166">
        <f>IF(N132="zákl. přenesená",J132,0)</f>
        <v>0</v>
      </c>
      <c r="BH132" s="166">
        <f>IF(N132="sníž. přenesená",J132,0)</f>
        <v>0</v>
      </c>
      <c r="BI132" s="166">
        <f>IF(N132="nulová",J132,0)</f>
        <v>0</v>
      </c>
      <c r="BJ132" s="11" t="s">
        <v>77</v>
      </c>
      <c r="BK132" s="166">
        <f>ROUND(I132*H132,2)</f>
        <v>0</v>
      </c>
      <c r="BL132" s="11" t="s">
        <v>111</v>
      </c>
      <c r="BM132" s="11" t="s">
        <v>222</v>
      </c>
    </row>
    <row r="133" spans="2:47" s="1" customFormat="1" ht="29.25">
      <c r="B133" s="28"/>
      <c r="C133" s="29"/>
      <c r="D133" s="167" t="s">
        <v>113</v>
      </c>
      <c r="E133" s="29"/>
      <c r="F133" s="168" t="s">
        <v>161</v>
      </c>
      <c r="G133" s="29"/>
      <c r="H133" s="29"/>
      <c r="I133" s="92"/>
      <c r="J133" s="29"/>
      <c r="K133" s="29"/>
      <c r="L133" s="32"/>
      <c r="M133" s="169"/>
      <c r="N133" s="54"/>
      <c r="O133" s="54"/>
      <c r="P133" s="54"/>
      <c r="Q133" s="54"/>
      <c r="R133" s="54"/>
      <c r="S133" s="54"/>
      <c r="T133" s="55"/>
      <c r="AT133" s="11" t="s">
        <v>113</v>
      </c>
      <c r="AU133" s="11" t="s">
        <v>77</v>
      </c>
    </row>
    <row r="134" spans="2:63" s="9" customFormat="1" ht="25.9" customHeight="1">
      <c r="B134" s="141"/>
      <c r="C134" s="142"/>
      <c r="D134" s="143" t="s">
        <v>71</v>
      </c>
      <c r="E134" s="144" t="s">
        <v>223</v>
      </c>
      <c r="F134" s="144" t="s">
        <v>224</v>
      </c>
      <c r="G134" s="142"/>
      <c r="H134" s="142"/>
      <c r="I134" s="145"/>
      <c r="J134" s="146">
        <f>BK134</f>
        <v>0</v>
      </c>
      <c r="K134" s="142"/>
      <c r="L134" s="147"/>
      <c r="M134" s="148"/>
      <c r="N134" s="149"/>
      <c r="O134" s="149"/>
      <c r="P134" s="150">
        <f>SUM(P135:P142)</f>
        <v>0</v>
      </c>
      <c r="Q134" s="149"/>
      <c r="R134" s="150">
        <f>SUM(R135:R142)</f>
        <v>0</v>
      </c>
      <c r="S134" s="149"/>
      <c r="T134" s="151">
        <f>SUM(T135:T142)</f>
        <v>0</v>
      </c>
      <c r="AR134" s="152" t="s">
        <v>77</v>
      </c>
      <c r="AT134" s="153" t="s">
        <v>71</v>
      </c>
      <c r="AU134" s="153" t="s">
        <v>72</v>
      </c>
      <c r="AY134" s="152" t="s">
        <v>106</v>
      </c>
      <c r="BK134" s="154">
        <f>SUM(BK135:BK142)</f>
        <v>0</v>
      </c>
    </row>
    <row r="135" spans="2:65" s="1" customFormat="1" ht="16.5" customHeight="1">
      <c r="B135" s="28"/>
      <c r="C135" s="155" t="s">
        <v>225</v>
      </c>
      <c r="D135" s="155" t="s">
        <v>107</v>
      </c>
      <c r="E135" s="156" t="s">
        <v>226</v>
      </c>
      <c r="F135" s="157" t="s">
        <v>227</v>
      </c>
      <c r="G135" s="158" t="s">
        <v>143</v>
      </c>
      <c r="H135" s="159">
        <v>200</v>
      </c>
      <c r="I135" s="160"/>
      <c r="J135" s="161">
        <f>ROUND(I135*H135,2)</f>
        <v>0</v>
      </c>
      <c r="K135" s="157" t="s">
        <v>1</v>
      </c>
      <c r="L135" s="32"/>
      <c r="M135" s="162" t="s">
        <v>1</v>
      </c>
      <c r="N135" s="163" t="s">
        <v>43</v>
      </c>
      <c r="O135" s="54"/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AR135" s="11" t="s">
        <v>111</v>
      </c>
      <c r="AT135" s="11" t="s">
        <v>107</v>
      </c>
      <c r="AU135" s="11" t="s">
        <v>77</v>
      </c>
      <c r="AY135" s="11" t="s">
        <v>106</v>
      </c>
      <c r="BE135" s="166">
        <f>IF(N135="základní",J135,0)</f>
        <v>0</v>
      </c>
      <c r="BF135" s="166">
        <f>IF(N135="snížená",J135,0)</f>
        <v>0</v>
      </c>
      <c r="BG135" s="166">
        <f>IF(N135="zákl. přenesená",J135,0)</f>
        <v>0</v>
      </c>
      <c r="BH135" s="166">
        <f>IF(N135="sníž. přenesená",J135,0)</f>
        <v>0</v>
      </c>
      <c r="BI135" s="166">
        <f>IF(N135="nulová",J135,0)</f>
        <v>0</v>
      </c>
      <c r="BJ135" s="11" t="s">
        <v>77</v>
      </c>
      <c r="BK135" s="166">
        <f>ROUND(I135*H135,2)</f>
        <v>0</v>
      </c>
      <c r="BL135" s="11" t="s">
        <v>111</v>
      </c>
      <c r="BM135" s="11" t="s">
        <v>228</v>
      </c>
    </row>
    <row r="136" spans="2:47" s="1" customFormat="1" ht="29.25">
      <c r="B136" s="28"/>
      <c r="C136" s="29"/>
      <c r="D136" s="167" t="s">
        <v>113</v>
      </c>
      <c r="E136" s="29"/>
      <c r="F136" s="168" t="s">
        <v>161</v>
      </c>
      <c r="G136" s="29"/>
      <c r="H136" s="29"/>
      <c r="I136" s="92"/>
      <c r="J136" s="29"/>
      <c r="K136" s="29"/>
      <c r="L136" s="32"/>
      <c r="M136" s="169"/>
      <c r="N136" s="54"/>
      <c r="O136" s="54"/>
      <c r="P136" s="54"/>
      <c r="Q136" s="54"/>
      <c r="R136" s="54"/>
      <c r="S136" s="54"/>
      <c r="T136" s="55"/>
      <c r="AT136" s="11" t="s">
        <v>113</v>
      </c>
      <c r="AU136" s="11" t="s">
        <v>77</v>
      </c>
    </row>
    <row r="137" spans="2:65" s="1" customFormat="1" ht="22.5" customHeight="1">
      <c r="B137" s="28"/>
      <c r="C137" s="155" t="s">
        <v>229</v>
      </c>
      <c r="D137" s="155" t="s">
        <v>107</v>
      </c>
      <c r="E137" s="156" t="s">
        <v>230</v>
      </c>
      <c r="F137" s="157" t="s">
        <v>231</v>
      </c>
      <c r="G137" s="158" t="s">
        <v>143</v>
      </c>
      <c r="H137" s="159">
        <v>200</v>
      </c>
      <c r="I137" s="160"/>
      <c r="J137" s="161">
        <f>ROUND(I137*H137,2)</f>
        <v>0</v>
      </c>
      <c r="K137" s="157" t="s">
        <v>1</v>
      </c>
      <c r="L137" s="32"/>
      <c r="M137" s="162" t="s">
        <v>1</v>
      </c>
      <c r="N137" s="163" t="s">
        <v>43</v>
      </c>
      <c r="O137" s="54"/>
      <c r="P137" s="164">
        <f>O137*H137</f>
        <v>0</v>
      </c>
      <c r="Q137" s="164">
        <v>0</v>
      </c>
      <c r="R137" s="164">
        <f>Q137*H137</f>
        <v>0</v>
      </c>
      <c r="S137" s="164">
        <v>0</v>
      </c>
      <c r="T137" s="165">
        <f>S137*H137</f>
        <v>0</v>
      </c>
      <c r="AR137" s="11" t="s">
        <v>111</v>
      </c>
      <c r="AT137" s="11" t="s">
        <v>107</v>
      </c>
      <c r="AU137" s="11" t="s">
        <v>77</v>
      </c>
      <c r="AY137" s="11" t="s">
        <v>106</v>
      </c>
      <c r="BE137" s="166">
        <f>IF(N137="základní",J137,0)</f>
        <v>0</v>
      </c>
      <c r="BF137" s="166">
        <f>IF(N137="snížená",J137,0)</f>
        <v>0</v>
      </c>
      <c r="BG137" s="166">
        <f>IF(N137="zákl. přenesená",J137,0)</f>
        <v>0</v>
      </c>
      <c r="BH137" s="166">
        <f>IF(N137="sníž. přenesená",J137,0)</f>
        <v>0</v>
      </c>
      <c r="BI137" s="166">
        <f>IF(N137="nulová",J137,0)</f>
        <v>0</v>
      </c>
      <c r="BJ137" s="11" t="s">
        <v>77</v>
      </c>
      <c r="BK137" s="166">
        <f>ROUND(I137*H137,2)</f>
        <v>0</v>
      </c>
      <c r="BL137" s="11" t="s">
        <v>111</v>
      </c>
      <c r="BM137" s="11" t="s">
        <v>232</v>
      </c>
    </row>
    <row r="138" spans="2:47" s="1" customFormat="1" ht="29.25">
      <c r="B138" s="28"/>
      <c r="C138" s="29"/>
      <c r="D138" s="167" t="s">
        <v>113</v>
      </c>
      <c r="E138" s="29"/>
      <c r="F138" s="168" t="s">
        <v>161</v>
      </c>
      <c r="G138" s="29"/>
      <c r="H138" s="29"/>
      <c r="I138" s="92"/>
      <c r="J138" s="29"/>
      <c r="K138" s="29"/>
      <c r="L138" s="32"/>
      <c r="M138" s="169"/>
      <c r="N138" s="54"/>
      <c r="O138" s="54"/>
      <c r="P138" s="54"/>
      <c r="Q138" s="54"/>
      <c r="R138" s="54"/>
      <c r="S138" s="54"/>
      <c r="T138" s="55"/>
      <c r="AT138" s="11" t="s">
        <v>113</v>
      </c>
      <c r="AU138" s="11" t="s">
        <v>77</v>
      </c>
    </row>
    <row r="139" spans="2:65" s="1" customFormat="1" ht="16.5" customHeight="1">
      <c r="B139" s="28"/>
      <c r="C139" s="155" t="s">
        <v>233</v>
      </c>
      <c r="D139" s="155" t="s">
        <v>107</v>
      </c>
      <c r="E139" s="156" t="s">
        <v>234</v>
      </c>
      <c r="F139" s="157" t="s">
        <v>235</v>
      </c>
      <c r="G139" s="158" t="s">
        <v>143</v>
      </c>
      <c r="H139" s="159">
        <v>200</v>
      </c>
      <c r="I139" s="160"/>
      <c r="J139" s="161">
        <f>ROUND(I139*H139,2)</f>
        <v>0</v>
      </c>
      <c r="K139" s="157" t="s">
        <v>1</v>
      </c>
      <c r="L139" s="32"/>
      <c r="M139" s="162" t="s">
        <v>1</v>
      </c>
      <c r="N139" s="163" t="s">
        <v>43</v>
      </c>
      <c r="O139" s="54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AR139" s="11" t="s">
        <v>111</v>
      </c>
      <c r="AT139" s="11" t="s">
        <v>107</v>
      </c>
      <c r="AU139" s="11" t="s">
        <v>77</v>
      </c>
      <c r="AY139" s="11" t="s">
        <v>106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1" t="s">
        <v>77</v>
      </c>
      <c r="BK139" s="166">
        <f>ROUND(I139*H139,2)</f>
        <v>0</v>
      </c>
      <c r="BL139" s="11" t="s">
        <v>111</v>
      </c>
      <c r="BM139" s="11" t="s">
        <v>236</v>
      </c>
    </row>
    <row r="140" spans="2:47" s="1" customFormat="1" ht="29.25">
      <c r="B140" s="28"/>
      <c r="C140" s="29"/>
      <c r="D140" s="167" t="s">
        <v>113</v>
      </c>
      <c r="E140" s="29"/>
      <c r="F140" s="168" t="s">
        <v>161</v>
      </c>
      <c r="G140" s="29"/>
      <c r="H140" s="29"/>
      <c r="I140" s="92"/>
      <c r="J140" s="29"/>
      <c r="K140" s="29"/>
      <c r="L140" s="32"/>
      <c r="M140" s="169"/>
      <c r="N140" s="54"/>
      <c r="O140" s="54"/>
      <c r="P140" s="54"/>
      <c r="Q140" s="54"/>
      <c r="R140" s="54"/>
      <c r="S140" s="54"/>
      <c r="T140" s="55"/>
      <c r="AT140" s="11" t="s">
        <v>113</v>
      </c>
      <c r="AU140" s="11" t="s">
        <v>77</v>
      </c>
    </row>
    <row r="141" spans="2:65" s="1" customFormat="1" ht="16.5" customHeight="1">
      <c r="B141" s="28"/>
      <c r="C141" s="155" t="s">
        <v>237</v>
      </c>
      <c r="D141" s="155" t="s">
        <v>107</v>
      </c>
      <c r="E141" s="156" t="s">
        <v>238</v>
      </c>
      <c r="F141" s="157" t="s">
        <v>239</v>
      </c>
      <c r="G141" s="158" t="s">
        <v>143</v>
      </c>
      <c r="H141" s="159">
        <v>200</v>
      </c>
      <c r="I141" s="160"/>
      <c r="J141" s="161">
        <f>ROUND(I141*H141,2)</f>
        <v>0</v>
      </c>
      <c r="K141" s="157" t="s">
        <v>1</v>
      </c>
      <c r="L141" s="32"/>
      <c r="M141" s="162" t="s">
        <v>1</v>
      </c>
      <c r="N141" s="163" t="s">
        <v>43</v>
      </c>
      <c r="O141" s="54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AR141" s="11" t="s">
        <v>111</v>
      </c>
      <c r="AT141" s="11" t="s">
        <v>107</v>
      </c>
      <c r="AU141" s="11" t="s">
        <v>77</v>
      </c>
      <c r="AY141" s="11" t="s">
        <v>106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1" t="s">
        <v>77</v>
      </c>
      <c r="BK141" s="166">
        <f>ROUND(I141*H141,2)</f>
        <v>0</v>
      </c>
      <c r="BL141" s="11" t="s">
        <v>111</v>
      </c>
      <c r="BM141" s="11" t="s">
        <v>240</v>
      </c>
    </row>
    <row r="142" spans="2:47" s="1" customFormat="1" ht="29.25">
      <c r="B142" s="28"/>
      <c r="C142" s="29"/>
      <c r="D142" s="167" t="s">
        <v>113</v>
      </c>
      <c r="E142" s="29"/>
      <c r="F142" s="168" t="s">
        <v>161</v>
      </c>
      <c r="G142" s="29"/>
      <c r="H142" s="29"/>
      <c r="I142" s="92"/>
      <c r="J142" s="29"/>
      <c r="K142" s="29"/>
      <c r="L142" s="32"/>
      <c r="M142" s="169"/>
      <c r="N142" s="54"/>
      <c r="O142" s="54"/>
      <c r="P142" s="54"/>
      <c r="Q142" s="54"/>
      <c r="R142" s="54"/>
      <c r="S142" s="54"/>
      <c r="T142" s="55"/>
      <c r="AT142" s="11" t="s">
        <v>113</v>
      </c>
      <c r="AU142" s="11" t="s">
        <v>77</v>
      </c>
    </row>
    <row r="143" spans="2:63" s="9" customFormat="1" ht="25.9" customHeight="1">
      <c r="B143" s="141"/>
      <c r="C143" s="142"/>
      <c r="D143" s="143" t="s">
        <v>71</v>
      </c>
      <c r="E143" s="144" t="s">
        <v>241</v>
      </c>
      <c r="F143" s="144" t="s">
        <v>242</v>
      </c>
      <c r="G143" s="142"/>
      <c r="H143" s="142"/>
      <c r="I143" s="145"/>
      <c r="J143" s="146">
        <f>BK143</f>
        <v>0</v>
      </c>
      <c r="K143" s="142"/>
      <c r="L143" s="147"/>
      <c r="M143" s="148"/>
      <c r="N143" s="149"/>
      <c r="O143" s="149"/>
      <c r="P143" s="150">
        <f>SUM(P144:P145)</f>
        <v>0</v>
      </c>
      <c r="Q143" s="149"/>
      <c r="R143" s="150">
        <f>SUM(R144:R145)</f>
        <v>0</v>
      </c>
      <c r="S143" s="149"/>
      <c r="T143" s="151">
        <f>SUM(T144:T145)</f>
        <v>0</v>
      </c>
      <c r="AR143" s="152" t="s">
        <v>77</v>
      </c>
      <c r="AT143" s="153" t="s">
        <v>71</v>
      </c>
      <c r="AU143" s="153" t="s">
        <v>72</v>
      </c>
      <c r="AY143" s="152" t="s">
        <v>106</v>
      </c>
      <c r="BK143" s="154">
        <f>SUM(BK144:BK145)</f>
        <v>0</v>
      </c>
    </row>
    <row r="144" spans="2:65" s="1" customFormat="1" ht="16.5" customHeight="1">
      <c r="B144" s="28"/>
      <c r="C144" s="155" t="s">
        <v>243</v>
      </c>
      <c r="D144" s="155" t="s">
        <v>107</v>
      </c>
      <c r="E144" s="156" t="s">
        <v>244</v>
      </c>
      <c r="F144" s="157" t="s">
        <v>245</v>
      </c>
      <c r="G144" s="158" t="s">
        <v>143</v>
      </c>
      <c r="H144" s="159">
        <v>5000</v>
      </c>
      <c r="I144" s="160"/>
      <c r="J144" s="161">
        <f>ROUND(I144*H144,2)</f>
        <v>0</v>
      </c>
      <c r="K144" s="157" t="s">
        <v>1</v>
      </c>
      <c r="L144" s="32"/>
      <c r="M144" s="162" t="s">
        <v>1</v>
      </c>
      <c r="N144" s="163" t="s">
        <v>43</v>
      </c>
      <c r="O144" s="54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AR144" s="11" t="s">
        <v>111</v>
      </c>
      <c r="AT144" s="11" t="s">
        <v>107</v>
      </c>
      <c r="AU144" s="11" t="s">
        <v>77</v>
      </c>
      <c r="AY144" s="11" t="s">
        <v>106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1" t="s">
        <v>77</v>
      </c>
      <c r="BK144" s="166">
        <f>ROUND(I144*H144,2)</f>
        <v>0</v>
      </c>
      <c r="BL144" s="11" t="s">
        <v>111</v>
      </c>
      <c r="BM144" s="11" t="s">
        <v>246</v>
      </c>
    </row>
    <row r="145" spans="2:65" s="1" customFormat="1" ht="16.5" customHeight="1">
      <c r="B145" s="28"/>
      <c r="C145" s="155" t="s">
        <v>247</v>
      </c>
      <c r="D145" s="155" t="s">
        <v>107</v>
      </c>
      <c r="E145" s="156" t="s">
        <v>248</v>
      </c>
      <c r="F145" s="157" t="s">
        <v>249</v>
      </c>
      <c r="G145" s="158" t="s">
        <v>110</v>
      </c>
      <c r="H145" s="159">
        <v>1500</v>
      </c>
      <c r="I145" s="160"/>
      <c r="J145" s="161">
        <f>ROUND(I145*H145,2)</f>
        <v>0</v>
      </c>
      <c r="K145" s="157" t="s">
        <v>1</v>
      </c>
      <c r="L145" s="32"/>
      <c r="M145" s="170" t="s">
        <v>1</v>
      </c>
      <c r="N145" s="171" t="s">
        <v>43</v>
      </c>
      <c r="O145" s="172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AR145" s="11" t="s">
        <v>111</v>
      </c>
      <c r="AT145" s="11" t="s">
        <v>107</v>
      </c>
      <c r="AU145" s="11" t="s">
        <v>77</v>
      </c>
      <c r="AY145" s="11" t="s">
        <v>106</v>
      </c>
      <c r="BE145" s="166">
        <f>IF(N145="základní",J145,0)</f>
        <v>0</v>
      </c>
      <c r="BF145" s="166">
        <f>IF(N145="snížená",J145,0)</f>
        <v>0</v>
      </c>
      <c r="BG145" s="166">
        <f>IF(N145="zákl. přenesená",J145,0)</f>
        <v>0</v>
      </c>
      <c r="BH145" s="166">
        <f>IF(N145="sníž. přenesená",J145,0)</f>
        <v>0</v>
      </c>
      <c r="BI145" s="166">
        <f>IF(N145="nulová",J145,0)</f>
        <v>0</v>
      </c>
      <c r="BJ145" s="11" t="s">
        <v>77</v>
      </c>
      <c r="BK145" s="166">
        <f>ROUND(I145*H145,2)</f>
        <v>0</v>
      </c>
      <c r="BL145" s="11" t="s">
        <v>111</v>
      </c>
      <c r="BM145" s="11" t="s">
        <v>250</v>
      </c>
    </row>
    <row r="146" spans="2:12" s="1" customFormat="1" ht="6.95" customHeight="1">
      <c r="B146" s="40"/>
      <c r="C146" s="41"/>
      <c r="D146" s="41"/>
      <c r="E146" s="41"/>
      <c r="F146" s="41"/>
      <c r="G146" s="41"/>
      <c r="H146" s="41"/>
      <c r="I146" s="114"/>
      <c r="J146" s="41"/>
      <c r="K146" s="41"/>
      <c r="L146" s="32"/>
    </row>
  </sheetData>
  <sheetProtection algorithmName="SHA-512" hashValue="JANxW3aBMk6ktCuEA9T22T/f0eOxktXwPcGCeWuA0ccU2DMSvh+lXQRIpw6xBED7w78QHIApi2VW862MsuulmA==" saltValue="Nfwi20nA4dcgQ55q8lQZhZOmYNTRf2QM3C9x40b3Z6wluX2FKyD7hcJx15TDCUEUZ2m0LXCq7yyDZOJvJxya9w==" spinCount="100000" sheet="1" objects="1" scenarios="1" formatColumns="0" formatRows="0" autoFilter="0"/>
  <autoFilter ref="C77:K145"/>
  <mergeCells count="6">
    <mergeCell ref="E70:H70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Lukáš</dc:creator>
  <cp:keywords/>
  <dc:description/>
  <cp:lastModifiedBy>Malý Lukáš</cp:lastModifiedBy>
  <dcterms:created xsi:type="dcterms:W3CDTF">2019-06-27T10:58:14Z</dcterms:created>
  <dcterms:modified xsi:type="dcterms:W3CDTF">2019-06-27T11:00:46Z</dcterms:modified>
  <cp:category/>
  <cp:version/>
  <cp:contentType/>
  <cp:contentStatus/>
</cp:coreProperties>
</file>