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Rekapitulace zakázky" sheetId="1" r:id="rId1"/>
    <sheet name="SO 01 - Stavební část" sheetId="2" r:id="rId2"/>
    <sheet name="SO 02_1 - Elektroinstalace" sheetId="3" r:id="rId3"/>
    <sheet name="SO 02_3 - Vodovod a kanal..." sheetId="4" r:id="rId4"/>
    <sheet name="SO 02_2 - Vytápění" sheetId="5" r:id="rId5"/>
    <sheet name="VRN - Vedlejší rozpočtové..." sheetId="6" r:id="rId6"/>
    <sheet name="Pokyny pro vyplnění" sheetId="7" r:id="rId7"/>
  </sheets>
  <definedNames>
    <definedName name="_xlnm.Print_Area" localSheetId="0">'Rekapitulace zakázky'!$D$4:$AO$36,'Rekapitulace zakázky'!$C$42:$AQ$61</definedName>
    <definedName name="_xlnm.Print_Titles" localSheetId="0">'Rekapitulace zakázky'!$52:$52</definedName>
    <definedName name="_xlnm._FilterDatabase" localSheetId="1" hidden="1">'SO 01 - Stavební část'!$C$107:$K$1932</definedName>
    <definedName name="_xlnm.Print_Area" localSheetId="1">'SO 01 - Stavební část'!$C$4:$J$39,'SO 01 - Stavební část'!$C$45:$J$89,'SO 01 - Stavební část'!$C$95:$K$1932</definedName>
    <definedName name="_xlnm.Print_Titles" localSheetId="1">'SO 01 - Stavební část'!$107:$107</definedName>
    <definedName name="_xlnm._FilterDatabase" localSheetId="2" hidden="1">'SO 02_1 - Elektroinstalace'!$C$90:$K$182</definedName>
    <definedName name="_xlnm.Print_Area" localSheetId="2">'SO 02_1 - Elektroinstalace'!$C$4:$J$41,'SO 02_1 - Elektroinstalace'!$C$47:$J$70,'SO 02_1 - Elektroinstalace'!$C$76:$K$182</definedName>
    <definedName name="_xlnm.Print_Titles" localSheetId="2">'SO 02_1 - Elektroinstalace'!$90:$90</definedName>
    <definedName name="_xlnm._FilterDatabase" localSheetId="3" hidden="1">'SO 02_3 - Vodovod a kanal...'!$C$92:$K$211</definedName>
    <definedName name="_xlnm.Print_Area" localSheetId="3">'SO 02_3 - Vodovod a kanal...'!$C$4:$J$41,'SO 02_3 - Vodovod a kanal...'!$C$47:$J$72,'SO 02_3 - Vodovod a kanal...'!$C$78:$K$211</definedName>
    <definedName name="_xlnm.Print_Titles" localSheetId="3">'SO 02_3 - Vodovod a kanal...'!$92:$92</definedName>
    <definedName name="_xlnm._FilterDatabase" localSheetId="4" hidden="1">'SO 02_2 - Vytápění'!$C$92:$K$151</definedName>
    <definedName name="_xlnm.Print_Area" localSheetId="4">'SO 02_2 - Vytápění'!$C$4:$J$41,'SO 02_2 - Vytápění'!$C$47:$J$72,'SO 02_2 - Vytápění'!$C$78:$K$151</definedName>
    <definedName name="_xlnm.Print_Titles" localSheetId="4">'SO 02_2 - Vytápění'!$92:$92</definedName>
    <definedName name="_xlnm._FilterDatabase" localSheetId="5" hidden="1">'VRN - Vedlejší rozpočtové...'!$C$85:$K$115</definedName>
    <definedName name="_xlnm.Print_Area" localSheetId="5">'VRN - Vedlejší rozpočtové...'!$C$4:$J$39,'VRN - Vedlejší rozpočtové...'!$C$45:$J$67,'VRN - Vedlejší rozpočtové...'!$C$73:$K$115</definedName>
    <definedName name="_xlnm.Print_Titles" localSheetId="5">'VRN - Vedlejší rozpočtové...'!$85:$85</definedName>
  </definedNames>
  <calcPr/>
</workbook>
</file>

<file path=xl/calcChain.xml><?xml version="1.0" encoding="utf-8"?>
<calcChain xmlns="http://schemas.openxmlformats.org/spreadsheetml/2006/main">
  <c i="6" r="J37"/>
  <c r="J36"/>
  <c i="1" r="AY60"/>
  <c i="6" r="J35"/>
  <c i="1" r="AX60"/>
  <c i="6" r="BI115"/>
  <c r="BH115"/>
  <c r="BG115"/>
  <c r="BF115"/>
  <c r="T115"/>
  <c r="T114"/>
  <c r="R115"/>
  <c r="R114"/>
  <c r="P115"/>
  <c r="P114"/>
  <c r="BK115"/>
  <c r="BK114"/>
  <c r="J114"/>
  <c r="J115"/>
  <c r="BE115"/>
  <c r="J66"/>
  <c r="BI112"/>
  <c r="BH112"/>
  <c r="BG112"/>
  <c r="BF112"/>
  <c r="T112"/>
  <c r="T111"/>
  <c r="R112"/>
  <c r="R111"/>
  <c r="P112"/>
  <c r="P111"/>
  <c r="BK112"/>
  <c r="BK111"/>
  <c r="J111"/>
  <c r="J112"/>
  <c r="BE112"/>
  <c r="J65"/>
  <c r="BI109"/>
  <c r="BH109"/>
  <c r="BG109"/>
  <c r="BF109"/>
  <c r="T109"/>
  <c r="R109"/>
  <c r="P109"/>
  <c r="BK109"/>
  <c r="J109"/>
  <c r="BE109"/>
  <c r="BI107"/>
  <c r="BH107"/>
  <c r="BG107"/>
  <c r="BF107"/>
  <c r="T107"/>
  <c r="T106"/>
  <c r="R107"/>
  <c r="R106"/>
  <c r="P107"/>
  <c r="P106"/>
  <c r="BK107"/>
  <c r="BK106"/>
  <c r="J106"/>
  <c r="J107"/>
  <c r="BE107"/>
  <c r="J64"/>
  <c r="BI104"/>
  <c r="BH104"/>
  <c r="BG104"/>
  <c r="BF104"/>
  <c r="T104"/>
  <c r="T103"/>
  <c r="R104"/>
  <c r="R103"/>
  <c r="P104"/>
  <c r="P103"/>
  <c r="BK104"/>
  <c r="BK103"/>
  <c r="J103"/>
  <c r="J104"/>
  <c r="BE104"/>
  <c r="J63"/>
  <c r="BI101"/>
  <c r="BH101"/>
  <c r="BG101"/>
  <c r="BF101"/>
  <c r="T101"/>
  <c r="R101"/>
  <c r="P101"/>
  <c r="BK101"/>
  <c r="J101"/>
  <c r="BE101"/>
  <c r="BI99"/>
  <c r="BH99"/>
  <c r="BG99"/>
  <c r="BF99"/>
  <c r="T99"/>
  <c r="T98"/>
  <c r="R99"/>
  <c r="R98"/>
  <c r="P99"/>
  <c r="P98"/>
  <c r="BK99"/>
  <c r="BK98"/>
  <c r="J98"/>
  <c r="J99"/>
  <c r="BE99"/>
  <c r="J62"/>
  <c r="BI96"/>
  <c r="BH96"/>
  <c r="BG96"/>
  <c r="BF96"/>
  <c r="T96"/>
  <c r="R96"/>
  <c r="P96"/>
  <c r="BK96"/>
  <c r="J96"/>
  <c r="BE96"/>
  <c r="BI95"/>
  <c r="BH95"/>
  <c r="BG95"/>
  <c r="BF95"/>
  <c r="T95"/>
  <c r="R95"/>
  <c r="P95"/>
  <c r="BK95"/>
  <c r="J95"/>
  <c r="BE95"/>
  <c r="BI94"/>
  <c r="BH94"/>
  <c r="BG94"/>
  <c r="BF94"/>
  <c r="T94"/>
  <c r="R94"/>
  <c r="P94"/>
  <c r="BK94"/>
  <c r="J94"/>
  <c r="BE94"/>
  <c r="BI93"/>
  <c r="BH93"/>
  <c r="BG93"/>
  <c r="BF93"/>
  <c r="T93"/>
  <c r="R93"/>
  <c r="P93"/>
  <c r="BK93"/>
  <c r="J93"/>
  <c r="BE93"/>
  <c r="BI92"/>
  <c r="BH92"/>
  <c r="BG92"/>
  <c r="BF92"/>
  <c r="T92"/>
  <c r="R92"/>
  <c r="P92"/>
  <c r="BK92"/>
  <c r="J92"/>
  <c r="BE92"/>
  <c r="BI91"/>
  <c r="BH91"/>
  <c r="BG91"/>
  <c r="BF91"/>
  <c r="T91"/>
  <c r="R91"/>
  <c r="P91"/>
  <c r="BK91"/>
  <c r="J91"/>
  <c r="BE91"/>
  <c r="BI89"/>
  <c r="F37"/>
  <c i="1" r="BD60"/>
  <c i="6" r="BH89"/>
  <c r="F36"/>
  <c i="1" r="BC60"/>
  <c i="6" r="BG89"/>
  <c r="F35"/>
  <c i="1" r="BB60"/>
  <c i="6" r="BF89"/>
  <c r="J34"/>
  <c i="1" r="AW60"/>
  <c i="6" r="F34"/>
  <c i="1" r="BA60"/>
  <c i="6" r="T89"/>
  <c r="T88"/>
  <c r="T87"/>
  <c r="T86"/>
  <c r="R89"/>
  <c r="R88"/>
  <c r="R87"/>
  <c r="R86"/>
  <c r="P89"/>
  <c r="P88"/>
  <c r="P87"/>
  <c r="P86"/>
  <c i="1" r="AU60"/>
  <c i="6" r="BK89"/>
  <c r="BK88"/>
  <c r="J88"/>
  <c r="BK87"/>
  <c r="J87"/>
  <c r="BK86"/>
  <c r="J86"/>
  <c r="J59"/>
  <c r="J30"/>
  <c i="1" r="AG60"/>
  <c i="6" r="J89"/>
  <c r="BE89"/>
  <c r="J33"/>
  <c i="1" r="AV60"/>
  <c i="6" r="F33"/>
  <c i="1" r="AZ60"/>
  <c i="6" r="J61"/>
  <c r="J60"/>
  <c r="J83"/>
  <c r="J82"/>
  <c r="F82"/>
  <c r="F80"/>
  <c r="E78"/>
  <c r="J55"/>
  <c r="J54"/>
  <c r="F54"/>
  <c r="F52"/>
  <c r="E50"/>
  <c r="J39"/>
  <c r="J18"/>
  <c r="E18"/>
  <c r="F83"/>
  <c r="F55"/>
  <c r="J17"/>
  <c r="J12"/>
  <c r="J80"/>
  <c r="J52"/>
  <c r="E7"/>
  <c r="E76"/>
  <c r="E48"/>
  <c i="5" r="J99"/>
  <c r="J39"/>
  <c r="J38"/>
  <c i="1" r="AY59"/>
  <c i="5" r="J37"/>
  <c i="1" r="AX59"/>
  <c i="5" r="BI151"/>
  <c r="BH151"/>
  <c r="BG151"/>
  <c r="BF151"/>
  <c r="T151"/>
  <c r="R151"/>
  <c r="P151"/>
  <c r="BK151"/>
  <c r="J151"/>
  <c r="BE151"/>
  <c r="BI150"/>
  <c r="BH150"/>
  <c r="BG150"/>
  <c r="BF150"/>
  <c r="T150"/>
  <c r="T149"/>
  <c r="R150"/>
  <c r="R149"/>
  <c r="P150"/>
  <c r="P149"/>
  <c r="BK150"/>
  <c r="BK149"/>
  <c r="J149"/>
  <c r="J150"/>
  <c r="BE150"/>
  <c r="J71"/>
  <c r="BI148"/>
  <c r="BH148"/>
  <c r="BG148"/>
  <c r="BF148"/>
  <c r="T148"/>
  <c r="R148"/>
  <c r="P148"/>
  <c r="BK148"/>
  <c r="J148"/>
  <c r="BE148"/>
  <c r="BI147"/>
  <c r="BH147"/>
  <c r="BG147"/>
  <c r="BF147"/>
  <c r="T147"/>
  <c r="R147"/>
  <c r="P147"/>
  <c r="BK147"/>
  <c r="J147"/>
  <c r="BE147"/>
  <c r="BI146"/>
  <c r="BH146"/>
  <c r="BG146"/>
  <c r="BF146"/>
  <c r="T146"/>
  <c r="R146"/>
  <c r="P146"/>
  <c r="BK146"/>
  <c r="J146"/>
  <c r="BE146"/>
  <c r="BI145"/>
  <c r="BH145"/>
  <c r="BG145"/>
  <c r="BF145"/>
  <c r="T145"/>
  <c r="R145"/>
  <c r="P145"/>
  <c r="BK145"/>
  <c r="J145"/>
  <c r="BE145"/>
  <c r="BI144"/>
  <c r="BH144"/>
  <c r="BG144"/>
  <c r="BF144"/>
  <c r="T144"/>
  <c r="R144"/>
  <c r="P144"/>
  <c r="BK144"/>
  <c r="J144"/>
  <c r="BE144"/>
  <c r="BI143"/>
  <c r="BH143"/>
  <c r="BG143"/>
  <c r="BF143"/>
  <c r="T143"/>
  <c r="T142"/>
  <c r="R143"/>
  <c r="R142"/>
  <c r="P143"/>
  <c r="P142"/>
  <c r="BK143"/>
  <c r="BK142"/>
  <c r="J142"/>
  <c r="J143"/>
  <c r="BE143"/>
  <c r="J70"/>
  <c r="BI141"/>
  <c r="BH141"/>
  <c r="BG141"/>
  <c r="BF141"/>
  <c r="T141"/>
  <c r="R141"/>
  <c r="P141"/>
  <c r="BK141"/>
  <c r="J141"/>
  <c r="BE141"/>
  <c r="BI140"/>
  <c r="BH140"/>
  <c r="BG140"/>
  <c r="BF140"/>
  <c r="T140"/>
  <c r="R140"/>
  <c r="P140"/>
  <c r="BK140"/>
  <c r="J140"/>
  <c r="BE140"/>
  <c r="BI139"/>
  <c r="BH139"/>
  <c r="BG139"/>
  <c r="BF139"/>
  <c r="T139"/>
  <c r="R139"/>
  <c r="P139"/>
  <c r="BK139"/>
  <c r="J139"/>
  <c r="BE139"/>
  <c r="BI138"/>
  <c r="BH138"/>
  <c r="BG138"/>
  <c r="BF138"/>
  <c r="T138"/>
  <c r="T137"/>
  <c r="R138"/>
  <c r="R137"/>
  <c r="P138"/>
  <c r="P137"/>
  <c r="BK138"/>
  <c r="BK137"/>
  <c r="J137"/>
  <c r="J138"/>
  <c r="BE138"/>
  <c r="J69"/>
  <c r="BI136"/>
  <c r="BH136"/>
  <c r="BG136"/>
  <c r="BF136"/>
  <c r="T136"/>
  <c r="R136"/>
  <c r="P136"/>
  <c r="BK136"/>
  <c r="J136"/>
  <c r="BE136"/>
  <c r="BI135"/>
  <c r="BH135"/>
  <c r="BG135"/>
  <c r="BF135"/>
  <c r="T135"/>
  <c r="R135"/>
  <c r="P135"/>
  <c r="BK135"/>
  <c r="J135"/>
  <c r="BE135"/>
  <c r="BI134"/>
  <c r="BH134"/>
  <c r="BG134"/>
  <c r="BF134"/>
  <c r="T134"/>
  <c r="R134"/>
  <c r="P134"/>
  <c r="BK134"/>
  <c r="J134"/>
  <c r="BE134"/>
  <c r="BI133"/>
  <c r="BH133"/>
  <c r="BG133"/>
  <c r="BF133"/>
  <c r="T133"/>
  <c r="R133"/>
  <c r="P133"/>
  <c r="BK133"/>
  <c r="J133"/>
  <c r="BE133"/>
  <c r="BI132"/>
  <c r="BH132"/>
  <c r="BG132"/>
  <c r="BF132"/>
  <c r="T132"/>
  <c r="R132"/>
  <c r="P132"/>
  <c r="BK132"/>
  <c r="J132"/>
  <c r="BE132"/>
  <c r="BI131"/>
  <c r="BH131"/>
  <c r="BG131"/>
  <c r="BF131"/>
  <c r="T131"/>
  <c r="R131"/>
  <c r="P131"/>
  <c r="BK131"/>
  <c r="J131"/>
  <c r="BE131"/>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T119"/>
  <c r="R120"/>
  <c r="R119"/>
  <c r="P120"/>
  <c r="P119"/>
  <c r="BK120"/>
  <c r="BK119"/>
  <c r="J119"/>
  <c r="J120"/>
  <c r="BE120"/>
  <c r="J68"/>
  <c r="BI118"/>
  <c r="BH118"/>
  <c r="BG118"/>
  <c r="BF118"/>
  <c r="T118"/>
  <c r="R118"/>
  <c r="P118"/>
  <c r="BK118"/>
  <c r="J118"/>
  <c r="BE118"/>
  <c r="BI117"/>
  <c r="BH117"/>
  <c r="BG117"/>
  <c r="BF117"/>
  <c r="T117"/>
  <c r="R117"/>
  <c r="P117"/>
  <c r="BK117"/>
  <c r="J117"/>
  <c r="BE117"/>
  <c r="BI116"/>
  <c r="BH116"/>
  <c r="BG116"/>
  <c r="BF116"/>
  <c r="T116"/>
  <c r="R116"/>
  <c r="P116"/>
  <c r="BK116"/>
  <c r="J116"/>
  <c r="BE116"/>
  <c r="BI115"/>
  <c r="BH115"/>
  <c r="BG115"/>
  <c r="BF115"/>
  <c r="T115"/>
  <c r="R115"/>
  <c r="P115"/>
  <c r="BK115"/>
  <c r="J115"/>
  <c r="BE115"/>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T109"/>
  <c r="R110"/>
  <c r="R109"/>
  <c r="P110"/>
  <c r="P109"/>
  <c r="BK110"/>
  <c r="BK109"/>
  <c r="J109"/>
  <c r="J110"/>
  <c r="BE110"/>
  <c r="J67"/>
  <c r="BI108"/>
  <c r="BH108"/>
  <c r="BG108"/>
  <c r="BF108"/>
  <c r="T108"/>
  <c r="R108"/>
  <c r="P108"/>
  <c r="BK108"/>
  <c r="J108"/>
  <c r="BE108"/>
  <c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T100"/>
  <c r="R101"/>
  <c r="R100"/>
  <c r="P101"/>
  <c r="P100"/>
  <c r="BK101"/>
  <c r="BK100"/>
  <c r="J100"/>
  <c r="J101"/>
  <c r="BE101"/>
  <c r="J66"/>
  <c r="J65"/>
  <c r="BI98"/>
  <c r="BH98"/>
  <c r="BG98"/>
  <c r="BF98"/>
  <c r="T98"/>
  <c r="R98"/>
  <c r="P98"/>
  <c r="BK98"/>
  <c r="J98"/>
  <c r="BE98"/>
  <c r="BI97"/>
  <c r="BH97"/>
  <c r="BG97"/>
  <c r="BF97"/>
  <c r="T97"/>
  <c r="R97"/>
  <c r="P97"/>
  <c r="BK97"/>
  <c r="J97"/>
  <c r="BE97"/>
  <c r="BI96"/>
  <c r="BH96"/>
  <c r="BG96"/>
  <c r="BF96"/>
  <c r="T96"/>
  <c r="R96"/>
  <c r="P96"/>
  <c r="BK96"/>
  <c r="J96"/>
  <c r="BE96"/>
  <c r="BI95"/>
  <c r="F39"/>
  <c i="1" r="BD59"/>
  <c i="5" r="BH95"/>
  <c r="F38"/>
  <c i="1" r="BC59"/>
  <c i="5" r="BG95"/>
  <c r="F37"/>
  <c i="1" r="BB59"/>
  <c i="5" r="BF95"/>
  <c r="J36"/>
  <c i="1" r="AW59"/>
  <c i="5" r="F36"/>
  <c i="1" r="BA59"/>
  <c i="5" r="T95"/>
  <c r="T94"/>
  <c r="T93"/>
  <c r="R95"/>
  <c r="R94"/>
  <c r="R93"/>
  <c r="P95"/>
  <c r="P94"/>
  <c r="P93"/>
  <c i="1" r="AU59"/>
  <c i="5" r="BK95"/>
  <c r="BK94"/>
  <c r="J94"/>
  <c r="BK93"/>
  <c r="J93"/>
  <c r="J63"/>
  <c r="J32"/>
  <c i="1" r="AG59"/>
  <c i="5" r="J95"/>
  <c r="BE95"/>
  <c r="J35"/>
  <c i="1" r="AV59"/>
  <c i="5" r="F35"/>
  <c i="1" r="AZ59"/>
  <c i="5" r="J64"/>
  <c r="J90"/>
  <c r="J89"/>
  <c r="F89"/>
  <c r="F87"/>
  <c r="E85"/>
  <c r="J59"/>
  <c r="J58"/>
  <c r="F58"/>
  <c r="F56"/>
  <c r="E54"/>
  <c r="J41"/>
  <c r="J20"/>
  <c r="E20"/>
  <c r="F90"/>
  <c r="F59"/>
  <c r="J19"/>
  <c r="J14"/>
  <c r="J87"/>
  <c r="J56"/>
  <c r="E7"/>
  <c r="E81"/>
  <c r="E50"/>
  <c i="4" r="J39"/>
  <c r="J38"/>
  <c i="1" r="AY58"/>
  <c i="4" r="J37"/>
  <c i="1" r="AX58"/>
  <c i="4" r="BI211"/>
  <c r="BH211"/>
  <c r="BG211"/>
  <c r="BF211"/>
  <c r="T211"/>
  <c r="T210"/>
  <c r="R211"/>
  <c r="R210"/>
  <c r="P211"/>
  <c r="P210"/>
  <c r="BK211"/>
  <c r="BK210"/>
  <c r="J210"/>
  <c r="J211"/>
  <c r="BE211"/>
  <c r="J71"/>
  <c r="BI209"/>
  <c r="BH209"/>
  <c r="BG209"/>
  <c r="BF209"/>
  <c r="T209"/>
  <c r="R209"/>
  <c r="P209"/>
  <c r="BK209"/>
  <c r="J209"/>
  <c r="BE209"/>
  <c r="BI208"/>
  <c r="BH208"/>
  <c r="BG208"/>
  <c r="BF208"/>
  <c r="T208"/>
  <c r="R208"/>
  <c r="P208"/>
  <c r="BK208"/>
  <c r="J208"/>
  <c r="BE208"/>
  <c r="BI207"/>
  <c r="BH207"/>
  <c r="BG207"/>
  <c r="BF207"/>
  <c r="T207"/>
  <c r="R207"/>
  <c r="P207"/>
  <c r="BK207"/>
  <c r="J207"/>
  <c r="BE207"/>
  <c r="BI206"/>
  <c r="BH206"/>
  <c r="BG206"/>
  <c r="BF206"/>
  <c r="T206"/>
  <c r="T205"/>
  <c r="R206"/>
  <c r="R205"/>
  <c r="P206"/>
  <c r="P205"/>
  <c r="BK206"/>
  <c r="BK205"/>
  <c r="J205"/>
  <c r="J206"/>
  <c r="BE206"/>
  <c r="J70"/>
  <c r="BI204"/>
  <c r="BH204"/>
  <c r="BG204"/>
  <c r="BF204"/>
  <c r="T204"/>
  <c r="R204"/>
  <c r="P204"/>
  <c r="BK204"/>
  <c r="J204"/>
  <c r="BE204"/>
  <c r="BI203"/>
  <c r="BH203"/>
  <c r="BG203"/>
  <c r="BF203"/>
  <c r="T203"/>
  <c r="R203"/>
  <c r="P203"/>
  <c r="BK203"/>
  <c r="J203"/>
  <c r="BE203"/>
  <c r="BI202"/>
  <c r="BH202"/>
  <c r="BG202"/>
  <c r="BF202"/>
  <c r="T202"/>
  <c r="R202"/>
  <c r="P202"/>
  <c r="BK202"/>
  <c r="J202"/>
  <c r="BE202"/>
  <c r="BI201"/>
  <c r="BH201"/>
  <c r="BG201"/>
  <c r="BF201"/>
  <c r="T201"/>
  <c r="T200"/>
  <c r="R201"/>
  <c r="R200"/>
  <c r="P201"/>
  <c r="P200"/>
  <c r="BK201"/>
  <c r="BK200"/>
  <c r="J200"/>
  <c r="J201"/>
  <c r="BE201"/>
  <c r="J69"/>
  <c r="BI199"/>
  <c r="BH199"/>
  <c r="BG199"/>
  <c r="BF199"/>
  <c r="T199"/>
  <c r="R199"/>
  <c r="P199"/>
  <c r="BK199"/>
  <c r="J199"/>
  <c r="BE199"/>
  <c r="BI198"/>
  <c r="BH198"/>
  <c r="BG198"/>
  <c r="BF198"/>
  <c r="T198"/>
  <c r="R198"/>
  <c r="P198"/>
  <c r="BK198"/>
  <c r="J198"/>
  <c r="BE198"/>
  <c r="BI197"/>
  <c r="BH197"/>
  <c r="BG197"/>
  <c r="BF197"/>
  <c r="T197"/>
  <c r="R197"/>
  <c r="P197"/>
  <c r="BK197"/>
  <c r="J197"/>
  <c r="BE197"/>
  <c r="BI196"/>
  <c r="BH196"/>
  <c r="BG196"/>
  <c r="BF196"/>
  <c r="T196"/>
  <c r="R196"/>
  <c r="P196"/>
  <c r="BK196"/>
  <c r="J196"/>
  <c r="BE196"/>
  <c r="BI195"/>
  <c r="BH195"/>
  <c r="BG195"/>
  <c r="BF195"/>
  <c r="T195"/>
  <c r="R195"/>
  <c r="P195"/>
  <c r="BK195"/>
  <c r="J195"/>
  <c r="BE195"/>
  <c r="BI194"/>
  <c r="BH194"/>
  <c r="BG194"/>
  <c r="BF194"/>
  <c r="T194"/>
  <c r="R194"/>
  <c r="P194"/>
  <c r="BK194"/>
  <c r="J194"/>
  <c r="BE194"/>
  <c r="BI193"/>
  <c r="BH193"/>
  <c r="BG193"/>
  <c r="BF193"/>
  <c r="T193"/>
  <c r="R193"/>
  <c r="P193"/>
  <c r="BK193"/>
  <c r="J193"/>
  <c r="BE193"/>
  <c r="BI192"/>
  <c r="BH192"/>
  <c r="BG192"/>
  <c r="BF192"/>
  <c r="T192"/>
  <c r="R192"/>
  <c r="P192"/>
  <c r="BK192"/>
  <c r="J192"/>
  <c r="BE192"/>
  <c r="BI191"/>
  <c r="BH191"/>
  <c r="BG191"/>
  <c r="BF191"/>
  <c r="T191"/>
  <c r="R191"/>
  <c r="P191"/>
  <c r="BK191"/>
  <c r="J191"/>
  <c r="BE191"/>
  <c r="BI190"/>
  <c r="BH190"/>
  <c r="BG190"/>
  <c r="BF190"/>
  <c r="T190"/>
  <c r="R190"/>
  <c r="P190"/>
  <c r="BK190"/>
  <c r="J190"/>
  <c r="BE190"/>
  <c r="BI189"/>
  <c r="BH189"/>
  <c r="BG189"/>
  <c r="BF189"/>
  <c r="T189"/>
  <c r="R189"/>
  <c r="P189"/>
  <c r="BK189"/>
  <c r="J189"/>
  <c r="BE189"/>
  <c r="BI188"/>
  <c r="BH188"/>
  <c r="BG188"/>
  <c r="BF188"/>
  <c r="T188"/>
  <c r="R188"/>
  <c r="P188"/>
  <c r="BK188"/>
  <c r="J188"/>
  <c r="BE188"/>
  <c r="BI187"/>
  <c r="BH187"/>
  <c r="BG187"/>
  <c r="BF187"/>
  <c r="T187"/>
  <c r="R187"/>
  <c r="P187"/>
  <c r="BK187"/>
  <c r="J187"/>
  <c r="BE187"/>
  <c r="BI186"/>
  <c r="BH186"/>
  <c r="BG186"/>
  <c r="BF186"/>
  <c r="T186"/>
  <c r="R186"/>
  <c r="P186"/>
  <c r="BK186"/>
  <c r="J186"/>
  <c r="BE186"/>
  <c r="BI185"/>
  <c r="BH185"/>
  <c r="BG185"/>
  <c r="BF185"/>
  <c r="T185"/>
  <c r="R185"/>
  <c r="P185"/>
  <c r="BK185"/>
  <c r="J185"/>
  <c r="BE185"/>
  <c r="BI184"/>
  <c r="BH184"/>
  <c r="BG184"/>
  <c r="BF184"/>
  <c r="T184"/>
  <c r="R184"/>
  <c r="P184"/>
  <c r="BK184"/>
  <c r="J184"/>
  <c r="BE184"/>
  <c r="BI183"/>
  <c r="BH183"/>
  <c r="BG183"/>
  <c r="BF183"/>
  <c r="T183"/>
  <c r="R183"/>
  <c r="P183"/>
  <c r="BK183"/>
  <c r="J183"/>
  <c r="BE183"/>
  <c r="BI182"/>
  <c r="BH182"/>
  <c r="BG182"/>
  <c r="BF182"/>
  <c r="T182"/>
  <c r="R182"/>
  <c r="P182"/>
  <c r="BK182"/>
  <c r="J182"/>
  <c r="BE182"/>
  <c r="BI181"/>
  <c r="BH181"/>
  <c r="BG181"/>
  <c r="BF181"/>
  <c r="T181"/>
  <c r="R181"/>
  <c r="P181"/>
  <c r="BK181"/>
  <c r="J181"/>
  <c r="BE181"/>
  <c r="BI180"/>
  <c r="BH180"/>
  <c r="BG180"/>
  <c r="BF180"/>
  <c r="T180"/>
  <c r="R180"/>
  <c r="P180"/>
  <c r="BK180"/>
  <c r="J180"/>
  <c r="BE180"/>
  <c r="BI179"/>
  <c r="BH179"/>
  <c r="BG179"/>
  <c r="BF179"/>
  <c r="T179"/>
  <c r="R179"/>
  <c r="P179"/>
  <c r="BK179"/>
  <c r="J179"/>
  <c r="BE179"/>
  <c r="BI178"/>
  <c r="BH178"/>
  <c r="BG178"/>
  <c r="BF178"/>
  <c r="T178"/>
  <c r="R178"/>
  <c r="P178"/>
  <c r="BK178"/>
  <c r="J178"/>
  <c r="BE178"/>
  <c r="BI177"/>
  <c r="BH177"/>
  <c r="BG177"/>
  <c r="BF177"/>
  <c r="T177"/>
  <c r="R177"/>
  <c r="P177"/>
  <c r="BK177"/>
  <c r="J177"/>
  <c r="BE177"/>
  <c r="BI176"/>
  <c r="BH176"/>
  <c r="BG176"/>
  <c r="BF176"/>
  <c r="T176"/>
  <c r="R176"/>
  <c r="P176"/>
  <c r="BK176"/>
  <c r="J176"/>
  <c r="BE176"/>
  <c r="BI175"/>
  <c r="BH175"/>
  <c r="BG175"/>
  <c r="BF175"/>
  <c r="T175"/>
  <c r="R175"/>
  <c r="P175"/>
  <c r="BK175"/>
  <c r="J175"/>
  <c r="BE175"/>
  <c r="BI174"/>
  <c r="BH174"/>
  <c r="BG174"/>
  <c r="BF174"/>
  <c r="T174"/>
  <c r="R174"/>
  <c r="P174"/>
  <c r="BK174"/>
  <c r="J174"/>
  <c r="BE174"/>
  <c r="BI173"/>
  <c r="BH173"/>
  <c r="BG173"/>
  <c r="BF173"/>
  <c r="T173"/>
  <c r="R173"/>
  <c r="P173"/>
  <c r="BK173"/>
  <c r="J173"/>
  <c r="BE173"/>
  <c r="BI172"/>
  <c r="BH172"/>
  <c r="BG172"/>
  <c r="BF172"/>
  <c r="T172"/>
  <c r="R172"/>
  <c r="P172"/>
  <c r="BK172"/>
  <c r="J172"/>
  <c r="BE172"/>
  <c r="BI171"/>
  <c r="BH171"/>
  <c r="BG171"/>
  <c r="BF171"/>
  <c r="T171"/>
  <c r="R171"/>
  <c r="P171"/>
  <c r="BK171"/>
  <c r="J171"/>
  <c r="BE171"/>
  <c r="BI170"/>
  <c r="BH170"/>
  <c r="BG170"/>
  <c r="BF170"/>
  <c r="T170"/>
  <c r="R170"/>
  <c r="P170"/>
  <c r="BK170"/>
  <c r="J170"/>
  <c r="BE170"/>
  <c r="BI169"/>
  <c r="BH169"/>
  <c r="BG169"/>
  <c r="BF169"/>
  <c r="T169"/>
  <c r="R169"/>
  <c r="P169"/>
  <c r="BK169"/>
  <c r="J169"/>
  <c r="BE169"/>
  <c r="BI168"/>
  <c r="BH168"/>
  <c r="BG168"/>
  <c r="BF168"/>
  <c r="T168"/>
  <c r="R168"/>
  <c r="P168"/>
  <c r="BK168"/>
  <c r="J168"/>
  <c r="BE168"/>
  <c r="BI167"/>
  <c r="BH167"/>
  <c r="BG167"/>
  <c r="BF167"/>
  <c r="T167"/>
  <c r="R167"/>
  <c r="P167"/>
  <c r="BK167"/>
  <c r="J167"/>
  <c r="BE167"/>
  <c r="BI166"/>
  <c r="BH166"/>
  <c r="BG166"/>
  <c r="BF166"/>
  <c r="T166"/>
  <c r="R166"/>
  <c r="P166"/>
  <c r="BK166"/>
  <c r="J166"/>
  <c r="BE166"/>
  <c r="BI165"/>
  <c r="BH165"/>
  <c r="BG165"/>
  <c r="BF165"/>
  <c r="T165"/>
  <c r="R165"/>
  <c r="P165"/>
  <c r="BK165"/>
  <c r="J165"/>
  <c r="BE165"/>
  <c r="BI164"/>
  <c r="BH164"/>
  <c r="BG164"/>
  <c r="BF164"/>
  <c r="T164"/>
  <c r="R164"/>
  <c r="P164"/>
  <c r="BK164"/>
  <c r="J164"/>
  <c r="BE164"/>
  <c r="BI163"/>
  <c r="BH163"/>
  <c r="BG163"/>
  <c r="BF163"/>
  <c r="T163"/>
  <c r="R163"/>
  <c r="P163"/>
  <c r="BK163"/>
  <c r="J163"/>
  <c r="BE163"/>
  <c r="BI162"/>
  <c r="BH162"/>
  <c r="BG162"/>
  <c r="BF162"/>
  <c r="T162"/>
  <c r="R162"/>
  <c r="P162"/>
  <c r="BK162"/>
  <c r="J162"/>
  <c r="BE162"/>
  <c r="BI161"/>
  <c r="BH161"/>
  <c r="BG161"/>
  <c r="BF161"/>
  <c r="T161"/>
  <c r="R161"/>
  <c r="P161"/>
  <c r="BK161"/>
  <c r="J161"/>
  <c r="BE161"/>
  <c r="BI160"/>
  <c r="BH160"/>
  <c r="BG160"/>
  <c r="BF160"/>
  <c r="T160"/>
  <c r="R160"/>
  <c r="P160"/>
  <c r="BK160"/>
  <c r="J160"/>
  <c r="BE160"/>
  <c r="BI159"/>
  <c r="BH159"/>
  <c r="BG159"/>
  <c r="BF159"/>
  <c r="T159"/>
  <c r="R159"/>
  <c r="P159"/>
  <c r="BK159"/>
  <c r="J159"/>
  <c r="BE159"/>
  <c r="BI158"/>
  <c r="BH158"/>
  <c r="BG158"/>
  <c r="BF158"/>
  <c r="T158"/>
  <c r="R158"/>
  <c r="P158"/>
  <c r="BK158"/>
  <c r="J158"/>
  <c r="BE158"/>
  <c r="BI157"/>
  <c r="BH157"/>
  <c r="BG157"/>
  <c r="BF157"/>
  <c r="T157"/>
  <c r="R157"/>
  <c r="P157"/>
  <c r="BK157"/>
  <c r="J157"/>
  <c r="BE157"/>
  <c r="BI156"/>
  <c r="BH156"/>
  <c r="BG156"/>
  <c r="BF156"/>
  <c r="T156"/>
  <c r="R156"/>
  <c r="P156"/>
  <c r="BK156"/>
  <c r="J156"/>
  <c r="BE156"/>
  <c r="BI155"/>
  <c r="BH155"/>
  <c r="BG155"/>
  <c r="BF155"/>
  <c r="T155"/>
  <c r="R155"/>
  <c r="P155"/>
  <c r="BK155"/>
  <c r="J155"/>
  <c r="BE155"/>
  <c r="BI154"/>
  <c r="BH154"/>
  <c r="BG154"/>
  <c r="BF154"/>
  <c r="T154"/>
  <c r="R154"/>
  <c r="P154"/>
  <c r="BK154"/>
  <c r="J154"/>
  <c r="BE154"/>
  <c r="BI153"/>
  <c r="BH153"/>
  <c r="BG153"/>
  <c r="BF153"/>
  <c r="T153"/>
  <c r="R153"/>
  <c r="P153"/>
  <c r="BK153"/>
  <c r="J153"/>
  <c r="BE153"/>
  <c r="BI152"/>
  <c r="BH152"/>
  <c r="BG152"/>
  <c r="BF152"/>
  <c r="T152"/>
  <c r="R152"/>
  <c r="P152"/>
  <c r="BK152"/>
  <c r="J152"/>
  <c r="BE152"/>
  <c r="BI151"/>
  <c r="BH151"/>
  <c r="BG151"/>
  <c r="BF151"/>
  <c r="T151"/>
  <c r="R151"/>
  <c r="P151"/>
  <c r="BK151"/>
  <c r="J151"/>
  <c r="BE151"/>
  <c r="BI150"/>
  <c r="BH150"/>
  <c r="BG150"/>
  <c r="BF150"/>
  <c r="T150"/>
  <c r="T149"/>
  <c r="R150"/>
  <c r="R149"/>
  <c r="P150"/>
  <c r="P149"/>
  <c r="BK150"/>
  <c r="BK149"/>
  <c r="J149"/>
  <c r="J150"/>
  <c r="BE150"/>
  <c r="J68"/>
  <c r="BI148"/>
  <c r="BH148"/>
  <c r="BG148"/>
  <c r="BF148"/>
  <c r="T148"/>
  <c r="R148"/>
  <c r="P148"/>
  <c r="BK148"/>
  <c r="J148"/>
  <c r="BE148"/>
  <c r="BI147"/>
  <c r="BH147"/>
  <c r="BG147"/>
  <c r="BF147"/>
  <c r="T147"/>
  <c r="R147"/>
  <c r="P147"/>
  <c r="BK147"/>
  <c r="J147"/>
  <c r="BE147"/>
  <c r="BI146"/>
  <c r="BH146"/>
  <c r="BG146"/>
  <c r="BF146"/>
  <c r="T146"/>
  <c r="R146"/>
  <c r="P146"/>
  <c r="BK146"/>
  <c r="J146"/>
  <c r="BE146"/>
  <c r="BI145"/>
  <c r="BH145"/>
  <c r="BG145"/>
  <c r="BF145"/>
  <c r="T145"/>
  <c r="R145"/>
  <c r="P145"/>
  <c r="BK145"/>
  <c r="J145"/>
  <c r="BE145"/>
  <c r="BI144"/>
  <c r="BH144"/>
  <c r="BG144"/>
  <c r="BF144"/>
  <c r="T144"/>
  <c r="R144"/>
  <c r="P144"/>
  <c r="BK144"/>
  <c r="J144"/>
  <c r="BE144"/>
  <c r="BI143"/>
  <c r="BH143"/>
  <c r="BG143"/>
  <c r="BF143"/>
  <c r="T143"/>
  <c r="R143"/>
  <c r="P143"/>
  <c r="BK143"/>
  <c r="J143"/>
  <c r="BE143"/>
  <c r="BI142"/>
  <c r="BH142"/>
  <c r="BG142"/>
  <c r="BF142"/>
  <c r="T142"/>
  <c r="R142"/>
  <c r="P142"/>
  <c r="BK142"/>
  <c r="J142"/>
  <c r="BE142"/>
  <c r="BI141"/>
  <c r="BH141"/>
  <c r="BG141"/>
  <c r="BF141"/>
  <c r="T141"/>
  <c r="R141"/>
  <c r="P141"/>
  <c r="BK141"/>
  <c r="J141"/>
  <c r="BE141"/>
  <c r="BI140"/>
  <c r="BH140"/>
  <c r="BG140"/>
  <c r="BF140"/>
  <c r="T140"/>
  <c r="R140"/>
  <c r="P140"/>
  <c r="BK140"/>
  <c r="J140"/>
  <c r="BE140"/>
  <c r="BI139"/>
  <c r="BH139"/>
  <c r="BG139"/>
  <c r="BF139"/>
  <c r="T139"/>
  <c r="R139"/>
  <c r="P139"/>
  <c r="BK139"/>
  <c r="J139"/>
  <c r="BE139"/>
  <c r="BI138"/>
  <c r="BH138"/>
  <c r="BG138"/>
  <c r="BF138"/>
  <c r="T138"/>
  <c r="R138"/>
  <c r="P138"/>
  <c r="BK138"/>
  <c r="J138"/>
  <c r="BE138"/>
  <c r="BI137"/>
  <c r="BH137"/>
  <c r="BG137"/>
  <c r="BF137"/>
  <c r="T137"/>
  <c r="R137"/>
  <c r="P137"/>
  <c r="BK137"/>
  <c r="J137"/>
  <c r="BE137"/>
  <c r="BI136"/>
  <c r="BH136"/>
  <c r="BG136"/>
  <c r="BF136"/>
  <c r="T136"/>
  <c r="R136"/>
  <c r="P136"/>
  <c r="BK136"/>
  <c r="J136"/>
  <c r="BE136"/>
  <c r="BI135"/>
  <c r="BH135"/>
  <c r="BG135"/>
  <c r="BF135"/>
  <c r="T135"/>
  <c r="R135"/>
  <c r="P135"/>
  <c r="BK135"/>
  <c r="J135"/>
  <c r="BE135"/>
  <c r="BI134"/>
  <c r="BH134"/>
  <c r="BG134"/>
  <c r="BF134"/>
  <c r="T134"/>
  <c r="R134"/>
  <c r="P134"/>
  <c r="BK134"/>
  <c r="J134"/>
  <c r="BE134"/>
  <c r="BI133"/>
  <c r="BH133"/>
  <c r="BG133"/>
  <c r="BF133"/>
  <c r="T133"/>
  <c r="R133"/>
  <c r="P133"/>
  <c r="BK133"/>
  <c r="J133"/>
  <c r="BE133"/>
  <c r="BI132"/>
  <c r="BH132"/>
  <c r="BG132"/>
  <c r="BF132"/>
  <c r="T132"/>
  <c r="R132"/>
  <c r="P132"/>
  <c r="BK132"/>
  <c r="J132"/>
  <c r="BE132"/>
  <c r="BI131"/>
  <c r="BH131"/>
  <c r="BG131"/>
  <c r="BF131"/>
  <c r="T131"/>
  <c r="R131"/>
  <c r="P131"/>
  <c r="BK131"/>
  <c r="J131"/>
  <c r="BE131"/>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T120"/>
  <c r="R121"/>
  <c r="R120"/>
  <c r="P121"/>
  <c r="P120"/>
  <c r="BK121"/>
  <c r="BK120"/>
  <c r="J120"/>
  <c r="J121"/>
  <c r="BE121"/>
  <c r="J67"/>
  <c r="BI119"/>
  <c r="BH119"/>
  <c r="BG119"/>
  <c r="BF119"/>
  <c r="T119"/>
  <c r="R119"/>
  <c r="P119"/>
  <c r="BK119"/>
  <c r="J119"/>
  <c r="BE119"/>
  <c r="BI118"/>
  <c r="BH118"/>
  <c r="BG118"/>
  <c r="BF118"/>
  <c r="T118"/>
  <c r="R118"/>
  <c r="P118"/>
  <c r="BK118"/>
  <c r="J118"/>
  <c r="BE118"/>
  <c r="BI117"/>
  <c r="BH117"/>
  <c r="BG117"/>
  <c r="BF117"/>
  <c r="T117"/>
  <c r="R117"/>
  <c r="P117"/>
  <c r="BK117"/>
  <c r="J117"/>
  <c r="BE117"/>
  <c r="BI116"/>
  <c r="BH116"/>
  <c r="BG116"/>
  <c r="BF116"/>
  <c r="T116"/>
  <c r="R116"/>
  <c r="P116"/>
  <c r="BK116"/>
  <c r="J116"/>
  <c r="BE116"/>
  <c r="BI115"/>
  <c r="BH115"/>
  <c r="BG115"/>
  <c r="BF115"/>
  <c r="T115"/>
  <c r="R115"/>
  <c r="P115"/>
  <c r="BK115"/>
  <c r="J115"/>
  <c r="BE115"/>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R110"/>
  <c r="P110"/>
  <c r="BK110"/>
  <c r="J110"/>
  <c r="BE110"/>
  <c r="BI109"/>
  <c r="BH109"/>
  <c r="BG109"/>
  <c r="BF109"/>
  <c r="T109"/>
  <c r="R109"/>
  <c r="P109"/>
  <c r="BK109"/>
  <c r="J109"/>
  <c r="BE109"/>
  <c r="BI108"/>
  <c r="BH108"/>
  <c r="BG108"/>
  <c r="BF108"/>
  <c r="T108"/>
  <c r="R108"/>
  <c r="P108"/>
  <c r="BK108"/>
  <c r="J108"/>
  <c r="BE108"/>
  <c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T100"/>
  <c r="R101"/>
  <c r="R100"/>
  <c r="P101"/>
  <c r="P100"/>
  <c r="BK101"/>
  <c r="BK100"/>
  <c r="J100"/>
  <c r="J101"/>
  <c r="BE101"/>
  <c r="J66"/>
  <c r="BI99"/>
  <c r="BH99"/>
  <c r="BG99"/>
  <c r="BF99"/>
  <c r="T99"/>
  <c r="T98"/>
  <c r="R99"/>
  <c r="R98"/>
  <c r="P99"/>
  <c r="P98"/>
  <c r="BK99"/>
  <c r="BK98"/>
  <c r="J98"/>
  <c r="J99"/>
  <c r="BE99"/>
  <c r="J65"/>
  <c r="BI97"/>
  <c r="BH97"/>
  <c r="BG97"/>
  <c r="BF97"/>
  <c r="T97"/>
  <c r="R97"/>
  <c r="P97"/>
  <c r="BK97"/>
  <c r="J97"/>
  <c r="BE97"/>
  <c r="BI96"/>
  <c r="BH96"/>
  <c r="BG96"/>
  <c r="BF96"/>
  <c r="T96"/>
  <c r="R96"/>
  <c r="P96"/>
  <c r="BK96"/>
  <c r="J96"/>
  <c r="BE96"/>
  <c r="BI95"/>
  <c r="F39"/>
  <c i="1" r="BD58"/>
  <c i="4" r="BH95"/>
  <c r="F38"/>
  <c i="1" r="BC58"/>
  <c i="4" r="BG95"/>
  <c r="F37"/>
  <c i="1" r="BB58"/>
  <c i="4" r="BF95"/>
  <c r="J36"/>
  <c i="1" r="AW58"/>
  <c i="4" r="F36"/>
  <c i="1" r="BA58"/>
  <c i="4" r="T95"/>
  <c r="T94"/>
  <c r="T93"/>
  <c r="R95"/>
  <c r="R94"/>
  <c r="R93"/>
  <c r="P95"/>
  <c r="P94"/>
  <c r="P93"/>
  <c i="1" r="AU58"/>
  <c i="4" r="BK95"/>
  <c r="BK94"/>
  <c r="J94"/>
  <c r="BK93"/>
  <c r="J93"/>
  <c r="J63"/>
  <c r="J32"/>
  <c i="1" r="AG58"/>
  <c i="4" r="J95"/>
  <c r="BE95"/>
  <c r="J35"/>
  <c i="1" r="AV58"/>
  <c i="4" r="F35"/>
  <c i="1" r="AZ58"/>
  <c i="4" r="J64"/>
  <c r="J90"/>
  <c r="J89"/>
  <c r="F89"/>
  <c r="F87"/>
  <c r="E85"/>
  <c r="J59"/>
  <c r="J58"/>
  <c r="F58"/>
  <c r="F56"/>
  <c r="E54"/>
  <c r="J41"/>
  <c r="J20"/>
  <c r="E20"/>
  <c r="F90"/>
  <c r="F59"/>
  <c r="J19"/>
  <c r="J14"/>
  <c r="J87"/>
  <c r="J56"/>
  <c r="E7"/>
  <c r="E81"/>
  <c r="E50"/>
  <c i="3" r="J39"/>
  <c r="J38"/>
  <c i="1" r="AY57"/>
  <c i="3" r="J37"/>
  <c i="1" r="AX57"/>
  <c i="3" r="BI182"/>
  <c r="BH182"/>
  <c r="BG182"/>
  <c r="BF182"/>
  <c r="T182"/>
  <c r="R182"/>
  <c r="P182"/>
  <c r="BK182"/>
  <c r="J182"/>
  <c r="BE182"/>
  <c r="BI181"/>
  <c r="BH181"/>
  <c r="BG181"/>
  <c r="BF181"/>
  <c r="T181"/>
  <c r="R181"/>
  <c r="P181"/>
  <c r="BK181"/>
  <c r="J181"/>
  <c r="BE181"/>
  <c r="BI180"/>
  <c r="BH180"/>
  <c r="BG180"/>
  <c r="BF180"/>
  <c r="T180"/>
  <c r="R180"/>
  <c r="P180"/>
  <c r="BK180"/>
  <c r="J180"/>
  <c r="BE180"/>
  <c r="BI179"/>
  <c r="BH179"/>
  <c r="BG179"/>
  <c r="BF179"/>
  <c r="T179"/>
  <c r="T178"/>
  <c r="R179"/>
  <c r="R178"/>
  <c r="P179"/>
  <c r="P178"/>
  <c r="BK179"/>
  <c r="BK178"/>
  <c r="J178"/>
  <c r="J179"/>
  <c r="BE179"/>
  <c r="J69"/>
  <c r="BI177"/>
  <c r="BH177"/>
  <c r="BG177"/>
  <c r="BF177"/>
  <c r="T177"/>
  <c r="R177"/>
  <c r="P177"/>
  <c r="BK177"/>
  <c r="J177"/>
  <c r="BE177"/>
  <c r="BI176"/>
  <c r="BH176"/>
  <c r="BG176"/>
  <c r="BF176"/>
  <c r="T176"/>
  <c r="R176"/>
  <c r="P176"/>
  <c r="BK176"/>
  <c r="J176"/>
  <c r="BE176"/>
  <c r="BI175"/>
  <c r="BH175"/>
  <c r="BG175"/>
  <c r="BF175"/>
  <c r="T175"/>
  <c r="R175"/>
  <c r="P175"/>
  <c r="BK175"/>
  <c r="J175"/>
  <c r="BE175"/>
  <c r="BI174"/>
  <c r="BH174"/>
  <c r="BG174"/>
  <c r="BF174"/>
  <c r="T174"/>
  <c r="R174"/>
  <c r="P174"/>
  <c r="BK174"/>
  <c r="J174"/>
  <c r="BE174"/>
  <c r="BI173"/>
  <c r="BH173"/>
  <c r="BG173"/>
  <c r="BF173"/>
  <c r="T173"/>
  <c r="R173"/>
  <c r="P173"/>
  <c r="BK173"/>
  <c r="J173"/>
  <c r="BE173"/>
  <c r="BI172"/>
  <c r="BH172"/>
  <c r="BG172"/>
  <c r="BF172"/>
  <c r="T172"/>
  <c r="T171"/>
  <c r="R172"/>
  <c r="R171"/>
  <c r="P172"/>
  <c r="P171"/>
  <c r="BK172"/>
  <c r="BK171"/>
  <c r="J171"/>
  <c r="J172"/>
  <c r="BE172"/>
  <c r="J68"/>
  <c r="BI170"/>
  <c r="BH170"/>
  <c r="BG170"/>
  <c r="BF170"/>
  <c r="T170"/>
  <c r="R170"/>
  <c r="P170"/>
  <c r="BK170"/>
  <c r="J170"/>
  <c r="BE170"/>
  <c r="BI169"/>
  <c r="BH169"/>
  <c r="BG169"/>
  <c r="BF169"/>
  <c r="T169"/>
  <c r="R169"/>
  <c r="P169"/>
  <c r="BK169"/>
  <c r="J169"/>
  <c r="BE169"/>
  <c r="BI168"/>
  <c r="BH168"/>
  <c r="BG168"/>
  <c r="BF168"/>
  <c r="T168"/>
  <c r="R168"/>
  <c r="P168"/>
  <c r="BK168"/>
  <c r="J168"/>
  <c r="BE168"/>
  <c r="BI167"/>
  <c r="BH167"/>
  <c r="BG167"/>
  <c r="BF167"/>
  <c r="T167"/>
  <c r="R167"/>
  <c r="P167"/>
  <c r="BK167"/>
  <c r="J167"/>
  <c r="BE167"/>
  <c r="BI166"/>
  <c r="BH166"/>
  <c r="BG166"/>
  <c r="BF166"/>
  <c r="T166"/>
  <c r="R166"/>
  <c r="P166"/>
  <c r="BK166"/>
  <c r="J166"/>
  <c r="BE166"/>
  <c r="BI165"/>
  <c r="BH165"/>
  <c r="BG165"/>
  <c r="BF165"/>
  <c r="T165"/>
  <c r="R165"/>
  <c r="P165"/>
  <c r="BK165"/>
  <c r="J165"/>
  <c r="BE165"/>
  <c r="BI164"/>
  <c r="BH164"/>
  <c r="BG164"/>
  <c r="BF164"/>
  <c r="T164"/>
  <c r="R164"/>
  <c r="P164"/>
  <c r="BK164"/>
  <c r="J164"/>
  <c r="BE164"/>
  <c r="BI163"/>
  <c r="BH163"/>
  <c r="BG163"/>
  <c r="BF163"/>
  <c r="T163"/>
  <c r="R163"/>
  <c r="P163"/>
  <c r="BK163"/>
  <c r="J163"/>
  <c r="BE163"/>
  <c r="BI162"/>
  <c r="BH162"/>
  <c r="BG162"/>
  <c r="BF162"/>
  <c r="T162"/>
  <c r="R162"/>
  <c r="P162"/>
  <c r="BK162"/>
  <c r="J162"/>
  <c r="BE162"/>
  <c r="BI161"/>
  <c r="BH161"/>
  <c r="BG161"/>
  <c r="BF161"/>
  <c r="T161"/>
  <c r="R161"/>
  <c r="P161"/>
  <c r="BK161"/>
  <c r="J161"/>
  <c r="BE161"/>
  <c r="BI160"/>
  <c r="BH160"/>
  <c r="BG160"/>
  <c r="BF160"/>
  <c r="T160"/>
  <c r="R160"/>
  <c r="P160"/>
  <c r="BK160"/>
  <c r="J160"/>
  <c r="BE160"/>
  <c r="BI159"/>
  <c r="BH159"/>
  <c r="BG159"/>
  <c r="BF159"/>
  <c r="T159"/>
  <c r="R159"/>
  <c r="P159"/>
  <c r="BK159"/>
  <c r="J159"/>
  <c r="BE159"/>
  <c r="BI158"/>
  <c r="BH158"/>
  <c r="BG158"/>
  <c r="BF158"/>
  <c r="T158"/>
  <c r="R158"/>
  <c r="P158"/>
  <c r="BK158"/>
  <c r="J158"/>
  <c r="BE158"/>
  <c r="BI157"/>
  <c r="BH157"/>
  <c r="BG157"/>
  <c r="BF157"/>
  <c r="T157"/>
  <c r="R157"/>
  <c r="P157"/>
  <c r="BK157"/>
  <c r="J157"/>
  <c r="BE157"/>
  <c r="BI156"/>
  <c r="BH156"/>
  <c r="BG156"/>
  <c r="BF156"/>
  <c r="T156"/>
  <c r="R156"/>
  <c r="P156"/>
  <c r="BK156"/>
  <c r="J156"/>
  <c r="BE156"/>
  <c r="BI155"/>
  <c r="BH155"/>
  <c r="BG155"/>
  <c r="BF155"/>
  <c r="T155"/>
  <c r="R155"/>
  <c r="P155"/>
  <c r="BK155"/>
  <c r="J155"/>
  <c r="BE155"/>
  <c r="BI154"/>
  <c r="BH154"/>
  <c r="BG154"/>
  <c r="BF154"/>
  <c r="T154"/>
  <c r="R154"/>
  <c r="P154"/>
  <c r="BK154"/>
  <c r="J154"/>
  <c r="BE154"/>
  <c r="BI153"/>
  <c r="BH153"/>
  <c r="BG153"/>
  <c r="BF153"/>
  <c r="T153"/>
  <c r="R153"/>
  <c r="P153"/>
  <c r="BK153"/>
  <c r="J153"/>
  <c r="BE153"/>
  <c r="BI152"/>
  <c r="BH152"/>
  <c r="BG152"/>
  <c r="BF152"/>
  <c r="T152"/>
  <c r="R152"/>
  <c r="P152"/>
  <c r="BK152"/>
  <c r="J152"/>
  <c r="BE152"/>
  <c r="BI151"/>
  <c r="BH151"/>
  <c r="BG151"/>
  <c r="BF151"/>
  <c r="T151"/>
  <c r="R151"/>
  <c r="P151"/>
  <c r="BK151"/>
  <c r="J151"/>
  <c r="BE151"/>
  <c r="BI150"/>
  <c r="BH150"/>
  <c r="BG150"/>
  <c r="BF150"/>
  <c r="T150"/>
  <c r="R150"/>
  <c r="P150"/>
  <c r="BK150"/>
  <c r="J150"/>
  <c r="BE150"/>
  <c r="BI149"/>
  <c r="BH149"/>
  <c r="BG149"/>
  <c r="BF149"/>
  <c r="T149"/>
  <c r="T148"/>
  <c r="R149"/>
  <c r="R148"/>
  <c r="P149"/>
  <c r="P148"/>
  <c r="BK149"/>
  <c r="BK148"/>
  <c r="J148"/>
  <c r="J149"/>
  <c r="BE149"/>
  <c r="J67"/>
  <c r="BI147"/>
  <c r="BH147"/>
  <c r="BG147"/>
  <c r="BF147"/>
  <c r="T147"/>
  <c r="R147"/>
  <c r="P147"/>
  <c r="BK147"/>
  <c r="J147"/>
  <c r="BE147"/>
  <c r="BI146"/>
  <c r="BH146"/>
  <c r="BG146"/>
  <c r="BF146"/>
  <c r="T146"/>
  <c r="R146"/>
  <c r="P146"/>
  <c r="BK146"/>
  <c r="J146"/>
  <c r="BE146"/>
  <c r="BI145"/>
  <c r="BH145"/>
  <c r="BG145"/>
  <c r="BF145"/>
  <c r="T145"/>
  <c r="R145"/>
  <c r="P145"/>
  <c r="BK145"/>
  <c r="J145"/>
  <c r="BE145"/>
  <c r="BI144"/>
  <c r="BH144"/>
  <c r="BG144"/>
  <c r="BF144"/>
  <c r="T144"/>
  <c r="R144"/>
  <c r="P144"/>
  <c r="BK144"/>
  <c r="J144"/>
  <c r="BE144"/>
  <c r="BI143"/>
  <c r="BH143"/>
  <c r="BG143"/>
  <c r="BF143"/>
  <c r="T143"/>
  <c r="T142"/>
  <c r="R143"/>
  <c r="R142"/>
  <c r="P143"/>
  <c r="P142"/>
  <c r="BK143"/>
  <c r="BK142"/>
  <c r="J142"/>
  <c r="J143"/>
  <c r="BE143"/>
  <c r="J66"/>
  <c r="BI141"/>
  <c r="BH141"/>
  <c r="BG141"/>
  <c r="BF141"/>
  <c r="T141"/>
  <c r="R141"/>
  <c r="P141"/>
  <c r="BK141"/>
  <c r="J141"/>
  <c r="BE141"/>
  <c r="BI140"/>
  <c r="BH140"/>
  <c r="BG140"/>
  <c r="BF140"/>
  <c r="T140"/>
  <c r="R140"/>
  <c r="P140"/>
  <c r="BK140"/>
  <c r="J140"/>
  <c r="BE140"/>
  <c r="BI139"/>
  <c r="BH139"/>
  <c r="BG139"/>
  <c r="BF139"/>
  <c r="T139"/>
  <c r="R139"/>
  <c r="P139"/>
  <c r="BK139"/>
  <c r="J139"/>
  <c r="BE139"/>
  <c r="BI138"/>
  <c r="BH138"/>
  <c r="BG138"/>
  <c r="BF138"/>
  <c r="T138"/>
  <c r="R138"/>
  <c r="P138"/>
  <c r="BK138"/>
  <c r="J138"/>
  <c r="BE138"/>
  <c r="BI137"/>
  <c r="BH137"/>
  <c r="BG137"/>
  <c r="BF137"/>
  <c r="T137"/>
  <c r="T136"/>
  <c r="R137"/>
  <c r="R136"/>
  <c r="P137"/>
  <c r="P136"/>
  <c r="BK137"/>
  <c r="BK136"/>
  <c r="J136"/>
  <c r="J137"/>
  <c r="BE137"/>
  <c r="J65"/>
  <c r="BI135"/>
  <c r="BH135"/>
  <c r="BG135"/>
  <c r="BF135"/>
  <c r="T135"/>
  <c r="R135"/>
  <c r="P135"/>
  <c r="BK135"/>
  <c r="J135"/>
  <c r="BE135"/>
  <c r="BI134"/>
  <c r="BH134"/>
  <c r="BG134"/>
  <c r="BF134"/>
  <c r="T134"/>
  <c r="R134"/>
  <c r="P134"/>
  <c r="BK134"/>
  <c r="J134"/>
  <c r="BE134"/>
  <c r="BI133"/>
  <c r="BH133"/>
  <c r="BG133"/>
  <c r="BF133"/>
  <c r="T133"/>
  <c r="R133"/>
  <c r="P133"/>
  <c r="BK133"/>
  <c r="J133"/>
  <c r="BE133"/>
  <c r="BI132"/>
  <c r="BH132"/>
  <c r="BG132"/>
  <c r="BF132"/>
  <c r="T132"/>
  <c r="R132"/>
  <c r="P132"/>
  <c r="BK132"/>
  <c r="J132"/>
  <c r="BE132"/>
  <c r="BI131"/>
  <c r="BH131"/>
  <c r="BG131"/>
  <c r="BF131"/>
  <c r="T131"/>
  <c r="R131"/>
  <c r="P131"/>
  <c r="BK131"/>
  <c r="J131"/>
  <c r="BE131"/>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BH119"/>
  <c r="BG119"/>
  <c r="BF119"/>
  <c r="T119"/>
  <c r="R119"/>
  <c r="P119"/>
  <c r="BK119"/>
  <c r="J119"/>
  <c r="BE119"/>
  <c r="BI118"/>
  <c r="BH118"/>
  <c r="BG118"/>
  <c r="BF118"/>
  <c r="T118"/>
  <c r="R118"/>
  <c r="P118"/>
  <c r="BK118"/>
  <c r="J118"/>
  <c r="BE118"/>
  <c r="BI117"/>
  <c r="BH117"/>
  <c r="BG117"/>
  <c r="BF117"/>
  <c r="T117"/>
  <c r="R117"/>
  <c r="P117"/>
  <c r="BK117"/>
  <c r="J117"/>
  <c r="BE117"/>
  <c r="BI116"/>
  <c r="BH116"/>
  <c r="BG116"/>
  <c r="BF116"/>
  <c r="T116"/>
  <c r="R116"/>
  <c r="P116"/>
  <c r="BK116"/>
  <c r="J116"/>
  <c r="BE116"/>
  <c r="BI115"/>
  <c r="BH115"/>
  <c r="BG115"/>
  <c r="BF115"/>
  <c r="T115"/>
  <c r="R115"/>
  <c r="P115"/>
  <c r="BK115"/>
  <c r="J115"/>
  <c r="BE115"/>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R110"/>
  <c r="P110"/>
  <c r="BK110"/>
  <c r="J110"/>
  <c r="BE110"/>
  <c r="BI109"/>
  <c r="BH109"/>
  <c r="BG109"/>
  <c r="BF109"/>
  <c r="T109"/>
  <c r="R109"/>
  <c r="P109"/>
  <c r="BK109"/>
  <c r="J109"/>
  <c r="BE109"/>
  <c r="BI108"/>
  <c r="BH108"/>
  <c r="BG108"/>
  <c r="BF108"/>
  <c r="T108"/>
  <c r="R108"/>
  <c r="P108"/>
  <c r="BK108"/>
  <c r="J108"/>
  <c r="BE108"/>
  <c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4"/>
  <c r="BH94"/>
  <c r="BG94"/>
  <c r="BF94"/>
  <c r="T94"/>
  <c r="R94"/>
  <c r="P94"/>
  <c r="BK94"/>
  <c r="J94"/>
  <c r="BE94"/>
  <c r="BI93"/>
  <c r="F39"/>
  <c i="1" r="BD57"/>
  <c i="3" r="BH93"/>
  <c r="F38"/>
  <c i="1" r="BC57"/>
  <c i="3" r="BG93"/>
  <c r="F37"/>
  <c i="1" r="BB57"/>
  <c i="3" r="BF93"/>
  <c r="J36"/>
  <c i="1" r="AW57"/>
  <c i="3" r="F36"/>
  <c i="1" r="BA57"/>
  <c i="3" r="T93"/>
  <c r="T92"/>
  <c r="T91"/>
  <c r="R93"/>
  <c r="R92"/>
  <c r="R91"/>
  <c r="P93"/>
  <c r="P92"/>
  <c r="P91"/>
  <c i="1" r="AU57"/>
  <c i="3" r="BK93"/>
  <c r="BK92"/>
  <c r="J92"/>
  <c r="BK91"/>
  <c r="J91"/>
  <c r="J63"/>
  <c r="J32"/>
  <c i="1" r="AG57"/>
  <c i="3" r="J93"/>
  <c r="BE93"/>
  <c r="J35"/>
  <c i="1" r="AV57"/>
  <c i="3" r="F35"/>
  <c i="1" r="AZ57"/>
  <c i="3" r="J64"/>
  <c r="J88"/>
  <c r="J87"/>
  <c r="F87"/>
  <c r="F85"/>
  <c r="E83"/>
  <c r="J59"/>
  <c r="J58"/>
  <c r="F58"/>
  <c r="F56"/>
  <c r="E54"/>
  <c r="J41"/>
  <c r="J20"/>
  <c r="E20"/>
  <c r="F88"/>
  <c r="F59"/>
  <c r="J19"/>
  <c r="J14"/>
  <c r="J85"/>
  <c r="J56"/>
  <c r="E7"/>
  <c r="E79"/>
  <c r="E50"/>
  <c i="2" r="J37"/>
  <c r="J36"/>
  <c i="1" r="AY55"/>
  <c i="2" r="J35"/>
  <c i="1" r="AX55"/>
  <c i="2" r="BI1930"/>
  <c r="BH1930"/>
  <c r="BG1930"/>
  <c r="BF1930"/>
  <c r="T1930"/>
  <c r="R1930"/>
  <c r="P1930"/>
  <c r="BK1930"/>
  <c r="J1930"/>
  <c r="BE1930"/>
  <c r="BI1927"/>
  <c r="BH1927"/>
  <c r="BG1927"/>
  <c r="BF1927"/>
  <c r="T1927"/>
  <c r="T1926"/>
  <c r="R1927"/>
  <c r="R1926"/>
  <c r="P1927"/>
  <c r="P1926"/>
  <c r="BK1927"/>
  <c r="BK1926"/>
  <c r="J1926"/>
  <c r="J1927"/>
  <c r="BE1927"/>
  <c r="J88"/>
  <c r="BI1924"/>
  <c r="BH1924"/>
  <c r="BG1924"/>
  <c r="BF1924"/>
  <c r="T1924"/>
  <c r="R1924"/>
  <c r="P1924"/>
  <c r="BK1924"/>
  <c r="J1924"/>
  <c r="BE1924"/>
  <c r="BI1920"/>
  <c r="BH1920"/>
  <c r="BG1920"/>
  <c r="BF1920"/>
  <c r="T1920"/>
  <c r="R1920"/>
  <c r="P1920"/>
  <c r="BK1920"/>
  <c r="J1920"/>
  <c r="BE1920"/>
  <c r="BI1919"/>
  <c r="BH1919"/>
  <c r="BG1919"/>
  <c r="BF1919"/>
  <c r="T1919"/>
  <c r="R1919"/>
  <c r="P1919"/>
  <c r="BK1919"/>
  <c r="J1919"/>
  <c r="BE1919"/>
  <c r="BI1913"/>
  <c r="BH1913"/>
  <c r="BG1913"/>
  <c r="BF1913"/>
  <c r="T1913"/>
  <c r="T1912"/>
  <c r="R1913"/>
  <c r="R1912"/>
  <c r="P1913"/>
  <c r="P1912"/>
  <c r="BK1913"/>
  <c r="BK1912"/>
  <c r="J1912"/>
  <c r="J1913"/>
  <c r="BE1913"/>
  <c r="J87"/>
  <c r="BI1911"/>
  <c r="BH1911"/>
  <c r="BG1911"/>
  <c r="BF1911"/>
  <c r="T1911"/>
  <c r="R1911"/>
  <c r="P1911"/>
  <c r="BK1911"/>
  <c r="J1911"/>
  <c r="BE1911"/>
  <c r="BI1910"/>
  <c r="BH1910"/>
  <c r="BG1910"/>
  <c r="BF1910"/>
  <c r="T1910"/>
  <c r="R1910"/>
  <c r="P1910"/>
  <c r="BK1910"/>
  <c r="J1910"/>
  <c r="BE1910"/>
  <c r="BI1907"/>
  <c r="BH1907"/>
  <c r="BG1907"/>
  <c r="BF1907"/>
  <c r="T1907"/>
  <c r="R1907"/>
  <c r="P1907"/>
  <c r="BK1907"/>
  <c r="J1907"/>
  <c r="BE1907"/>
  <c r="BI1875"/>
  <c r="BH1875"/>
  <c r="BG1875"/>
  <c r="BF1875"/>
  <c r="T1875"/>
  <c r="T1874"/>
  <c r="R1875"/>
  <c r="R1874"/>
  <c r="P1875"/>
  <c r="P1874"/>
  <c r="BK1875"/>
  <c r="BK1874"/>
  <c r="J1874"/>
  <c r="J1875"/>
  <c r="BE1875"/>
  <c r="J86"/>
  <c r="BI1873"/>
  <c r="BH1873"/>
  <c r="BG1873"/>
  <c r="BF1873"/>
  <c r="T1873"/>
  <c r="R1873"/>
  <c r="P1873"/>
  <c r="BK1873"/>
  <c r="J1873"/>
  <c r="BE1873"/>
  <c r="BI1866"/>
  <c r="BH1866"/>
  <c r="BG1866"/>
  <c r="BF1866"/>
  <c r="T1866"/>
  <c r="R1866"/>
  <c r="P1866"/>
  <c r="BK1866"/>
  <c r="J1866"/>
  <c r="BE1866"/>
  <c r="BI1865"/>
  <c r="BH1865"/>
  <c r="BG1865"/>
  <c r="BF1865"/>
  <c r="T1865"/>
  <c r="R1865"/>
  <c r="P1865"/>
  <c r="BK1865"/>
  <c r="J1865"/>
  <c r="BE1865"/>
  <c r="BI1864"/>
  <c r="BH1864"/>
  <c r="BG1864"/>
  <c r="BF1864"/>
  <c r="T1864"/>
  <c r="R1864"/>
  <c r="P1864"/>
  <c r="BK1864"/>
  <c r="J1864"/>
  <c r="BE1864"/>
  <c r="BI1862"/>
  <c r="BH1862"/>
  <c r="BG1862"/>
  <c r="BF1862"/>
  <c r="T1862"/>
  <c r="R1862"/>
  <c r="P1862"/>
  <c r="BK1862"/>
  <c r="J1862"/>
  <c r="BE1862"/>
  <c r="BI1859"/>
  <c r="BH1859"/>
  <c r="BG1859"/>
  <c r="BF1859"/>
  <c r="T1859"/>
  <c r="R1859"/>
  <c r="P1859"/>
  <c r="BK1859"/>
  <c r="J1859"/>
  <c r="BE1859"/>
  <c r="BI1857"/>
  <c r="BH1857"/>
  <c r="BG1857"/>
  <c r="BF1857"/>
  <c r="T1857"/>
  <c r="R1857"/>
  <c r="P1857"/>
  <c r="BK1857"/>
  <c r="J1857"/>
  <c r="BE1857"/>
  <c r="BI1853"/>
  <c r="BH1853"/>
  <c r="BG1853"/>
  <c r="BF1853"/>
  <c r="T1853"/>
  <c r="R1853"/>
  <c r="P1853"/>
  <c r="BK1853"/>
  <c r="J1853"/>
  <c r="BE1853"/>
  <c r="BI1852"/>
  <c r="BH1852"/>
  <c r="BG1852"/>
  <c r="BF1852"/>
  <c r="T1852"/>
  <c r="R1852"/>
  <c r="P1852"/>
  <c r="BK1852"/>
  <c r="J1852"/>
  <c r="BE1852"/>
  <c r="BI1848"/>
  <c r="BH1848"/>
  <c r="BG1848"/>
  <c r="BF1848"/>
  <c r="T1848"/>
  <c r="R1848"/>
  <c r="P1848"/>
  <c r="BK1848"/>
  <c r="J1848"/>
  <c r="BE1848"/>
  <c r="BI1847"/>
  <c r="BH1847"/>
  <c r="BG1847"/>
  <c r="BF1847"/>
  <c r="T1847"/>
  <c r="R1847"/>
  <c r="P1847"/>
  <c r="BK1847"/>
  <c r="J1847"/>
  <c r="BE1847"/>
  <c r="BI1843"/>
  <c r="BH1843"/>
  <c r="BG1843"/>
  <c r="BF1843"/>
  <c r="T1843"/>
  <c r="T1842"/>
  <c r="R1843"/>
  <c r="R1842"/>
  <c r="P1843"/>
  <c r="P1842"/>
  <c r="BK1843"/>
  <c r="BK1842"/>
  <c r="J1842"/>
  <c r="J1843"/>
  <c r="BE1843"/>
  <c r="J85"/>
  <c r="BI1840"/>
  <c r="BH1840"/>
  <c r="BG1840"/>
  <c r="BF1840"/>
  <c r="T1840"/>
  <c r="R1840"/>
  <c r="P1840"/>
  <c r="BK1840"/>
  <c r="J1840"/>
  <c r="BE1840"/>
  <c r="BI1838"/>
  <c r="BH1838"/>
  <c r="BG1838"/>
  <c r="BF1838"/>
  <c r="T1838"/>
  <c r="R1838"/>
  <c r="P1838"/>
  <c r="BK1838"/>
  <c r="J1838"/>
  <c r="BE1838"/>
  <c r="BI1836"/>
  <c r="BH1836"/>
  <c r="BG1836"/>
  <c r="BF1836"/>
  <c r="T1836"/>
  <c r="R1836"/>
  <c r="P1836"/>
  <c r="BK1836"/>
  <c r="J1836"/>
  <c r="BE1836"/>
  <c r="BI1832"/>
  <c r="BH1832"/>
  <c r="BG1832"/>
  <c r="BF1832"/>
  <c r="T1832"/>
  <c r="T1831"/>
  <c r="R1832"/>
  <c r="R1831"/>
  <c r="P1832"/>
  <c r="P1831"/>
  <c r="BK1832"/>
  <c r="BK1831"/>
  <c r="J1831"/>
  <c r="J1832"/>
  <c r="BE1832"/>
  <c r="J84"/>
  <c r="BI1829"/>
  <c r="BH1829"/>
  <c r="BG1829"/>
  <c r="BF1829"/>
  <c r="T1829"/>
  <c r="R1829"/>
  <c r="P1829"/>
  <c r="BK1829"/>
  <c r="J1829"/>
  <c r="BE1829"/>
  <c r="BI1794"/>
  <c r="BH1794"/>
  <c r="BG1794"/>
  <c r="BF1794"/>
  <c r="T1794"/>
  <c r="R1794"/>
  <c r="P1794"/>
  <c r="BK1794"/>
  <c r="J1794"/>
  <c r="BE1794"/>
  <c r="BI1792"/>
  <c r="BH1792"/>
  <c r="BG1792"/>
  <c r="BF1792"/>
  <c r="T1792"/>
  <c r="R1792"/>
  <c r="P1792"/>
  <c r="BK1792"/>
  <c r="J1792"/>
  <c r="BE1792"/>
  <c r="BI1744"/>
  <c r="BH1744"/>
  <c r="BG1744"/>
  <c r="BF1744"/>
  <c r="T1744"/>
  <c r="R1744"/>
  <c r="P1744"/>
  <c r="BK1744"/>
  <c r="J1744"/>
  <c r="BE1744"/>
  <c r="BI1733"/>
  <c r="BH1733"/>
  <c r="BG1733"/>
  <c r="BF1733"/>
  <c r="T1733"/>
  <c r="R1733"/>
  <c r="P1733"/>
  <c r="BK1733"/>
  <c r="J1733"/>
  <c r="BE1733"/>
  <c r="BI1687"/>
  <c r="BH1687"/>
  <c r="BG1687"/>
  <c r="BF1687"/>
  <c r="T1687"/>
  <c r="R1687"/>
  <c r="P1687"/>
  <c r="BK1687"/>
  <c r="J1687"/>
  <c r="BE1687"/>
  <c r="BI1644"/>
  <c r="BH1644"/>
  <c r="BG1644"/>
  <c r="BF1644"/>
  <c r="T1644"/>
  <c r="T1643"/>
  <c r="R1644"/>
  <c r="R1643"/>
  <c r="P1644"/>
  <c r="P1643"/>
  <c r="BK1644"/>
  <c r="BK1643"/>
  <c r="J1643"/>
  <c r="J1644"/>
  <c r="BE1644"/>
  <c r="J83"/>
  <c r="BI1641"/>
  <c r="BH1641"/>
  <c r="BG1641"/>
  <c r="BF1641"/>
  <c r="T1641"/>
  <c r="R1641"/>
  <c r="P1641"/>
  <c r="BK1641"/>
  <c r="J1641"/>
  <c r="BE1641"/>
  <c r="BI1639"/>
  <c r="BH1639"/>
  <c r="BG1639"/>
  <c r="BF1639"/>
  <c r="T1639"/>
  <c r="R1639"/>
  <c r="P1639"/>
  <c r="BK1639"/>
  <c r="J1639"/>
  <c r="BE1639"/>
  <c r="BI1599"/>
  <c r="BH1599"/>
  <c r="BG1599"/>
  <c r="BF1599"/>
  <c r="T1599"/>
  <c r="R1599"/>
  <c r="P1599"/>
  <c r="BK1599"/>
  <c r="J1599"/>
  <c r="BE1599"/>
  <c r="BI1597"/>
  <c r="BH1597"/>
  <c r="BG1597"/>
  <c r="BF1597"/>
  <c r="T1597"/>
  <c r="R1597"/>
  <c r="P1597"/>
  <c r="BK1597"/>
  <c r="J1597"/>
  <c r="BE1597"/>
  <c r="BI1557"/>
  <c r="BH1557"/>
  <c r="BG1557"/>
  <c r="BF1557"/>
  <c r="T1557"/>
  <c r="R1557"/>
  <c r="P1557"/>
  <c r="BK1557"/>
  <c r="J1557"/>
  <c r="BE1557"/>
  <c r="BI1555"/>
  <c r="BH1555"/>
  <c r="BG1555"/>
  <c r="BF1555"/>
  <c r="T1555"/>
  <c r="R1555"/>
  <c r="P1555"/>
  <c r="BK1555"/>
  <c r="J1555"/>
  <c r="BE1555"/>
  <c r="BI1553"/>
  <c r="BH1553"/>
  <c r="BG1553"/>
  <c r="BF1553"/>
  <c r="T1553"/>
  <c r="T1552"/>
  <c r="R1553"/>
  <c r="R1552"/>
  <c r="P1553"/>
  <c r="P1552"/>
  <c r="BK1553"/>
  <c r="BK1552"/>
  <c r="J1552"/>
  <c r="J1553"/>
  <c r="BE1553"/>
  <c r="J82"/>
  <c r="BI1550"/>
  <c r="BH1550"/>
  <c r="BG1550"/>
  <c r="BF1550"/>
  <c r="T1550"/>
  <c r="R1550"/>
  <c r="P1550"/>
  <c r="BK1550"/>
  <c r="J1550"/>
  <c r="BE1550"/>
  <c r="BI1511"/>
  <c r="BH1511"/>
  <c r="BG1511"/>
  <c r="BF1511"/>
  <c r="T1511"/>
  <c r="R1511"/>
  <c r="P1511"/>
  <c r="BK1511"/>
  <c r="J1511"/>
  <c r="BE1511"/>
  <c r="BI1477"/>
  <c r="BH1477"/>
  <c r="BG1477"/>
  <c r="BF1477"/>
  <c r="T1477"/>
  <c r="R1477"/>
  <c r="P1477"/>
  <c r="BK1477"/>
  <c r="J1477"/>
  <c r="BE1477"/>
  <c r="BI1475"/>
  <c r="BH1475"/>
  <c r="BG1475"/>
  <c r="BF1475"/>
  <c r="T1475"/>
  <c r="R1475"/>
  <c r="P1475"/>
  <c r="BK1475"/>
  <c r="J1475"/>
  <c r="BE1475"/>
  <c r="BI1428"/>
  <c r="BH1428"/>
  <c r="BG1428"/>
  <c r="BF1428"/>
  <c r="T1428"/>
  <c r="R1428"/>
  <c r="P1428"/>
  <c r="BK1428"/>
  <c r="J1428"/>
  <c r="BE1428"/>
  <c r="BI1425"/>
  <c r="BH1425"/>
  <c r="BG1425"/>
  <c r="BF1425"/>
  <c r="T1425"/>
  <c r="R1425"/>
  <c r="P1425"/>
  <c r="BK1425"/>
  <c r="J1425"/>
  <c r="BE1425"/>
  <c r="BI1421"/>
  <c r="BH1421"/>
  <c r="BG1421"/>
  <c r="BF1421"/>
  <c r="T1421"/>
  <c r="R1421"/>
  <c r="P1421"/>
  <c r="BK1421"/>
  <c r="J1421"/>
  <c r="BE1421"/>
  <c r="BI1419"/>
  <c r="BH1419"/>
  <c r="BG1419"/>
  <c r="BF1419"/>
  <c r="T1419"/>
  <c r="R1419"/>
  <c r="P1419"/>
  <c r="BK1419"/>
  <c r="J1419"/>
  <c r="BE1419"/>
  <c r="BI1372"/>
  <c r="BH1372"/>
  <c r="BG1372"/>
  <c r="BF1372"/>
  <c r="T1372"/>
  <c r="T1371"/>
  <c r="R1372"/>
  <c r="R1371"/>
  <c r="P1372"/>
  <c r="P1371"/>
  <c r="BK1372"/>
  <c r="BK1371"/>
  <c r="J1371"/>
  <c r="J1372"/>
  <c r="BE1372"/>
  <c r="J81"/>
  <c r="BI1370"/>
  <c r="BH1370"/>
  <c r="BG1370"/>
  <c r="BF1370"/>
  <c r="T1370"/>
  <c r="R1370"/>
  <c r="P1370"/>
  <c r="BK1370"/>
  <c r="J1370"/>
  <c r="BE1370"/>
  <c r="BI1368"/>
  <c r="BH1368"/>
  <c r="BG1368"/>
  <c r="BF1368"/>
  <c r="T1368"/>
  <c r="R1368"/>
  <c r="P1368"/>
  <c r="BK1368"/>
  <c r="J1368"/>
  <c r="BE1368"/>
  <c r="BI1367"/>
  <c r="BH1367"/>
  <c r="BG1367"/>
  <c r="BF1367"/>
  <c r="T1367"/>
  <c r="R1367"/>
  <c r="P1367"/>
  <c r="BK1367"/>
  <c r="J1367"/>
  <c r="BE1367"/>
  <c r="BI1362"/>
  <c r="BH1362"/>
  <c r="BG1362"/>
  <c r="BF1362"/>
  <c r="T1362"/>
  <c r="R1362"/>
  <c r="P1362"/>
  <c r="BK1362"/>
  <c r="J1362"/>
  <c r="BE1362"/>
  <c r="BI1357"/>
  <c r="BH1357"/>
  <c r="BG1357"/>
  <c r="BF1357"/>
  <c r="T1357"/>
  <c r="R1357"/>
  <c r="P1357"/>
  <c r="BK1357"/>
  <c r="J1357"/>
  <c r="BE1357"/>
  <c r="BI1356"/>
  <c r="BH1356"/>
  <c r="BG1356"/>
  <c r="BF1356"/>
  <c r="T1356"/>
  <c r="R1356"/>
  <c r="P1356"/>
  <c r="BK1356"/>
  <c r="J1356"/>
  <c r="BE1356"/>
  <c r="BI1355"/>
  <c r="BH1355"/>
  <c r="BG1355"/>
  <c r="BF1355"/>
  <c r="T1355"/>
  <c r="R1355"/>
  <c r="P1355"/>
  <c r="BK1355"/>
  <c r="J1355"/>
  <c r="BE1355"/>
  <c r="BI1350"/>
  <c r="BH1350"/>
  <c r="BG1350"/>
  <c r="BF1350"/>
  <c r="T1350"/>
  <c r="R1350"/>
  <c r="P1350"/>
  <c r="BK1350"/>
  <c r="J1350"/>
  <c r="BE1350"/>
  <c r="BI1346"/>
  <c r="BH1346"/>
  <c r="BG1346"/>
  <c r="BF1346"/>
  <c r="T1346"/>
  <c r="R1346"/>
  <c r="P1346"/>
  <c r="BK1346"/>
  <c r="J1346"/>
  <c r="BE1346"/>
  <c r="BI1345"/>
  <c r="BH1345"/>
  <c r="BG1345"/>
  <c r="BF1345"/>
  <c r="T1345"/>
  <c r="R1345"/>
  <c r="P1345"/>
  <c r="BK1345"/>
  <c r="J1345"/>
  <c r="BE1345"/>
  <c r="BI1343"/>
  <c r="BH1343"/>
  <c r="BG1343"/>
  <c r="BF1343"/>
  <c r="T1343"/>
  <c r="R1343"/>
  <c r="P1343"/>
  <c r="BK1343"/>
  <c r="J1343"/>
  <c r="BE1343"/>
  <c r="BI1342"/>
  <c r="BH1342"/>
  <c r="BG1342"/>
  <c r="BF1342"/>
  <c r="T1342"/>
  <c r="R1342"/>
  <c r="P1342"/>
  <c r="BK1342"/>
  <c r="J1342"/>
  <c r="BE1342"/>
  <c r="BI1341"/>
  <c r="BH1341"/>
  <c r="BG1341"/>
  <c r="BF1341"/>
  <c r="T1341"/>
  <c r="R1341"/>
  <c r="P1341"/>
  <c r="BK1341"/>
  <c r="J1341"/>
  <c r="BE1341"/>
  <c r="BI1340"/>
  <c r="BH1340"/>
  <c r="BG1340"/>
  <c r="BF1340"/>
  <c r="T1340"/>
  <c r="R1340"/>
  <c r="P1340"/>
  <c r="BK1340"/>
  <c r="J1340"/>
  <c r="BE1340"/>
  <c r="BI1338"/>
  <c r="BH1338"/>
  <c r="BG1338"/>
  <c r="BF1338"/>
  <c r="T1338"/>
  <c r="R1338"/>
  <c r="P1338"/>
  <c r="BK1338"/>
  <c r="J1338"/>
  <c r="BE1338"/>
  <c r="BI1336"/>
  <c r="BH1336"/>
  <c r="BG1336"/>
  <c r="BF1336"/>
  <c r="T1336"/>
  <c r="R1336"/>
  <c r="P1336"/>
  <c r="BK1336"/>
  <c r="J1336"/>
  <c r="BE1336"/>
  <c r="BI1335"/>
  <c r="BH1335"/>
  <c r="BG1335"/>
  <c r="BF1335"/>
  <c r="T1335"/>
  <c r="R1335"/>
  <c r="P1335"/>
  <c r="BK1335"/>
  <c r="J1335"/>
  <c r="BE1335"/>
  <c r="BI1333"/>
  <c r="BH1333"/>
  <c r="BG1333"/>
  <c r="BF1333"/>
  <c r="T1333"/>
  <c r="R1333"/>
  <c r="P1333"/>
  <c r="BK1333"/>
  <c r="J1333"/>
  <c r="BE1333"/>
  <c r="BI1332"/>
  <c r="BH1332"/>
  <c r="BG1332"/>
  <c r="BF1332"/>
  <c r="T1332"/>
  <c r="R1332"/>
  <c r="P1332"/>
  <c r="BK1332"/>
  <c r="J1332"/>
  <c r="BE1332"/>
  <c r="BI1330"/>
  <c r="BH1330"/>
  <c r="BG1330"/>
  <c r="BF1330"/>
  <c r="T1330"/>
  <c r="R1330"/>
  <c r="P1330"/>
  <c r="BK1330"/>
  <c r="J1330"/>
  <c r="BE1330"/>
  <c r="BI1329"/>
  <c r="BH1329"/>
  <c r="BG1329"/>
  <c r="BF1329"/>
  <c r="T1329"/>
  <c r="R1329"/>
  <c r="P1329"/>
  <c r="BK1329"/>
  <c r="J1329"/>
  <c r="BE1329"/>
  <c r="BI1328"/>
  <c r="BH1328"/>
  <c r="BG1328"/>
  <c r="BF1328"/>
  <c r="T1328"/>
  <c r="R1328"/>
  <c r="P1328"/>
  <c r="BK1328"/>
  <c r="J1328"/>
  <c r="BE1328"/>
  <c r="BI1326"/>
  <c r="BH1326"/>
  <c r="BG1326"/>
  <c r="BF1326"/>
  <c r="T1326"/>
  <c r="R1326"/>
  <c r="P1326"/>
  <c r="BK1326"/>
  <c r="J1326"/>
  <c r="BE1326"/>
  <c r="BI1324"/>
  <c r="BH1324"/>
  <c r="BG1324"/>
  <c r="BF1324"/>
  <c r="T1324"/>
  <c r="R1324"/>
  <c r="P1324"/>
  <c r="BK1324"/>
  <c r="J1324"/>
  <c r="BE1324"/>
  <c r="BI1314"/>
  <c r="BH1314"/>
  <c r="BG1314"/>
  <c r="BF1314"/>
  <c r="T1314"/>
  <c r="R1314"/>
  <c r="P1314"/>
  <c r="BK1314"/>
  <c r="J1314"/>
  <c r="BE1314"/>
  <c r="BI1313"/>
  <c r="BH1313"/>
  <c r="BG1313"/>
  <c r="BF1313"/>
  <c r="T1313"/>
  <c r="R1313"/>
  <c r="P1313"/>
  <c r="BK1313"/>
  <c r="J1313"/>
  <c r="BE1313"/>
  <c r="BI1306"/>
  <c r="BH1306"/>
  <c r="BG1306"/>
  <c r="BF1306"/>
  <c r="T1306"/>
  <c r="T1305"/>
  <c r="R1306"/>
  <c r="R1305"/>
  <c r="P1306"/>
  <c r="P1305"/>
  <c r="BK1306"/>
  <c r="BK1305"/>
  <c r="J1305"/>
  <c r="J1306"/>
  <c r="BE1306"/>
  <c r="J80"/>
  <c r="BI1303"/>
  <c r="BH1303"/>
  <c r="BG1303"/>
  <c r="BF1303"/>
  <c r="T1303"/>
  <c r="R1303"/>
  <c r="P1303"/>
  <c r="BK1303"/>
  <c r="J1303"/>
  <c r="BE1303"/>
  <c r="BI1301"/>
  <c r="BH1301"/>
  <c r="BG1301"/>
  <c r="BF1301"/>
  <c r="T1301"/>
  <c r="R1301"/>
  <c r="P1301"/>
  <c r="BK1301"/>
  <c r="J1301"/>
  <c r="BE1301"/>
  <c r="BI1292"/>
  <c r="BH1292"/>
  <c r="BG1292"/>
  <c r="BF1292"/>
  <c r="T1292"/>
  <c r="R1292"/>
  <c r="P1292"/>
  <c r="BK1292"/>
  <c r="J1292"/>
  <c r="BE1292"/>
  <c r="BI1285"/>
  <c r="BH1285"/>
  <c r="BG1285"/>
  <c r="BF1285"/>
  <c r="T1285"/>
  <c r="R1285"/>
  <c r="P1285"/>
  <c r="BK1285"/>
  <c r="J1285"/>
  <c r="BE1285"/>
  <c r="BI1282"/>
  <c r="BH1282"/>
  <c r="BG1282"/>
  <c r="BF1282"/>
  <c r="T1282"/>
  <c r="R1282"/>
  <c r="P1282"/>
  <c r="BK1282"/>
  <c r="J1282"/>
  <c r="BE1282"/>
  <c r="BI1275"/>
  <c r="BH1275"/>
  <c r="BG1275"/>
  <c r="BF1275"/>
  <c r="T1275"/>
  <c r="R1275"/>
  <c r="P1275"/>
  <c r="BK1275"/>
  <c r="J1275"/>
  <c r="BE1275"/>
  <c r="BI1262"/>
  <c r="BH1262"/>
  <c r="BG1262"/>
  <c r="BF1262"/>
  <c r="T1262"/>
  <c r="R1262"/>
  <c r="P1262"/>
  <c r="BK1262"/>
  <c r="J1262"/>
  <c r="BE1262"/>
  <c r="BI1261"/>
  <c r="BH1261"/>
  <c r="BG1261"/>
  <c r="BF1261"/>
  <c r="T1261"/>
  <c r="R1261"/>
  <c r="P1261"/>
  <c r="BK1261"/>
  <c r="J1261"/>
  <c r="BE1261"/>
  <c r="BI1259"/>
  <c r="BH1259"/>
  <c r="BG1259"/>
  <c r="BF1259"/>
  <c r="T1259"/>
  <c r="R1259"/>
  <c r="P1259"/>
  <c r="BK1259"/>
  <c r="J1259"/>
  <c r="BE1259"/>
  <c r="BI1258"/>
  <c r="BH1258"/>
  <c r="BG1258"/>
  <c r="BF1258"/>
  <c r="T1258"/>
  <c r="R1258"/>
  <c r="P1258"/>
  <c r="BK1258"/>
  <c r="J1258"/>
  <c r="BE1258"/>
  <c r="BI1256"/>
  <c r="BH1256"/>
  <c r="BG1256"/>
  <c r="BF1256"/>
  <c r="T1256"/>
  <c r="R1256"/>
  <c r="P1256"/>
  <c r="BK1256"/>
  <c r="J1256"/>
  <c r="BE1256"/>
  <c r="BI1255"/>
  <c r="BH1255"/>
  <c r="BG1255"/>
  <c r="BF1255"/>
  <c r="T1255"/>
  <c r="R1255"/>
  <c r="P1255"/>
  <c r="BK1255"/>
  <c r="J1255"/>
  <c r="BE1255"/>
  <c r="BI1249"/>
  <c r="BH1249"/>
  <c r="BG1249"/>
  <c r="BF1249"/>
  <c r="T1249"/>
  <c r="R1249"/>
  <c r="P1249"/>
  <c r="BK1249"/>
  <c r="J1249"/>
  <c r="BE1249"/>
  <c r="BI1245"/>
  <c r="BH1245"/>
  <c r="BG1245"/>
  <c r="BF1245"/>
  <c r="T1245"/>
  <c r="R1245"/>
  <c r="P1245"/>
  <c r="BK1245"/>
  <c r="J1245"/>
  <c r="BE1245"/>
  <c r="BI1244"/>
  <c r="BH1244"/>
  <c r="BG1244"/>
  <c r="BF1244"/>
  <c r="T1244"/>
  <c r="R1244"/>
  <c r="P1244"/>
  <c r="BK1244"/>
  <c r="J1244"/>
  <c r="BE1244"/>
  <c r="BI1243"/>
  <c r="BH1243"/>
  <c r="BG1243"/>
  <c r="BF1243"/>
  <c r="T1243"/>
  <c r="R1243"/>
  <c r="P1243"/>
  <c r="BK1243"/>
  <c r="J1243"/>
  <c r="BE1243"/>
  <c r="BI1241"/>
  <c r="BH1241"/>
  <c r="BG1241"/>
  <c r="BF1241"/>
  <c r="T1241"/>
  <c r="R1241"/>
  <c r="P1241"/>
  <c r="BK1241"/>
  <c r="J1241"/>
  <c r="BE1241"/>
  <c r="BI1240"/>
  <c r="BH1240"/>
  <c r="BG1240"/>
  <c r="BF1240"/>
  <c r="T1240"/>
  <c r="R1240"/>
  <c r="P1240"/>
  <c r="BK1240"/>
  <c r="J1240"/>
  <c r="BE1240"/>
  <c r="BI1239"/>
  <c r="BH1239"/>
  <c r="BG1239"/>
  <c r="BF1239"/>
  <c r="T1239"/>
  <c r="R1239"/>
  <c r="P1239"/>
  <c r="BK1239"/>
  <c r="J1239"/>
  <c r="BE1239"/>
  <c r="BI1238"/>
  <c r="BH1238"/>
  <c r="BG1238"/>
  <c r="BF1238"/>
  <c r="T1238"/>
  <c r="R1238"/>
  <c r="P1238"/>
  <c r="BK1238"/>
  <c r="J1238"/>
  <c r="BE1238"/>
  <c r="BI1237"/>
  <c r="BH1237"/>
  <c r="BG1237"/>
  <c r="BF1237"/>
  <c r="T1237"/>
  <c r="R1237"/>
  <c r="P1237"/>
  <c r="BK1237"/>
  <c r="J1237"/>
  <c r="BE1237"/>
  <c r="BI1236"/>
  <c r="BH1236"/>
  <c r="BG1236"/>
  <c r="BF1236"/>
  <c r="T1236"/>
  <c r="R1236"/>
  <c r="P1236"/>
  <c r="BK1236"/>
  <c r="J1236"/>
  <c r="BE1236"/>
  <c r="BI1235"/>
  <c r="BH1235"/>
  <c r="BG1235"/>
  <c r="BF1235"/>
  <c r="T1235"/>
  <c r="R1235"/>
  <c r="P1235"/>
  <c r="BK1235"/>
  <c r="J1235"/>
  <c r="BE1235"/>
  <c r="BI1229"/>
  <c r="BH1229"/>
  <c r="BG1229"/>
  <c r="BF1229"/>
  <c r="T1229"/>
  <c r="R1229"/>
  <c r="P1229"/>
  <c r="BK1229"/>
  <c r="J1229"/>
  <c r="BE1229"/>
  <c r="BI1228"/>
  <c r="BH1228"/>
  <c r="BG1228"/>
  <c r="BF1228"/>
  <c r="T1228"/>
  <c r="R1228"/>
  <c r="P1228"/>
  <c r="BK1228"/>
  <c r="J1228"/>
  <c r="BE1228"/>
  <c r="BI1227"/>
  <c r="BH1227"/>
  <c r="BG1227"/>
  <c r="BF1227"/>
  <c r="T1227"/>
  <c r="R1227"/>
  <c r="P1227"/>
  <c r="BK1227"/>
  <c r="J1227"/>
  <c r="BE1227"/>
  <c r="BI1225"/>
  <c r="BH1225"/>
  <c r="BG1225"/>
  <c r="BF1225"/>
  <c r="T1225"/>
  <c r="R1225"/>
  <c r="P1225"/>
  <c r="BK1225"/>
  <c r="J1225"/>
  <c r="BE1225"/>
  <c r="BI1223"/>
  <c r="BH1223"/>
  <c r="BG1223"/>
  <c r="BF1223"/>
  <c r="T1223"/>
  <c r="R1223"/>
  <c r="P1223"/>
  <c r="BK1223"/>
  <c r="J1223"/>
  <c r="BE1223"/>
  <c r="BI1222"/>
  <c r="BH1222"/>
  <c r="BG1222"/>
  <c r="BF1222"/>
  <c r="T1222"/>
  <c r="R1222"/>
  <c r="P1222"/>
  <c r="BK1222"/>
  <c r="J1222"/>
  <c r="BE1222"/>
  <c r="BI1220"/>
  <c r="BH1220"/>
  <c r="BG1220"/>
  <c r="BF1220"/>
  <c r="T1220"/>
  <c r="R1220"/>
  <c r="P1220"/>
  <c r="BK1220"/>
  <c r="J1220"/>
  <c r="BE1220"/>
  <c r="BI1219"/>
  <c r="BH1219"/>
  <c r="BG1219"/>
  <c r="BF1219"/>
  <c r="T1219"/>
  <c r="R1219"/>
  <c r="P1219"/>
  <c r="BK1219"/>
  <c r="J1219"/>
  <c r="BE1219"/>
  <c r="BI1218"/>
  <c r="BH1218"/>
  <c r="BG1218"/>
  <c r="BF1218"/>
  <c r="T1218"/>
  <c r="R1218"/>
  <c r="P1218"/>
  <c r="BK1218"/>
  <c r="J1218"/>
  <c r="BE1218"/>
  <c r="BI1216"/>
  <c r="BH1216"/>
  <c r="BG1216"/>
  <c r="BF1216"/>
  <c r="T1216"/>
  <c r="R1216"/>
  <c r="P1216"/>
  <c r="BK1216"/>
  <c r="J1216"/>
  <c r="BE1216"/>
  <c r="BI1210"/>
  <c r="BH1210"/>
  <c r="BG1210"/>
  <c r="BF1210"/>
  <c r="T1210"/>
  <c r="R1210"/>
  <c r="P1210"/>
  <c r="BK1210"/>
  <c r="J1210"/>
  <c r="BE1210"/>
  <c r="BI1203"/>
  <c r="BH1203"/>
  <c r="BG1203"/>
  <c r="BF1203"/>
  <c r="T1203"/>
  <c r="R1203"/>
  <c r="P1203"/>
  <c r="BK1203"/>
  <c r="J1203"/>
  <c r="BE1203"/>
  <c r="BI1187"/>
  <c r="BH1187"/>
  <c r="BG1187"/>
  <c r="BF1187"/>
  <c r="T1187"/>
  <c r="R1187"/>
  <c r="P1187"/>
  <c r="BK1187"/>
  <c r="J1187"/>
  <c r="BE1187"/>
  <c r="BI1186"/>
  <c r="BH1186"/>
  <c r="BG1186"/>
  <c r="BF1186"/>
  <c r="T1186"/>
  <c r="R1186"/>
  <c r="P1186"/>
  <c r="BK1186"/>
  <c r="J1186"/>
  <c r="BE1186"/>
  <c r="BI1173"/>
  <c r="BH1173"/>
  <c r="BG1173"/>
  <c r="BF1173"/>
  <c r="T1173"/>
  <c r="R1173"/>
  <c r="P1173"/>
  <c r="BK1173"/>
  <c r="J1173"/>
  <c r="BE1173"/>
  <c r="BI1172"/>
  <c r="BH1172"/>
  <c r="BG1172"/>
  <c r="BF1172"/>
  <c r="T1172"/>
  <c r="R1172"/>
  <c r="P1172"/>
  <c r="BK1172"/>
  <c r="J1172"/>
  <c r="BE1172"/>
  <c r="BI1165"/>
  <c r="BH1165"/>
  <c r="BG1165"/>
  <c r="BF1165"/>
  <c r="T1165"/>
  <c r="R1165"/>
  <c r="P1165"/>
  <c r="BK1165"/>
  <c r="J1165"/>
  <c r="BE1165"/>
  <c r="BI1161"/>
  <c r="BH1161"/>
  <c r="BG1161"/>
  <c r="BF1161"/>
  <c r="T1161"/>
  <c r="R1161"/>
  <c r="P1161"/>
  <c r="BK1161"/>
  <c r="J1161"/>
  <c r="BE1161"/>
  <c r="BI1158"/>
  <c r="BH1158"/>
  <c r="BG1158"/>
  <c r="BF1158"/>
  <c r="T1158"/>
  <c r="R1158"/>
  <c r="P1158"/>
  <c r="BK1158"/>
  <c r="J1158"/>
  <c r="BE1158"/>
  <c r="BI1155"/>
  <c r="BH1155"/>
  <c r="BG1155"/>
  <c r="BF1155"/>
  <c r="T1155"/>
  <c r="R1155"/>
  <c r="P1155"/>
  <c r="BK1155"/>
  <c r="J1155"/>
  <c r="BE1155"/>
  <c r="BI1152"/>
  <c r="BH1152"/>
  <c r="BG1152"/>
  <c r="BF1152"/>
  <c r="T1152"/>
  <c r="R1152"/>
  <c r="P1152"/>
  <c r="BK1152"/>
  <c r="J1152"/>
  <c r="BE1152"/>
  <c r="BI1146"/>
  <c r="BH1146"/>
  <c r="BG1146"/>
  <c r="BF1146"/>
  <c r="T1146"/>
  <c r="R1146"/>
  <c r="P1146"/>
  <c r="BK1146"/>
  <c r="J1146"/>
  <c r="BE1146"/>
  <c r="BI1141"/>
  <c r="BH1141"/>
  <c r="BG1141"/>
  <c r="BF1141"/>
  <c r="T1141"/>
  <c r="R1141"/>
  <c r="P1141"/>
  <c r="BK1141"/>
  <c r="J1141"/>
  <c r="BE1141"/>
  <c r="BI1140"/>
  <c r="BH1140"/>
  <c r="BG1140"/>
  <c r="BF1140"/>
  <c r="T1140"/>
  <c r="R1140"/>
  <c r="P1140"/>
  <c r="BK1140"/>
  <c r="J1140"/>
  <c r="BE1140"/>
  <c r="BI1136"/>
  <c r="BH1136"/>
  <c r="BG1136"/>
  <c r="BF1136"/>
  <c r="T1136"/>
  <c r="T1135"/>
  <c r="R1136"/>
  <c r="R1135"/>
  <c r="P1136"/>
  <c r="P1135"/>
  <c r="BK1136"/>
  <c r="BK1135"/>
  <c r="J1135"/>
  <c r="J1136"/>
  <c r="BE1136"/>
  <c r="J79"/>
  <c r="BI1133"/>
  <c r="BH1133"/>
  <c r="BG1133"/>
  <c r="BF1133"/>
  <c r="T1133"/>
  <c r="R1133"/>
  <c r="P1133"/>
  <c r="BK1133"/>
  <c r="J1133"/>
  <c r="BE1133"/>
  <c r="BI1131"/>
  <c r="BH1131"/>
  <c r="BG1131"/>
  <c r="BF1131"/>
  <c r="T1131"/>
  <c r="R1131"/>
  <c r="P1131"/>
  <c r="BK1131"/>
  <c r="J1131"/>
  <c r="BE1131"/>
  <c r="BI1129"/>
  <c r="BH1129"/>
  <c r="BG1129"/>
  <c r="BF1129"/>
  <c r="T1129"/>
  <c r="R1129"/>
  <c r="P1129"/>
  <c r="BK1129"/>
  <c r="J1129"/>
  <c r="BE1129"/>
  <c r="BI1124"/>
  <c r="BH1124"/>
  <c r="BG1124"/>
  <c r="BF1124"/>
  <c r="T1124"/>
  <c r="T1123"/>
  <c r="R1124"/>
  <c r="R1123"/>
  <c r="P1124"/>
  <c r="P1123"/>
  <c r="BK1124"/>
  <c r="BK1123"/>
  <c r="J1123"/>
  <c r="J1124"/>
  <c r="BE1124"/>
  <c r="J78"/>
  <c r="BI1121"/>
  <c r="BH1121"/>
  <c r="BG1121"/>
  <c r="BF1121"/>
  <c r="T1121"/>
  <c r="R1121"/>
  <c r="P1121"/>
  <c r="BK1121"/>
  <c r="J1121"/>
  <c r="BE1121"/>
  <c r="BI1116"/>
  <c r="BH1116"/>
  <c r="BG1116"/>
  <c r="BF1116"/>
  <c r="T1116"/>
  <c r="R1116"/>
  <c r="P1116"/>
  <c r="BK1116"/>
  <c r="J1116"/>
  <c r="BE1116"/>
  <c r="BI1115"/>
  <c r="BH1115"/>
  <c r="BG1115"/>
  <c r="BF1115"/>
  <c r="T1115"/>
  <c r="R1115"/>
  <c r="P1115"/>
  <c r="BK1115"/>
  <c r="J1115"/>
  <c r="BE1115"/>
  <c r="BI1112"/>
  <c r="BH1112"/>
  <c r="BG1112"/>
  <c r="BF1112"/>
  <c r="T1112"/>
  <c r="R1112"/>
  <c r="P1112"/>
  <c r="BK1112"/>
  <c r="J1112"/>
  <c r="BE1112"/>
  <c r="BI1109"/>
  <c r="BH1109"/>
  <c r="BG1109"/>
  <c r="BF1109"/>
  <c r="T1109"/>
  <c r="R1109"/>
  <c r="P1109"/>
  <c r="BK1109"/>
  <c r="J1109"/>
  <c r="BE1109"/>
  <c r="BI1105"/>
  <c r="BH1105"/>
  <c r="BG1105"/>
  <c r="BF1105"/>
  <c r="T1105"/>
  <c r="R1105"/>
  <c r="P1105"/>
  <c r="BK1105"/>
  <c r="J1105"/>
  <c r="BE1105"/>
  <c r="BI1098"/>
  <c r="BH1098"/>
  <c r="BG1098"/>
  <c r="BF1098"/>
  <c r="T1098"/>
  <c r="R1098"/>
  <c r="P1098"/>
  <c r="BK1098"/>
  <c r="J1098"/>
  <c r="BE1098"/>
  <c r="BI1095"/>
  <c r="BH1095"/>
  <c r="BG1095"/>
  <c r="BF1095"/>
  <c r="T1095"/>
  <c r="R1095"/>
  <c r="P1095"/>
  <c r="BK1095"/>
  <c r="J1095"/>
  <c r="BE1095"/>
  <c r="BI1089"/>
  <c r="BH1089"/>
  <c r="BG1089"/>
  <c r="BF1089"/>
  <c r="T1089"/>
  <c r="R1089"/>
  <c r="P1089"/>
  <c r="BK1089"/>
  <c r="J1089"/>
  <c r="BE1089"/>
  <c r="BI1085"/>
  <c r="BH1085"/>
  <c r="BG1085"/>
  <c r="BF1085"/>
  <c r="T1085"/>
  <c r="R1085"/>
  <c r="P1085"/>
  <c r="BK1085"/>
  <c r="J1085"/>
  <c r="BE1085"/>
  <c r="BI1080"/>
  <c r="BH1080"/>
  <c r="BG1080"/>
  <c r="BF1080"/>
  <c r="T1080"/>
  <c r="R1080"/>
  <c r="P1080"/>
  <c r="BK1080"/>
  <c r="J1080"/>
  <c r="BE1080"/>
  <c r="BI1073"/>
  <c r="BH1073"/>
  <c r="BG1073"/>
  <c r="BF1073"/>
  <c r="T1073"/>
  <c r="R1073"/>
  <c r="P1073"/>
  <c r="BK1073"/>
  <c r="J1073"/>
  <c r="BE1073"/>
  <c r="BI1068"/>
  <c r="BH1068"/>
  <c r="BG1068"/>
  <c r="BF1068"/>
  <c r="T1068"/>
  <c r="R1068"/>
  <c r="P1068"/>
  <c r="BK1068"/>
  <c r="J1068"/>
  <c r="BE1068"/>
  <c r="BI1059"/>
  <c r="BH1059"/>
  <c r="BG1059"/>
  <c r="BF1059"/>
  <c r="T1059"/>
  <c r="R1059"/>
  <c r="P1059"/>
  <c r="BK1059"/>
  <c r="J1059"/>
  <c r="BE1059"/>
  <c r="BI1055"/>
  <c r="BH1055"/>
  <c r="BG1055"/>
  <c r="BF1055"/>
  <c r="T1055"/>
  <c r="R1055"/>
  <c r="P1055"/>
  <c r="BK1055"/>
  <c r="J1055"/>
  <c r="BE1055"/>
  <c r="BI1054"/>
  <c r="BH1054"/>
  <c r="BG1054"/>
  <c r="BF1054"/>
  <c r="T1054"/>
  <c r="R1054"/>
  <c r="P1054"/>
  <c r="BK1054"/>
  <c r="J1054"/>
  <c r="BE1054"/>
  <c r="BI1053"/>
  <c r="BH1053"/>
  <c r="BG1053"/>
  <c r="BF1053"/>
  <c r="T1053"/>
  <c r="R1053"/>
  <c r="P1053"/>
  <c r="BK1053"/>
  <c r="J1053"/>
  <c r="BE1053"/>
  <c r="BI1052"/>
  <c r="BH1052"/>
  <c r="BG1052"/>
  <c r="BF1052"/>
  <c r="T1052"/>
  <c r="R1052"/>
  <c r="P1052"/>
  <c r="BK1052"/>
  <c r="J1052"/>
  <c r="BE1052"/>
  <c r="BI1048"/>
  <c r="BH1048"/>
  <c r="BG1048"/>
  <c r="BF1048"/>
  <c r="T1048"/>
  <c r="R1048"/>
  <c r="P1048"/>
  <c r="BK1048"/>
  <c r="J1048"/>
  <c r="BE1048"/>
  <c r="BI1046"/>
  <c r="BH1046"/>
  <c r="BG1046"/>
  <c r="BF1046"/>
  <c r="T1046"/>
  <c r="R1046"/>
  <c r="P1046"/>
  <c r="BK1046"/>
  <c r="J1046"/>
  <c r="BE1046"/>
  <c r="BI1044"/>
  <c r="BH1044"/>
  <c r="BG1044"/>
  <c r="BF1044"/>
  <c r="T1044"/>
  <c r="R1044"/>
  <c r="P1044"/>
  <c r="BK1044"/>
  <c r="J1044"/>
  <c r="BE1044"/>
  <c r="BI1041"/>
  <c r="BH1041"/>
  <c r="BG1041"/>
  <c r="BF1041"/>
  <c r="T1041"/>
  <c r="R1041"/>
  <c r="P1041"/>
  <c r="BK1041"/>
  <c r="J1041"/>
  <c r="BE1041"/>
  <c r="BI1035"/>
  <c r="BH1035"/>
  <c r="BG1035"/>
  <c r="BF1035"/>
  <c r="T1035"/>
  <c r="T1034"/>
  <c r="R1035"/>
  <c r="R1034"/>
  <c r="P1035"/>
  <c r="P1034"/>
  <c r="BK1035"/>
  <c r="BK1034"/>
  <c r="J1034"/>
  <c r="J1035"/>
  <c r="BE1035"/>
  <c r="J77"/>
  <c r="BI1032"/>
  <c r="BH1032"/>
  <c r="BG1032"/>
  <c r="BF1032"/>
  <c r="T1032"/>
  <c r="R1032"/>
  <c r="P1032"/>
  <c r="BK1032"/>
  <c r="J1032"/>
  <c r="BE1032"/>
  <c r="BI1030"/>
  <c r="BH1030"/>
  <c r="BG1030"/>
  <c r="BF1030"/>
  <c r="T1030"/>
  <c r="R1030"/>
  <c r="P1030"/>
  <c r="BK1030"/>
  <c r="J1030"/>
  <c r="BE1030"/>
  <c r="BI1019"/>
  <c r="BH1019"/>
  <c r="BG1019"/>
  <c r="BF1019"/>
  <c r="T1019"/>
  <c r="R1019"/>
  <c r="P1019"/>
  <c r="BK1019"/>
  <c r="J1019"/>
  <c r="BE1019"/>
  <c r="BI980"/>
  <c r="BH980"/>
  <c r="BG980"/>
  <c r="BF980"/>
  <c r="T980"/>
  <c r="R980"/>
  <c r="P980"/>
  <c r="BK980"/>
  <c r="J980"/>
  <c r="BE980"/>
  <c r="BI976"/>
  <c r="BH976"/>
  <c r="BG976"/>
  <c r="BF976"/>
  <c r="T976"/>
  <c r="R976"/>
  <c r="P976"/>
  <c r="BK976"/>
  <c r="J976"/>
  <c r="BE976"/>
  <c r="BI963"/>
  <c r="BH963"/>
  <c r="BG963"/>
  <c r="BF963"/>
  <c r="T963"/>
  <c r="R963"/>
  <c r="P963"/>
  <c r="BK963"/>
  <c r="J963"/>
  <c r="BE963"/>
  <c r="BI934"/>
  <c r="BH934"/>
  <c r="BG934"/>
  <c r="BF934"/>
  <c r="T934"/>
  <c r="T933"/>
  <c r="R934"/>
  <c r="R933"/>
  <c r="P934"/>
  <c r="P933"/>
  <c r="BK934"/>
  <c r="BK933"/>
  <c r="J933"/>
  <c r="J934"/>
  <c r="BE934"/>
  <c r="J76"/>
  <c r="BI931"/>
  <c r="BH931"/>
  <c r="BG931"/>
  <c r="BF931"/>
  <c r="T931"/>
  <c r="R931"/>
  <c r="P931"/>
  <c r="BK931"/>
  <c r="J931"/>
  <c r="BE931"/>
  <c r="BI929"/>
  <c r="BH929"/>
  <c r="BG929"/>
  <c r="BF929"/>
  <c r="T929"/>
  <c r="R929"/>
  <c r="P929"/>
  <c r="BK929"/>
  <c r="J929"/>
  <c r="BE929"/>
  <c r="BI927"/>
  <c r="BH927"/>
  <c r="BG927"/>
  <c r="BF927"/>
  <c r="T927"/>
  <c r="R927"/>
  <c r="P927"/>
  <c r="BK927"/>
  <c r="J927"/>
  <c r="BE927"/>
  <c r="BI925"/>
  <c r="BH925"/>
  <c r="BG925"/>
  <c r="BF925"/>
  <c r="T925"/>
  <c r="R925"/>
  <c r="P925"/>
  <c r="BK925"/>
  <c r="J925"/>
  <c r="BE925"/>
  <c r="BI913"/>
  <c r="BH913"/>
  <c r="BG913"/>
  <c r="BF913"/>
  <c r="T913"/>
  <c r="R913"/>
  <c r="P913"/>
  <c r="BK913"/>
  <c r="J913"/>
  <c r="BE913"/>
  <c r="BI911"/>
  <c r="BH911"/>
  <c r="BG911"/>
  <c r="BF911"/>
  <c r="T911"/>
  <c r="R911"/>
  <c r="P911"/>
  <c r="BK911"/>
  <c r="J911"/>
  <c r="BE911"/>
  <c r="BI907"/>
  <c r="BH907"/>
  <c r="BG907"/>
  <c r="BF907"/>
  <c r="T907"/>
  <c r="R907"/>
  <c r="P907"/>
  <c r="BK907"/>
  <c r="J907"/>
  <c r="BE907"/>
  <c r="BI904"/>
  <c r="BH904"/>
  <c r="BG904"/>
  <c r="BF904"/>
  <c r="T904"/>
  <c r="R904"/>
  <c r="P904"/>
  <c r="BK904"/>
  <c r="J904"/>
  <c r="BE904"/>
  <c r="BI901"/>
  <c r="BH901"/>
  <c r="BG901"/>
  <c r="BF901"/>
  <c r="T901"/>
  <c r="R901"/>
  <c r="P901"/>
  <c r="BK901"/>
  <c r="J901"/>
  <c r="BE901"/>
  <c r="BI899"/>
  <c r="BH899"/>
  <c r="BG899"/>
  <c r="BF899"/>
  <c r="T899"/>
  <c r="R899"/>
  <c r="P899"/>
  <c r="BK899"/>
  <c r="J899"/>
  <c r="BE899"/>
  <c r="BI895"/>
  <c r="BH895"/>
  <c r="BG895"/>
  <c r="BF895"/>
  <c r="T895"/>
  <c r="R895"/>
  <c r="P895"/>
  <c r="BK895"/>
  <c r="J895"/>
  <c r="BE895"/>
  <c r="BI894"/>
  <c r="BH894"/>
  <c r="BG894"/>
  <c r="BF894"/>
  <c r="T894"/>
  <c r="R894"/>
  <c r="P894"/>
  <c r="BK894"/>
  <c r="J894"/>
  <c r="BE894"/>
  <c r="BI890"/>
  <c r="BH890"/>
  <c r="BG890"/>
  <c r="BF890"/>
  <c r="T890"/>
  <c r="R890"/>
  <c r="P890"/>
  <c r="BK890"/>
  <c r="J890"/>
  <c r="BE890"/>
  <c r="BI887"/>
  <c r="BH887"/>
  <c r="BG887"/>
  <c r="BF887"/>
  <c r="T887"/>
  <c r="R887"/>
  <c r="P887"/>
  <c r="BK887"/>
  <c r="J887"/>
  <c r="BE887"/>
  <c r="BI883"/>
  <c r="BH883"/>
  <c r="BG883"/>
  <c r="BF883"/>
  <c r="T883"/>
  <c r="R883"/>
  <c r="P883"/>
  <c r="BK883"/>
  <c r="J883"/>
  <c r="BE883"/>
  <c r="BI874"/>
  <c r="BH874"/>
  <c r="BG874"/>
  <c r="BF874"/>
  <c r="T874"/>
  <c r="T873"/>
  <c r="R874"/>
  <c r="R873"/>
  <c r="P874"/>
  <c r="P873"/>
  <c r="BK874"/>
  <c r="BK873"/>
  <c r="J873"/>
  <c r="J874"/>
  <c r="BE874"/>
  <c r="J75"/>
  <c r="BI872"/>
  <c r="BH872"/>
  <c r="BG872"/>
  <c r="BF872"/>
  <c r="T872"/>
  <c r="R872"/>
  <c r="P872"/>
  <c r="BK872"/>
  <c r="J872"/>
  <c r="BE872"/>
  <c r="BI871"/>
  <c r="BH871"/>
  <c r="BG871"/>
  <c r="BF871"/>
  <c r="T871"/>
  <c r="R871"/>
  <c r="P871"/>
  <c r="BK871"/>
  <c r="J871"/>
  <c r="BE871"/>
  <c r="BI870"/>
  <c r="BH870"/>
  <c r="BG870"/>
  <c r="BF870"/>
  <c r="T870"/>
  <c r="R870"/>
  <c r="P870"/>
  <c r="BK870"/>
  <c r="J870"/>
  <c r="BE870"/>
  <c r="BI869"/>
  <c r="BH869"/>
  <c r="BG869"/>
  <c r="BF869"/>
  <c r="T869"/>
  <c r="R869"/>
  <c r="P869"/>
  <c r="BK869"/>
  <c r="J869"/>
  <c r="BE869"/>
  <c r="BI868"/>
  <c r="BH868"/>
  <c r="BG868"/>
  <c r="BF868"/>
  <c r="T868"/>
  <c r="R868"/>
  <c r="P868"/>
  <c r="BK868"/>
  <c r="J868"/>
  <c r="BE868"/>
  <c r="BI867"/>
  <c r="BH867"/>
  <c r="BG867"/>
  <c r="BF867"/>
  <c r="T867"/>
  <c r="R867"/>
  <c r="P867"/>
  <c r="BK867"/>
  <c r="J867"/>
  <c r="BE867"/>
  <c r="BI866"/>
  <c r="BH866"/>
  <c r="BG866"/>
  <c r="BF866"/>
  <c r="T866"/>
  <c r="T865"/>
  <c r="R866"/>
  <c r="R865"/>
  <c r="P866"/>
  <c r="P865"/>
  <c r="BK866"/>
  <c r="BK865"/>
  <c r="J865"/>
  <c r="J866"/>
  <c r="BE866"/>
  <c r="J74"/>
  <c r="BI863"/>
  <c r="BH863"/>
  <c r="BG863"/>
  <c r="BF863"/>
  <c r="T863"/>
  <c r="R863"/>
  <c r="P863"/>
  <c r="BK863"/>
  <c r="J863"/>
  <c r="BE863"/>
  <c r="BI861"/>
  <c r="BH861"/>
  <c r="BG861"/>
  <c r="BF861"/>
  <c r="T861"/>
  <c r="R861"/>
  <c r="P861"/>
  <c r="BK861"/>
  <c r="J861"/>
  <c r="BE861"/>
  <c r="BI857"/>
  <c r="BH857"/>
  <c r="BG857"/>
  <c r="BF857"/>
  <c r="T857"/>
  <c r="R857"/>
  <c r="P857"/>
  <c r="BK857"/>
  <c r="J857"/>
  <c r="BE857"/>
  <c r="BI855"/>
  <c r="BH855"/>
  <c r="BG855"/>
  <c r="BF855"/>
  <c r="T855"/>
  <c r="R855"/>
  <c r="P855"/>
  <c r="BK855"/>
  <c r="J855"/>
  <c r="BE855"/>
  <c r="BI853"/>
  <c r="BH853"/>
  <c r="BG853"/>
  <c r="BF853"/>
  <c r="T853"/>
  <c r="R853"/>
  <c r="P853"/>
  <c r="BK853"/>
  <c r="J853"/>
  <c r="BE853"/>
  <c r="BI846"/>
  <c r="BH846"/>
  <c r="BG846"/>
  <c r="BF846"/>
  <c r="T846"/>
  <c r="T845"/>
  <c r="R846"/>
  <c r="R845"/>
  <c r="P846"/>
  <c r="P845"/>
  <c r="BK846"/>
  <c r="BK845"/>
  <c r="J845"/>
  <c r="J846"/>
  <c r="BE846"/>
  <c r="J73"/>
  <c r="BI843"/>
  <c r="BH843"/>
  <c r="BG843"/>
  <c r="BF843"/>
  <c r="T843"/>
  <c r="R843"/>
  <c r="P843"/>
  <c r="BK843"/>
  <c r="J843"/>
  <c r="BE843"/>
  <c r="BI840"/>
  <c r="BH840"/>
  <c r="BG840"/>
  <c r="BF840"/>
  <c r="T840"/>
  <c r="T839"/>
  <c r="T838"/>
  <c r="R840"/>
  <c r="R839"/>
  <c r="R838"/>
  <c r="P840"/>
  <c r="P839"/>
  <c r="P838"/>
  <c r="BK840"/>
  <c r="BK839"/>
  <c r="J839"/>
  <c r="BK838"/>
  <c r="J838"/>
  <c r="J840"/>
  <c r="BE840"/>
  <c r="J72"/>
  <c r="J71"/>
  <c r="BI836"/>
  <c r="BH836"/>
  <c r="BG836"/>
  <c r="BF836"/>
  <c r="T836"/>
  <c r="T835"/>
  <c r="R836"/>
  <c r="R835"/>
  <c r="P836"/>
  <c r="P835"/>
  <c r="BK836"/>
  <c r="BK835"/>
  <c r="J835"/>
  <c r="J836"/>
  <c r="BE836"/>
  <c r="J70"/>
  <c r="BI833"/>
  <c r="BH833"/>
  <c r="BG833"/>
  <c r="BF833"/>
  <c r="T833"/>
  <c r="R833"/>
  <c r="P833"/>
  <c r="BK833"/>
  <c r="J833"/>
  <c r="BE833"/>
  <c r="BI830"/>
  <c r="BH830"/>
  <c r="BG830"/>
  <c r="BF830"/>
  <c r="T830"/>
  <c r="R830"/>
  <c r="P830"/>
  <c r="BK830"/>
  <c r="J830"/>
  <c r="BE830"/>
  <c r="BI828"/>
  <c r="BH828"/>
  <c r="BG828"/>
  <c r="BF828"/>
  <c r="T828"/>
  <c r="R828"/>
  <c r="P828"/>
  <c r="BK828"/>
  <c r="J828"/>
  <c r="BE828"/>
  <c r="BI826"/>
  <c r="BH826"/>
  <c r="BG826"/>
  <c r="BF826"/>
  <c r="T826"/>
  <c r="T825"/>
  <c r="R826"/>
  <c r="R825"/>
  <c r="P826"/>
  <c r="P825"/>
  <c r="BK826"/>
  <c r="BK825"/>
  <c r="J825"/>
  <c r="J826"/>
  <c r="BE826"/>
  <c r="J69"/>
  <c r="BI821"/>
  <c r="BH821"/>
  <c r="BG821"/>
  <c r="BF821"/>
  <c r="T821"/>
  <c r="R821"/>
  <c r="P821"/>
  <c r="BK821"/>
  <c r="J821"/>
  <c r="BE821"/>
  <c r="BI817"/>
  <c r="BH817"/>
  <c r="BG817"/>
  <c r="BF817"/>
  <c r="T817"/>
  <c r="R817"/>
  <c r="P817"/>
  <c r="BK817"/>
  <c r="J817"/>
  <c r="BE817"/>
  <c r="BI813"/>
  <c r="BH813"/>
  <c r="BG813"/>
  <c r="BF813"/>
  <c r="T813"/>
  <c r="R813"/>
  <c r="P813"/>
  <c r="BK813"/>
  <c r="J813"/>
  <c r="BE813"/>
  <c r="BI809"/>
  <c r="BH809"/>
  <c r="BG809"/>
  <c r="BF809"/>
  <c r="T809"/>
  <c r="R809"/>
  <c r="P809"/>
  <c r="BK809"/>
  <c r="J809"/>
  <c r="BE809"/>
  <c r="BI766"/>
  <c r="BH766"/>
  <c r="BG766"/>
  <c r="BF766"/>
  <c r="T766"/>
  <c r="R766"/>
  <c r="P766"/>
  <c r="BK766"/>
  <c r="J766"/>
  <c r="BE766"/>
  <c r="BI763"/>
  <c r="BH763"/>
  <c r="BG763"/>
  <c r="BF763"/>
  <c r="T763"/>
  <c r="R763"/>
  <c r="P763"/>
  <c r="BK763"/>
  <c r="J763"/>
  <c r="BE763"/>
  <c r="BI757"/>
  <c r="BH757"/>
  <c r="BG757"/>
  <c r="BF757"/>
  <c r="T757"/>
  <c r="R757"/>
  <c r="P757"/>
  <c r="BK757"/>
  <c r="J757"/>
  <c r="BE757"/>
  <c r="BI754"/>
  <c r="BH754"/>
  <c r="BG754"/>
  <c r="BF754"/>
  <c r="T754"/>
  <c r="R754"/>
  <c r="P754"/>
  <c r="BK754"/>
  <c r="J754"/>
  <c r="BE754"/>
  <c r="BI749"/>
  <c r="BH749"/>
  <c r="BG749"/>
  <c r="BF749"/>
  <c r="T749"/>
  <c r="R749"/>
  <c r="P749"/>
  <c r="BK749"/>
  <c r="J749"/>
  <c r="BE749"/>
  <c r="BI739"/>
  <c r="BH739"/>
  <c r="BG739"/>
  <c r="BF739"/>
  <c r="T739"/>
  <c r="R739"/>
  <c r="P739"/>
  <c r="BK739"/>
  <c r="J739"/>
  <c r="BE739"/>
  <c r="BI733"/>
  <c r="BH733"/>
  <c r="BG733"/>
  <c r="BF733"/>
  <c r="T733"/>
  <c r="R733"/>
  <c r="P733"/>
  <c r="BK733"/>
  <c r="J733"/>
  <c r="BE733"/>
  <c r="BI730"/>
  <c r="BH730"/>
  <c r="BG730"/>
  <c r="BF730"/>
  <c r="T730"/>
  <c r="R730"/>
  <c r="P730"/>
  <c r="BK730"/>
  <c r="J730"/>
  <c r="BE730"/>
  <c r="BI723"/>
  <c r="BH723"/>
  <c r="BG723"/>
  <c r="BF723"/>
  <c r="T723"/>
  <c r="R723"/>
  <c r="P723"/>
  <c r="BK723"/>
  <c r="J723"/>
  <c r="BE723"/>
  <c r="BI718"/>
  <c r="BH718"/>
  <c r="BG718"/>
  <c r="BF718"/>
  <c r="T718"/>
  <c r="R718"/>
  <c r="P718"/>
  <c r="BK718"/>
  <c r="J718"/>
  <c r="BE718"/>
  <c r="BI713"/>
  <c r="BH713"/>
  <c r="BG713"/>
  <c r="BF713"/>
  <c r="T713"/>
  <c r="R713"/>
  <c r="P713"/>
  <c r="BK713"/>
  <c r="J713"/>
  <c r="BE713"/>
  <c r="BI710"/>
  <c r="BH710"/>
  <c r="BG710"/>
  <c r="BF710"/>
  <c r="T710"/>
  <c r="R710"/>
  <c r="P710"/>
  <c r="BK710"/>
  <c r="J710"/>
  <c r="BE710"/>
  <c r="BI707"/>
  <c r="BH707"/>
  <c r="BG707"/>
  <c r="BF707"/>
  <c r="T707"/>
  <c r="R707"/>
  <c r="P707"/>
  <c r="BK707"/>
  <c r="J707"/>
  <c r="BE707"/>
  <c r="BI704"/>
  <c r="BH704"/>
  <c r="BG704"/>
  <c r="BF704"/>
  <c r="T704"/>
  <c r="R704"/>
  <c r="P704"/>
  <c r="BK704"/>
  <c r="J704"/>
  <c r="BE704"/>
  <c r="BI700"/>
  <c r="BH700"/>
  <c r="BG700"/>
  <c r="BF700"/>
  <c r="T700"/>
  <c r="R700"/>
  <c r="P700"/>
  <c r="BK700"/>
  <c r="J700"/>
  <c r="BE700"/>
  <c r="BI695"/>
  <c r="BH695"/>
  <c r="BG695"/>
  <c r="BF695"/>
  <c r="T695"/>
  <c r="R695"/>
  <c r="P695"/>
  <c r="BK695"/>
  <c r="J695"/>
  <c r="BE695"/>
  <c r="BI691"/>
  <c r="BH691"/>
  <c r="BG691"/>
  <c r="BF691"/>
  <c r="T691"/>
  <c r="R691"/>
  <c r="P691"/>
  <c r="BK691"/>
  <c r="J691"/>
  <c r="BE691"/>
  <c r="BI689"/>
  <c r="BH689"/>
  <c r="BG689"/>
  <c r="BF689"/>
  <c r="T689"/>
  <c r="R689"/>
  <c r="P689"/>
  <c r="BK689"/>
  <c r="J689"/>
  <c r="BE689"/>
  <c r="BI685"/>
  <c r="BH685"/>
  <c r="BG685"/>
  <c r="BF685"/>
  <c r="T685"/>
  <c r="R685"/>
  <c r="P685"/>
  <c r="BK685"/>
  <c r="J685"/>
  <c r="BE685"/>
  <c r="BI682"/>
  <c r="BH682"/>
  <c r="BG682"/>
  <c r="BF682"/>
  <c r="T682"/>
  <c r="R682"/>
  <c r="P682"/>
  <c r="BK682"/>
  <c r="J682"/>
  <c r="BE682"/>
  <c r="BI680"/>
  <c r="BH680"/>
  <c r="BG680"/>
  <c r="BF680"/>
  <c r="T680"/>
  <c r="R680"/>
  <c r="P680"/>
  <c r="BK680"/>
  <c r="J680"/>
  <c r="BE680"/>
  <c r="BI677"/>
  <c r="BH677"/>
  <c r="BG677"/>
  <c r="BF677"/>
  <c r="T677"/>
  <c r="R677"/>
  <c r="P677"/>
  <c r="BK677"/>
  <c r="J677"/>
  <c r="BE677"/>
  <c r="BI675"/>
  <c r="BH675"/>
  <c r="BG675"/>
  <c r="BF675"/>
  <c r="T675"/>
  <c r="R675"/>
  <c r="P675"/>
  <c r="BK675"/>
  <c r="J675"/>
  <c r="BE675"/>
  <c r="BI674"/>
  <c r="BH674"/>
  <c r="BG674"/>
  <c r="BF674"/>
  <c r="T674"/>
  <c r="R674"/>
  <c r="P674"/>
  <c r="BK674"/>
  <c r="J674"/>
  <c r="BE674"/>
  <c r="BI671"/>
  <c r="BH671"/>
  <c r="BG671"/>
  <c r="BF671"/>
  <c r="T671"/>
  <c r="R671"/>
  <c r="P671"/>
  <c r="BK671"/>
  <c r="J671"/>
  <c r="BE671"/>
  <c r="BI669"/>
  <c r="BH669"/>
  <c r="BG669"/>
  <c r="BF669"/>
  <c r="T669"/>
  <c r="R669"/>
  <c r="P669"/>
  <c r="BK669"/>
  <c r="J669"/>
  <c r="BE669"/>
  <c r="BI666"/>
  <c r="BH666"/>
  <c r="BG666"/>
  <c r="BF666"/>
  <c r="T666"/>
  <c r="R666"/>
  <c r="P666"/>
  <c r="BK666"/>
  <c r="J666"/>
  <c r="BE666"/>
  <c r="BI663"/>
  <c r="BH663"/>
  <c r="BG663"/>
  <c r="BF663"/>
  <c r="T663"/>
  <c r="R663"/>
  <c r="P663"/>
  <c r="BK663"/>
  <c r="J663"/>
  <c r="BE663"/>
  <c r="BI659"/>
  <c r="BH659"/>
  <c r="BG659"/>
  <c r="BF659"/>
  <c r="T659"/>
  <c r="R659"/>
  <c r="P659"/>
  <c r="BK659"/>
  <c r="J659"/>
  <c r="BE659"/>
  <c r="BI658"/>
  <c r="BH658"/>
  <c r="BG658"/>
  <c r="BF658"/>
  <c r="T658"/>
  <c r="R658"/>
  <c r="P658"/>
  <c r="BK658"/>
  <c r="J658"/>
  <c r="BE658"/>
  <c r="BI656"/>
  <c r="BH656"/>
  <c r="BG656"/>
  <c r="BF656"/>
  <c r="T656"/>
  <c r="R656"/>
  <c r="P656"/>
  <c r="BK656"/>
  <c r="J656"/>
  <c r="BE656"/>
  <c r="BI655"/>
  <c r="BH655"/>
  <c r="BG655"/>
  <c r="BF655"/>
  <c r="T655"/>
  <c r="R655"/>
  <c r="P655"/>
  <c r="BK655"/>
  <c r="J655"/>
  <c r="BE655"/>
  <c r="BI653"/>
  <c r="BH653"/>
  <c r="BG653"/>
  <c r="BF653"/>
  <c r="T653"/>
  <c r="R653"/>
  <c r="P653"/>
  <c r="BK653"/>
  <c r="J653"/>
  <c r="BE653"/>
  <c r="BI652"/>
  <c r="BH652"/>
  <c r="BG652"/>
  <c r="BF652"/>
  <c r="T652"/>
  <c r="R652"/>
  <c r="P652"/>
  <c r="BK652"/>
  <c r="J652"/>
  <c r="BE652"/>
  <c r="BI650"/>
  <c r="BH650"/>
  <c r="BG650"/>
  <c r="BF650"/>
  <c r="T650"/>
  <c r="R650"/>
  <c r="P650"/>
  <c r="BK650"/>
  <c r="J650"/>
  <c r="BE650"/>
  <c r="BI648"/>
  <c r="BH648"/>
  <c r="BG648"/>
  <c r="BF648"/>
  <c r="T648"/>
  <c r="R648"/>
  <c r="P648"/>
  <c r="BK648"/>
  <c r="J648"/>
  <c r="BE648"/>
  <c r="BI646"/>
  <c r="BH646"/>
  <c r="BG646"/>
  <c r="BF646"/>
  <c r="T646"/>
  <c r="R646"/>
  <c r="P646"/>
  <c r="BK646"/>
  <c r="J646"/>
  <c r="BE646"/>
  <c r="BI641"/>
  <c r="BH641"/>
  <c r="BG641"/>
  <c r="BF641"/>
  <c r="T641"/>
  <c r="T640"/>
  <c r="R641"/>
  <c r="R640"/>
  <c r="P641"/>
  <c r="P640"/>
  <c r="BK641"/>
  <c r="BK640"/>
  <c r="J640"/>
  <c r="J641"/>
  <c r="BE641"/>
  <c r="J68"/>
  <c r="BI638"/>
  <c r="BH638"/>
  <c r="BG638"/>
  <c r="BF638"/>
  <c r="T638"/>
  <c r="T637"/>
  <c r="R638"/>
  <c r="R637"/>
  <c r="P638"/>
  <c r="P637"/>
  <c r="BK638"/>
  <c r="BK637"/>
  <c r="J637"/>
  <c r="J638"/>
  <c r="BE638"/>
  <c r="J67"/>
  <c r="BI618"/>
  <c r="BH618"/>
  <c r="BG618"/>
  <c r="BF618"/>
  <c r="T618"/>
  <c r="R618"/>
  <c r="P618"/>
  <c r="BK618"/>
  <c r="J618"/>
  <c r="BE618"/>
  <c r="BI615"/>
  <c r="BH615"/>
  <c r="BG615"/>
  <c r="BF615"/>
  <c r="T615"/>
  <c r="R615"/>
  <c r="P615"/>
  <c r="BK615"/>
  <c r="J615"/>
  <c r="BE615"/>
  <c r="BI611"/>
  <c r="BH611"/>
  <c r="BG611"/>
  <c r="BF611"/>
  <c r="T611"/>
  <c r="R611"/>
  <c r="P611"/>
  <c r="BK611"/>
  <c r="J611"/>
  <c r="BE611"/>
  <c r="BI608"/>
  <c r="BH608"/>
  <c r="BG608"/>
  <c r="BF608"/>
  <c r="T608"/>
  <c r="R608"/>
  <c r="P608"/>
  <c r="BK608"/>
  <c r="J608"/>
  <c r="BE608"/>
  <c r="BI605"/>
  <c r="BH605"/>
  <c r="BG605"/>
  <c r="BF605"/>
  <c r="T605"/>
  <c r="R605"/>
  <c r="P605"/>
  <c r="BK605"/>
  <c r="J605"/>
  <c r="BE605"/>
  <c r="BI602"/>
  <c r="BH602"/>
  <c r="BG602"/>
  <c r="BF602"/>
  <c r="T602"/>
  <c r="R602"/>
  <c r="P602"/>
  <c r="BK602"/>
  <c r="J602"/>
  <c r="BE602"/>
  <c r="BI600"/>
  <c r="BH600"/>
  <c r="BG600"/>
  <c r="BF600"/>
  <c r="T600"/>
  <c r="R600"/>
  <c r="P600"/>
  <c r="BK600"/>
  <c r="J600"/>
  <c r="BE600"/>
  <c r="BI598"/>
  <c r="BH598"/>
  <c r="BG598"/>
  <c r="BF598"/>
  <c r="T598"/>
  <c r="R598"/>
  <c r="P598"/>
  <c r="BK598"/>
  <c r="J598"/>
  <c r="BE598"/>
  <c r="BI587"/>
  <c r="BH587"/>
  <c r="BG587"/>
  <c r="BF587"/>
  <c r="T587"/>
  <c r="R587"/>
  <c r="P587"/>
  <c r="BK587"/>
  <c r="J587"/>
  <c r="BE587"/>
  <c r="BI585"/>
  <c r="BH585"/>
  <c r="BG585"/>
  <c r="BF585"/>
  <c r="T585"/>
  <c r="R585"/>
  <c r="P585"/>
  <c r="BK585"/>
  <c r="J585"/>
  <c r="BE585"/>
  <c r="BI581"/>
  <c r="BH581"/>
  <c r="BG581"/>
  <c r="BF581"/>
  <c r="T581"/>
  <c r="R581"/>
  <c r="P581"/>
  <c r="BK581"/>
  <c r="J581"/>
  <c r="BE581"/>
  <c r="BI577"/>
  <c r="BH577"/>
  <c r="BG577"/>
  <c r="BF577"/>
  <c r="T577"/>
  <c r="R577"/>
  <c r="P577"/>
  <c r="BK577"/>
  <c r="J577"/>
  <c r="BE577"/>
  <c r="BI575"/>
  <c r="BH575"/>
  <c r="BG575"/>
  <c r="BF575"/>
  <c r="T575"/>
  <c r="R575"/>
  <c r="P575"/>
  <c r="BK575"/>
  <c r="J575"/>
  <c r="BE575"/>
  <c r="BI565"/>
  <c r="BH565"/>
  <c r="BG565"/>
  <c r="BF565"/>
  <c r="T565"/>
  <c r="R565"/>
  <c r="P565"/>
  <c r="BK565"/>
  <c r="J565"/>
  <c r="BE565"/>
  <c r="BI563"/>
  <c r="BH563"/>
  <c r="BG563"/>
  <c r="BF563"/>
  <c r="T563"/>
  <c r="R563"/>
  <c r="P563"/>
  <c r="BK563"/>
  <c r="J563"/>
  <c r="BE563"/>
  <c r="BI558"/>
  <c r="BH558"/>
  <c r="BG558"/>
  <c r="BF558"/>
  <c r="T558"/>
  <c r="R558"/>
  <c r="P558"/>
  <c r="BK558"/>
  <c r="J558"/>
  <c r="BE558"/>
  <c r="BI556"/>
  <c r="BH556"/>
  <c r="BG556"/>
  <c r="BF556"/>
  <c r="T556"/>
  <c r="R556"/>
  <c r="P556"/>
  <c r="BK556"/>
  <c r="J556"/>
  <c r="BE556"/>
  <c r="BI545"/>
  <c r="BH545"/>
  <c r="BG545"/>
  <c r="BF545"/>
  <c r="T545"/>
  <c r="R545"/>
  <c r="P545"/>
  <c r="BK545"/>
  <c r="J545"/>
  <c r="BE545"/>
  <c r="BI543"/>
  <c r="BH543"/>
  <c r="BG543"/>
  <c r="BF543"/>
  <c r="T543"/>
  <c r="R543"/>
  <c r="P543"/>
  <c r="BK543"/>
  <c r="J543"/>
  <c r="BE543"/>
  <c r="BI539"/>
  <c r="BH539"/>
  <c r="BG539"/>
  <c r="BF539"/>
  <c r="T539"/>
  <c r="R539"/>
  <c r="P539"/>
  <c r="BK539"/>
  <c r="J539"/>
  <c r="BE539"/>
  <c r="BI536"/>
  <c r="BH536"/>
  <c r="BG536"/>
  <c r="BF536"/>
  <c r="T536"/>
  <c r="R536"/>
  <c r="P536"/>
  <c r="BK536"/>
  <c r="J536"/>
  <c r="BE536"/>
  <c r="BI531"/>
  <c r="BH531"/>
  <c r="BG531"/>
  <c r="BF531"/>
  <c r="T531"/>
  <c r="R531"/>
  <c r="P531"/>
  <c r="BK531"/>
  <c r="J531"/>
  <c r="BE531"/>
  <c r="BI521"/>
  <c r="BH521"/>
  <c r="BG521"/>
  <c r="BF521"/>
  <c r="T521"/>
  <c r="R521"/>
  <c r="P521"/>
  <c r="BK521"/>
  <c r="J521"/>
  <c r="BE521"/>
  <c r="BI456"/>
  <c r="BH456"/>
  <c r="BG456"/>
  <c r="BF456"/>
  <c r="T456"/>
  <c r="R456"/>
  <c r="P456"/>
  <c r="BK456"/>
  <c r="J456"/>
  <c r="BE456"/>
  <c r="BI391"/>
  <c r="BH391"/>
  <c r="BG391"/>
  <c r="BF391"/>
  <c r="T391"/>
  <c r="R391"/>
  <c r="P391"/>
  <c r="BK391"/>
  <c r="J391"/>
  <c r="BE391"/>
  <c r="BI327"/>
  <c r="BH327"/>
  <c r="BG327"/>
  <c r="BF327"/>
  <c r="T327"/>
  <c r="R327"/>
  <c r="P327"/>
  <c r="BK327"/>
  <c r="J327"/>
  <c r="BE327"/>
  <c r="BI263"/>
  <c r="BH263"/>
  <c r="BG263"/>
  <c r="BF263"/>
  <c r="T263"/>
  <c r="R263"/>
  <c r="P263"/>
  <c r="BK263"/>
  <c r="J263"/>
  <c r="BE263"/>
  <c r="BI254"/>
  <c r="BH254"/>
  <c r="BG254"/>
  <c r="BF254"/>
  <c r="T254"/>
  <c r="R254"/>
  <c r="P254"/>
  <c r="BK254"/>
  <c r="J254"/>
  <c r="BE254"/>
  <c r="BI245"/>
  <c r="BH245"/>
  <c r="BG245"/>
  <c r="BF245"/>
  <c r="T245"/>
  <c r="T244"/>
  <c r="R245"/>
  <c r="R244"/>
  <c r="P245"/>
  <c r="P244"/>
  <c r="BK245"/>
  <c r="BK244"/>
  <c r="J244"/>
  <c r="J245"/>
  <c r="BE245"/>
  <c r="J66"/>
  <c r="BI242"/>
  <c r="BH242"/>
  <c r="BG242"/>
  <c r="BF242"/>
  <c r="T242"/>
  <c r="R242"/>
  <c r="P242"/>
  <c r="BK242"/>
  <c r="J242"/>
  <c r="BE242"/>
  <c r="BI236"/>
  <c r="BH236"/>
  <c r="BG236"/>
  <c r="BF236"/>
  <c r="T236"/>
  <c r="T235"/>
  <c r="R236"/>
  <c r="R235"/>
  <c r="P236"/>
  <c r="P235"/>
  <c r="BK236"/>
  <c r="BK235"/>
  <c r="J235"/>
  <c r="J236"/>
  <c r="BE236"/>
  <c r="J65"/>
  <c r="BI231"/>
  <c r="BH231"/>
  <c r="BG231"/>
  <c r="BF231"/>
  <c r="T231"/>
  <c r="R231"/>
  <c r="P231"/>
  <c r="BK231"/>
  <c r="J231"/>
  <c r="BE231"/>
  <c r="BI227"/>
  <c r="BH227"/>
  <c r="BG227"/>
  <c r="BF227"/>
  <c r="T227"/>
  <c r="R227"/>
  <c r="P227"/>
  <c r="BK227"/>
  <c r="J227"/>
  <c r="BE227"/>
  <c r="BI224"/>
  <c r="BH224"/>
  <c r="BG224"/>
  <c r="BF224"/>
  <c r="T224"/>
  <c r="R224"/>
  <c r="P224"/>
  <c r="BK224"/>
  <c r="J224"/>
  <c r="BE224"/>
  <c r="BI223"/>
  <c r="BH223"/>
  <c r="BG223"/>
  <c r="BF223"/>
  <c r="T223"/>
  <c r="R223"/>
  <c r="P223"/>
  <c r="BK223"/>
  <c r="J223"/>
  <c r="BE223"/>
  <c r="BI220"/>
  <c r="BH220"/>
  <c r="BG220"/>
  <c r="BF220"/>
  <c r="T220"/>
  <c r="R220"/>
  <c r="P220"/>
  <c r="BK220"/>
  <c r="J220"/>
  <c r="BE220"/>
  <c r="BI217"/>
  <c r="BH217"/>
  <c r="BG217"/>
  <c r="BF217"/>
  <c r="T217"/>
  <c r="T216"/>
  <c r="R217"/>
  <c r="R216"/>
  <c r="P217"/>
  <c r="P216"/>
  <c r="BK217"/>
  <c r="BK216"/>
  <c r="J216"/>
  <c r="J217"/>
  <c r="BE217"/>
  <c r="J64"/>
  <c r="BI214"/>
  <c r="BH214"/>
  <c r="BG214"/>
  <c r="BF214"/>
  <c r="T214"/>
  <c r="R214"/>
  <c r="P214"/>
  <c r="BK214"/>
  <c r="J214"/>
  <c r="BE214"/>
  <c r="BI213"/>
  <c r="BH213"/>
  <c r="BG213"/>
  <c r="BF213"/>
  <c r="T213"/>
  <c r="R213"/>
  <c r="P213"/>
  <c r="BK213"/>
  <c r="J213"/>
  <c r="BE213"/>
  <c r="BI211"/>
  <c r="BH211"/>
  <c r="BG211"/>
  <c r="BF211"/>
  <c r="T211"/>
  <c r="R211"/>
  <c r="P211"/>
  <c r="BK211"/>
  <c r="J211"/>
  <c r="BE211"/>
  <c r="BI210"/>
  <c r="BH210"/>
  <c r="BG210"/>
  <c r="BF210"/>
  <c r="T210"/>
  <c r="R210"/>
  <c r="P210"/>
  <c r="BK210"/>
  <c r="J210"/>
  <c r="BE210"/>
  <c r="BI208"/>
  <c r="BH208"/>
  <c r="BG208"/>
  <c r="BF208"/>
  <c r="T208"/>
  <c r="R208"/>
  <c r="P208"/>
  <c r="BK208"/>
  <c r="J208"/>
  <c r="BE208"/>
  <c r="BI206"/>
  <c r="BH206"/>
  <c r="BG206"/>
  <c r="BF206"/>
  <c r="T206"/>
  <c r="R206"/>
  <c r="P206"/>
  <c r="BK206"/>
  <c r="J206"/>
  <c r="BE206"/>
  <c r="BI201"/>
  <c r="BH201"/>
  <c r="BG201"/>
  <c r="BF201"/>
  <c r="T201"/>
  <c r="R201"/>
  <c r="P201"/>
  <c r="BK201"/>
  <c r="J201"/>
  <c r="BE201"/>
  <c r="BI188"/>
  <c r="BH188"/>
  <c r="BG188"/>
  <c r="BF188"/>
  <c r="T188"/>
  <c r="R188"/>
  <c r="P188"/>
  <c r="BK188"/>
  <c r="J188"/>
  <c r="BE188"/>
  <c r="BI187"/>
  <c r="BH187"/>
  <c r="BG187"/>
  <c r="BF187"/>
  <c r="T187"/>
  <c r="R187"/>
  <c r="P187"/>
  <c r="BK187"/>
  <c r="J187"/>
  <c r="BE187"/>
  <c r="BI186"/>
  <c r="BH186"/>
  <c r="BG186"/>
  <c r="BF186"/>
  <c r="T186"/>
  <c r="R186"/>
  <c r="P186"/>
  <c r="BK186"/>
  <c r="J186"/>
  <c r="BE186"/>
  <c r="BI184"/>
  <c r="BH184"/>
  <c r="BG184"/>
  <c r="BF184"/>
  <c r="T184"/>
  <c r="R184"/>
  <c r="P184"/>
  <c r="BK184"/>
  <c r="J184"/>
  <c r="BE184"/>
  <c r="BI182"/>
  <c r="BH182"/>
  <c r="BG182"/>
  <c r="BF182"/>
  <c r="T182"/>
  <c r="R182"/>
  <c r="P182"/>
  <c r="BK182"/>
  <c r="J182"/>
  <c r="BE182"/>
  <c r="BI180"/>
  <c r="BH180"/>
  <c r="BG180"/>
  <c r="BF180"/>
  <c r="T180"/>
  <c r="R180"/>
  <c r="P180"/>
  <c r="BK180"/>
  <c r="J180"/>
  <c r="BE180"/>
  <c r="BI174"/>
  <c r="BH174"/>
  <c r="BG174"/>
  <c r="BF174"/>
  <c r="T174"/>
  <c r="R174"/>
  <c r="P174"/>
  <c r="BK174"/>
  <c r="J174"/>
  <c r="BE174"/>
  <c r="BI172"/>
  <c r="BH172"/>
  <c r="BG172"/>
  <c r="BF172"/>
  <c r="T172"/>
  <c r="R172"/>
  <c r="P172"/>
  <c r="BK172"/>
  <c r="J172"/>
  <c r="BE172"/>
  <c r="BI167"/>
  <c r="BH167"/>
  <c r="BG167"/>
  <c r="BF167"/>
  <c r="T167"/>
  <c r="R167"/>
  <c r="P167"/>
  <c r="BK167"/>
  <c r="J167"/>
  <c r="BE167"/>
  <c r="BI157"/>
  <c r="BH157"/>
  <c r="BG157"/>
  <c r="BF157"/>
  <c r="T157"/>
  <c r="T156"/>
  <c r="R157"/>
  <c r="R156"/>
  <c r="P157"/>
  <c r="P156"/>
  <c r="BK157"/>
  <c r="BK156"/>
  <c r="J156"/>
  <c r="J157"/>
  <c r="BE157"/>
  <c r="J63"/>
  <c r="BI152"/>
  <c r="BH152"/>
  <c r="BG152"/>
  <c r="BF152"/>
  <c r="T152"/>
  <c r="T151"/>
  <c r="R152"/>
  <c r="R151"/>
  <c r="P152"/>
  <c r="P151"/>
  <c r="BK152"/>
  <c r="BK151"/>
  <c r="J151"/>
  <c r="J152"/>
  <c r="BE152"/>
  <c r="J62"/>
  <c r="BI145"/>
  <c r="BH145"/>
  <c r="BG145"/>
  <c r="BF145"/>
  <c r="T145"/>
  <c r="R145"/>
  <c r="P145"/>
  <c r="BK145"/>
  <c r="J145"/>
  <c r="BE145"/>
  <c r="BI142"/>
  <c r="BH142"/>
  <c r="BG142"/>
  <c r="BF142"/>
  <c r="T142"/>
  <c r="R142"/>
  <c r="P142"/>
  <c r="BK142"/>
  <c r="J142"/>
  <c r="BE142"/>
  <c r="BI140"/>
  <c r="BH140"/>
  <c r="BG140"/>
  <c r="BF140"/>
  <c r="T140"/>
  <c r="R140"/>
  <c r="P140"/>
  <c r="BK140"/>
  <c r="J140"/>
  <c r="BE140"/>
  <c r="BI137"/>
  <c r="BH137"/>
  <c r="BG137"/>
  <c r="BF137"/>
  <c r="T137"/>
  <c r="R137"/>
  <c r="P137"/>
  <c r="BK137"/>
  <c r="J137"/>
  <c r="BE137"/>
  <c r="BI133"/>
  <c r="BH133"/>
  <c r="BG133"/>
  <c r="BF133"/>
  <c r="T133"/>
  <c r="R133"/>
  <c r="P133"/>
  <c r="BK133"/>
  <c r="J133"/>
  <c r="BE133"/>
  <c r="BI131"/>
  <c r="BH131"/>
  <c r="BG131"/>
  <c r="BF131"/>
  <c r="T131"/>
  <c r="R131"/>
  <c r="P131"/>
  <c r="BK131"/>
  <c r="J131"/>
  <c r="BE131"/>
  <c r="BI127"/>
  <c r="BH127"/>
  <c r="BG127"/>
  <c r="BF127"/>
  <c r="T127"/>
  <c r="R127"/>
  <c r="P127"/>
  <c r="BK127"/>
  <c r="J127"/>
  <c r="BE127"/>
  <c r="BI124"/>
  <c r="BH124"/>
  <c r="BG124"/>
  <c r="BF124"/>
  <c r="T124"/>
  <c r="R124"/>
  <c r="P124"/>
  <c r="BK124"/>
  <c r="J124"/>
  <c r="BE124"/>
  <c r="BI122"/>
  <c r="BH122"/>
  <c r="BG122"/>
  <c r="BF122"/>
  <c r="T122"/>
  <c r="R122"/>
  <c r="P122"/>
  <c r="BK122"/>
  <c r="J122"/>
  <c r="BE122"/>
  <c r="BI116"/>
  <c r="BH116"/>
  <c r="BG116"/>
  <c r="BF116"/>
  <c r="T116"/>
  <c r="R116"/>
  <c r="P116"/>
  <c r="BK116"/>
  <c r="J116"/>
  <c r="BE116"/>
  <c r="BI111"/>
  <c r="F37"/>
  <c i="1" r="BD55"/>
  <c i="2" r="BH111"/>
  <c r="F36"/>
  <c i="1" r="BC55"/>
  <c i="2" r="BG111"/>
  <c r="F35"/>
  <c i="1" r="BB55"/>
  <c i="2" r="BF111"/>
  <c r="J34"/>
  <c i="1" r="AW55"/>
  <c i="2" r="F34"/>
  <c i="1" r="BA55"/>
  <c i="2" r="T111"/>
  <c r="T110"/>
  <c r="T109"/>
  <c r="T108"/>
  <c r="R111"/>
  <c r="R110"/>
  <c r="R109"/>
  <c r="R108"/>
  <c r="P111"/>
  <c r="P110"/>
  <c r="P109"/>
  <c r="P108"/>
  <c i="1" r="AU55"/>
  <c i="2" r="BK111"/>
  <c r="BK110"/>
  <c r="J110"/>
  <c r="BK109"/>
  <c r="J109"/>
  <c r="BK108"/>
  <c r="J108"/>
  <c r="J59"/>
  <c r="J30"/>
  <c i="1" r="AG55"/>
  <c i="2" r="J111"/>
  <c r="BE111"/>
  <c r="J33"/>
  <c i="1" r="AV55"/>
  <c i="2" r="F33"/>
  <c i="1" r="AZ55"/>
  <c i="2" r="J61"/>
  <c r="J60"/>
  <c r="J105"/>
  <c r="J104"/>
  <c r="F104"/>
  <c r="F102"/>
  <c r="E100"/>
  <c r="J55"/>
  <c r="J54"/>
  <c r="F54"/>
  <c r="F52"/>
  <c r="E50"/>
  <c r="J39"/>
  <c r="J18"/>
  <c r="E18"/>
  <c r="F105"/>
  <c r="F55"/>
  <c r="J17"/>
  <c r="J12"/>
  <c r="J102"/>
  <c r="J52"/>
  <c r="E7"/>
  <c r="E98"/>
  <c r="E48"/>
  <c i="1" r="BD56"/>
  <c r="BC56"/>
  <c r="BB56"/>
  <c r="BA56"/>
  <c r="AZ56"/>
  <c r="AY56"/>
  <c r="AX56"/>
  <c r="AW56"/>
  <c r="AV56"/>
  <c r="AU56"/>
  <c r="AT56"/>
  <c r="AS56"/>
  <c r="AG56"/>
  <c r="BD54"/>
  <c r="W33"/>
  <c r="BC54"/>
  <c r="W32"/>
  <c r="BB54"/>
  <c r="W31"/>
  <c r="BA54"/>
  <c r="W30"/>
  <c r="AZ54"/>
  <c r="W29"/>
  <c r="AY54"/>
  <c r="AX54"/>
  <c r="AW54"/>
  <c r="AK30"/>
  <c r="AV54"/>
  <c r="AK29"/>
  <c r="AU54"/>
  <c r="AT54"/>
  <c r="AS54"/>
  <c r="AG54"/>
  <c r="AK26"/>
  <c r="AT60"/>
  <c r="AN60"/>
  <c r="AT59"/>
  <c r="AN59"/>
  <c r="AT58"/>
  <c r="AN58"/>
  <c r="AT57"/>
  <c r="AN57"/>
  <c r="AN56"/>
  <c r="AT55"/>
  <c r="AN55"/>
  <c r="AN54"/>
  <c r="L50"/>
  <c r="AM50"/>
  <c r="AM49"/>
  <c r="L49"/>
  <c r="AM47"/>
  <c r="L47"/>
  <c r="L45"/>
  <c r="L44"/>
  <c r="AK35"/>
</calcChain>
</file>

<file path=xl/sharedStrings.xml><?xml version="1.0" encoding="utf-8"?>
<sst xmlns="http://schemas.openxmlformats.org/spreadsheetml/2006/main">
  <si>
    <t>Export Komplet</t>
  </si>
  <si>
    <t>VZ</t>
  </si>
  <si>
    <t>2.0</t>
  </si>
  <si>
    <t>ZAMOK</t>
  </si>
  <si>
    <t>False</t>
  </si>
  <si>
    <t>{c156949e-8d12-43bc-9794-004032e53d38}</t>
  </si>
  <si>
    <t>0,01</t>
  </si>
  <si>
    <t>21</t>
  </si>
  <si>
    <t>15</t>
  </si>
  <si>
    <t>REKAPITULACE ZAKÁZKY</t>
  </si>
  <si>
    <t xml:space="preserve">v ---  níže se nacházejí doplnkové a pomocné údaje k sestavám  --- v</t>
  </si>
  <si>
    <t>Návod na vyplnění</t>
  </si>
  <si>
    <t>0,001</t>
  </si>
  <si>
    <t>Kód:</t>
  </si>
  <si>
    <t>2019-06-01</t>
  </si>
  <si>
    <t>Měnit lze pouze buňky se žlutým podbarvením!_x000d_
_x000d_
1) v Rekapitulaci zakázky vyplňte údaje o Uchazeči (přenesou se do ostatních sestav i v jiných listech)_x000d_
_x000d_
2) na vybraných listech vyplňte v sestavě Soupis prací ceny u položek</t>
  </si>
  <si>
    <t>Zakázka:</t>
  </si>
  <si>
    <t>Jedlová ON - oprava objektu</t>
  </si>
  <si>
    <t>KSO:</t>
  </si>
  <si>
    <t/>
  </si>
  <si>
    <t>CC-CZ:</t>
  </si>
  <si>
    <t>Místo:</t>
  </si>
  <si>
    <t>Jiřetín pod Jedlovou</t>
  </si>
  <si>
    <t>Datum:</t>
  </si>
  <si>
    <t>3. 6. 2019</t>
  </si>
  <si>
    <t>Zadavatel:</t>
  </si>
  <si>
    <t>IČ:</t>
  </si>
  <si>
    <t>SŽDC s.o., OŘ Ústí nad Labem</t>
  </si>
  <si>
    <t>DIČ:</t>
  </si>
  <si>
    <t>Uchazeč:</t>
  </si>
  <si>
    <t>Vyplň údaj</t>
  </si>
  <si>
    <t>Projektant:</t>
  </si>
  <si>
    <t>28695097</t>
  </si>
  <si>
    <t>Stosmol s.r.o.</t>
  </si>
  <si>
    <t>True</t>
  </si>
  <si>
    <t>Zpracovatel:</t>
  </si>
  <si>
    <t>07036167</t>
  </si>
  <si>
    <t>STAVEBNÍ ROZPOČTY s.r.o.</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</si>
  <si>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</si>
  <si>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</si>
  <si>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</si>
  <si>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</si>
  <si>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</si>
  <si>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</si>
  <si>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</si>
  <si>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</si>
  <si>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</si>
  <si>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</si>
  <si>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</si>
  <si>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</si>
  <si>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</si>
  <si>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</si>
  <si>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</si>
  <si>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ZAKÁZKY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</si>
  <si>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</si>
  <si>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</si>
  <si>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</si>
  <si>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</si>
  <si>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</si>
  <si>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</si>
  <si>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</si>
  <si>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</si>
  <si>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</si>
  <si>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</si>
  <si>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</si>
  <si>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</si>
  <si>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</si>
  <si>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</si>
  <si>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</si>
  <si>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</si>
  <si>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</si>
  <si>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</si>
  <si>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zakázky celkem</t>
  </si>
  <si>
    <t>D</t>
  </si>
  <si>
    <t>0</t>
  </si>
  <si>
    <t>###NOIMPORT###</t>
  </si>
  <si>
    <t>IMPORT</t>
  </si>
  <si>
    <t>{00000000-0000-0000-0000-000000000000}</t>
  </si>
  <si>
    <t>/</t>
  </si>
  <si>
    <t>SO 01</t>
  </si>
  <si>
    <t>Stavební část</t>
  </si>
  <si>
    <t>STA</t>
  </si>
  <si>
    <t>1</t>
  </si>
  <si>
    <t>{ae7287de-b22a-4290-b7ec-a2af8974a681}</t>
  </si>
  <si>
    <t>2</t>
  </si>
  <si>
    <t>SO 02</t>
  </si>
  <si>
    <t>Zdravotně technické instalace</t>
  </si>
  <si>
    <t>{a3b44b53-3323-450f-ba96-2b968d3af9ea}</t>
  </si>
  <si>
    <t>SO 02_1</t>
  </si>
  <si>
    <t>Elektroinstalace</t>
  </si>
  <si>
    <t>Soupis</t>
  </si>
  <si>
    <t>{3b44df10-b769-4060-950f-d58c4be63d80}</t>
  </si>
  <si>
    <t>SO 02_3</t>
  </si>
  <si>
    <t>Vodovod a kanalizace</t>
  </si>
  <si>
    <t>{3a03ebb0-ff12-4216-840e-cf84250f2cd1}</t>
  </si>
  <si>
    <t>SO 02_2</t>
  </si>
  <si>
    <t>Vytápění</t>
  </si>
  <si>
    <t>{693a8879-0275-4b13-9a54-48a560928ae1}</t>
  </si>
  <si>
    <t>VRN</t>
  </si>
  <si>
    <t>Vedlejší rozpočtové náklady</t>
  </si>
  <si>
    <t>VON</t>
  </si>
  <si>
    <t>{ee8a9fed-ba99-4ec7-bfa5-684e9cebe790}</t>
  </si>
  <si>
    <t>KRYCÍ LIST SOUPISU PRACÍ</t>
  </si>
  <si>
    <t>Objekt:</t>
  </si>
  <si>
    <t>SO 01 - Stavební část</t>
  </si>
  <si>
    <t>REKAPITULACE ČLENĚNÍ SOUPISU PRACÍ</t>
  </si>
  <si>
    <t>Kód dílu - Popis</t>
  </si>
  <si>
    <t>Cena celkem [CZK]</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</si>
  <si>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</si>
  <si>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</si>
  <si>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</si>
  <si>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</si>
  <si>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</si>
  <si>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</si>
  <si>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</si>
  <si>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6 - Úpravy povrchů, podlahy a osazování výplní</t>
  </si>
  <si>
    <t xml:space="preserve">    8 - Trubní vedení</t>
  </si>
  <si>
    <t xml:space="preserve">    9 - Ostatní konstrukce a práce, bourání</t>
  </si>
  <si>
    <t xml:space="preserve">    997 - Přesun sutě</t>
  </si>
  <si>
    <t xml:space="preserve">    998 - Přesun hmot</t>
  </si>
  <si>
    <t>PSV - Práce a dodávky PSV</t>
  </si>
  <si>
    <t xml:space="preserve">    711 - Izolace proti vodě, vlhkosti a plynům</t>
  </si>
  <si>
    <t xml:space="preserve">    713 - Izolace tepelné</t>
  </si>
  <si>
    <t xml:space="preserve">    742 - Elektroinstalace - slaboproud</t>
  </si>
  <si>
    <t xml:space="preserve">    762 - Konstrukce tesařské</t>
  </si>
  <si>
    <t xml:space="preserve">    763 - Konstrukce suché výstavby</t>
  </si>
  <si>
    <t xml:space="preserve">    764 - Konstrukce klempířské</t>
  </si>
  <si>
    <t xml:space="preserve">    765 - Krytina skládaná</t>
  </si>
  <si>
    <t xml:space="preserve">    766 - Konstrukce truhlářské</t>
  </si>
  <si>
    <t xml:space="preserve">    767 - Konstrukce zámečnické</t>
  </si>
  <si>
    <t xml:space="preserve">    771 - Podlahy z dlaždic</t>
  </si>
  <si>
    <t xml:space="preserve">    776 - Podlahy povlakové</t>
  </si>
  <si>
    <t xml:space="preserve">    781 - Dokončovací práce - obklady</t>
  </si>
  <si>
    <t xml:space="preserve">    782 - Dokončovací práce - obklady z kamene</t>
  </si>
  <si>
    <t xml:space="preserve">    783 - Dokončovací práce - nátěry</t>
  </si>
  <si>
    <t xml:space="preserve">    784 - Dokončovací práce - malby a tapety</t>
  </si>
  <si>
    <t xml:space="preserve">    786 - Dokončovací práce - čalounické úpravy</t>
  </si>
  <si>
    <t>HZS - Hodinové zúčtovací sazby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</si>
  <si>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</si>
  <si>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</si>
  <si>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</si>
  <si>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</si>
  <si>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</si>
  <si>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</si>
  <si>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</si>
  <si>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</si>
  <si>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</si>
  <si>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</si>
  <si>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</si>
  <si>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</si>
  <si>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</si>
  <si>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</si>
  <si>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</si>
  <si>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</si>
  <si>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</si>
  <si>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</si>
  <si>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113106121</t>
  </si>
  <si>
    <t>Rozebrání dlažeb komunikací pro pěší s přemístěním hmot na skládku na vzdálenost do 3 m nebo s naložením na dopravní prostředek s ložem z kameniva nebo živice a s jakoukoliv výplní spár ručně z betonových nebo kameninových dlaždic, desek nebo tvarovek</t>
  </si>
  <si>
    <t>m2</t>
  </si>
  <si>
    <t>CS ÚRS 2019 01</t>
  </si>
  <si>
    <t>4</t>
  </si>
  <si>
    <t>499054078</t>
  </si>
  <si>
    <t>PSC</t>
  </si>
  <si>
    <t xml:space="preserve">Poznámka k souboru cen:_x000d_
1. Ceny jsou určeny pro rozebrání dlažeb včetně odstranění lože._x000d_
2. Ceny nelze použít pro rozebrání dlažeb uložených do betonového lože nebo do cementové malty, které se oceňují cenami pro odstranění podkladů nebo krytů z betonu prostého souboru cen 113 10-7. Pro volbu těchto cen je rozhodující tloušťka bourané dlažby včetně lože nebo podkladu._x000d_
3. V cenách nejsou započteny náklady na popř. nutné očištění:_x000d_
a) dlažebních nebo mozaikových kostek, které se oceňuje cenami souboru cen 979 07-11 Očištění vybouraných dlažebních kostek části C01,_x000d_
b) betonových, kameninových nebo kamenných desek nebo dlaždic, které se oceňuje cenami souboru cen 979 0 . - . . Očištění vybouraných obrubníků, krajníků, desek nebo dílců části C01._x000d_
4. Přemístění vybourané dlažby včetně materiálu z lože a spár na vzdálenost přes 3 m se oceňuje cenami souborů cen 997 22-1 Vodorovná doprava suti a vybouraných hmot._x000d_
</t>
  </si>
  <si>
    <t>VV</t>
  </si>
  <si>
    <t>"Demontáž zádveří 0P01" 3,10</t>
  </si>
  <si>
    <t>"perón" 80,02</t>
  </si>
  <si>
    <t>Součet</t>
  </si>
  <si>
    <t>122201101</t>
  </si>
  <si>
    <t>Odkopávky a prokopávky nezapažené s přehozením výkopku na vzdálenost do 3 m nebo s naložením na dopravní prostředek v hornině tř. 3 do 100 m3</t>
  </si>
  <si>
    <t>m3</t>
  </si>
  <si>
    <t>-738566739</t>
  </si>
  <si>
    <t xml:space="preserve">Poznámka k souboru cen:_x000d_
1. Odkopávky a prokopávky v roubených prostorech se oceňují podle čl. 3116 Všeobecných podmínek tohoto katalogu._x000d_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m3._x000d_
3. Ceny lze použít i pro vykopávky odpadových jam._x000d_
4. Ceny lze použít i pro sejmutí podorničí. Přitom se přihlíží k ustanovení čl. 3112 Všeobecných podmínek tohoto katalogu._x000d_
</t>
  </si>
  <si>
    <t>19,20*3,50*0,30</t>
  </si>
  <si>
    <t>(6,305+3,76)*1,32*0,30</t>
  </si>
  <si>
    <t>1,50*1,96*0,30</t>
  </si>
  <si>
    <t>3</t>
  </si>
  <si>
    <t>122201109</t>
  </si>
  <si>
    <t>Odkopávky a prokopávky nezapažené s přehozením výkopku na vzdálenost do 3 m nebo s naložením na dopravní prostředek v hornině tř. 3 Příplatek k cenám za lepivost horniny tř. 3</t>
  </si>
  <si>
    <t>1039851740</t>
  </si>
  <si>
    <t>131111323</t>
  </si>
  <si>
    <t>Vrtání jamek pro plotové sloupky ručně mechanickým vrtákem průměru přes 200 do 300 mm</t>
  </si>
  <si>
    <t>m</t>
  </si>
  <si>
    <t>-331565063</t>
  </si>
  <si>
    <t xml:space="preserve">Poznámka k souboru cen:_x000d_
1. Ceny -1321 až -1323 jsou určeny pro vrtání ručním vrtákem v hlinitých a hlinitopísčitých horninách bez příměsí kamenů._x000d_
</t>
  </si>
  <si>
    <t>10*0,80</t>
  </si>
  <si>
    <t>5</t>
  </si>
  <si>
    <t>132212101</t>
  </si>
  <si>
    <t>Hloubení zapažených i nezapažených rýh šířky do 600 mm ručním nebo pneumatickým nářadím s urovnáním dna do předepsaného profilu a spádu v horninách tř. 3 soudržných</t>
  </si>
  <si>
    <t>298588343</t>
  </si>
  <si>
    <t xml:space="preserve">Poznámka k souboru cen:_x000d_
1. V cenách jsou započteny i náklady na přehození výkopku na přilehlém terénu na vzdálenost do 3 m od podélné osy rýhy nebo naložení výkopku na dopravní prostředek._x000d_
2. V cenách 12-2101 až 41-2102 jsou započteny i náklady na i svislý přesun horniny po házečkách do 2 metrů._x000d_
</t>
  </si>
  <si>
    <t>"odkopání základů" (16,24+30,04+16,24)*0,60*0,60</t>
  </si>
  <si>
    <t>6</t>
  </si>
  <si>
    <t>132212109</t>
  </si>
  <si>
    <t>Hloubení zapažených i nezapažených rýh šířky do 600 mm ručním nebo pneumatickým nářadím s urovnáním dna do předepsaného profilu a spádu v horninách tř. 3 Příplatek k cenám za lepivost horniny tř. 3</t>
  </si>
  <si>
    <t>-106549533</t>
  </si>
  <si>
    <t>7</t>
  </si>
  <si>
    <t>162701105</t>
  </si>
  <si>
    <t>Vodorovné přemístění výkopku nebo sypaniny po suchu na obvyklém dopravním prostředku, bez naložení výkopku, avšak se složením bez rozhrnutí z horniny tř. 1 až 4 na vzdálenost přes 9 000 do 10 000 m</t>
  </si>
  <si>
    <t>-1568219812</t>
  </si>
  <si>
    <t xml:space="preserve">Poznámka k souboru cen:_x000d_
1. Ceny nelze použít, předepisuje-li projekt přemístit výkopek na místo nepřístupné obvyklým dopravním prostředkům; toto přemístění se oceňuje individuálně._x000d_
2. V cenách jsou započteny i náhrady za jízdu loženého vozidla v terénu ve výkopišti nebo na násypišti._x000d_
3. V cenách nejsou započteny náklady na rozhrnutí výkopku na násypišti; toto rozhrnutí se oceňuje cenami souboru cen 171 . 0- . . Uložení sypaniny do násypů a 171 20-1201 Uložení sypaniny na skládky._x000d_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5._x000d_
5. Přemísťuje-li se výkopek z dočasných skládek vzdálených do 50 m, neoceňuje se nakládání výkopku, i když se provádí. Toto ustanovení neplatí, vylučuje-li projekt použití dozeru._x000d_
6. V cenách vodorovného přemístění sypaniny nejsou započteny náklady na dodávku materiálu, tyto se oceňují ve specifikaci._x000d_
</t>
  </si>
  <si>
    <t>22,507+25,028</t>
  </si>
  <si>
    <t>8</t>
  </si>
  <si>
    <t>162701109</t>
  </si>
  <si>
    <t>Vodorovné přemístění výkopku nebo sypaniny po suchu na obvyklém dopravním prostředku, bez naložení výkopku, avšak se složením bez rozhrnutí z horniny tř. 1 až 4 na vzdálenost Příplatek k ceně za každých dalších i započatých 1 000 m</t>
  </si>
  <si>
    <t>1714946489</t>
  </si>
  <si>
    <t>47,535*22 'Přepočtené koeficientem množství</t>
  </si>
  <si>
    <t>9</t>
  </si>
  <si>
    <t>167101101</t>
  </si>
  <si>
    <t>Nakládání, skládání a překládání neulehlého výkopku nebo sypaniny nakládání, množství do 100 m3, z hornin tř. 1 až 4</t>
  </si>
  <si>
    <t>513543556</t>
  </si>
  <si>
    <t xml:space="preserve">Poznámka k souboru cen:_x000d_
1. Ceny -1101, -1151, -1102, -1152, -1103, -1153, jsou určeny pro nakládání, skládání a překládání na obvyklý nebo z obvyklého dopravního prostředku. Pro nakládání z lodi nebo na loď jsou určeny ceny -1105 a -1155._x000d_
2. Ceny -1105 a -1155 jsou určeny pro nakládání, překládání a vykládání na vzdálenost_x000d_
a) do 20 m vodorovně; vodorovná vzdálenost se měří od těžnice lodi k těžnici druhé lodi, nebo k těžišti hromady na břehu nebo k těžišti dopravního prostředku na suchu,_x000d_
b) do 4 m svisle; svislá vzdálenost se měří od pracovní hladiny vody k úrovni srovnaného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m._x000d_
3. Množství měrných jednotek se určí v rostlém stavu horniny._x000d_
</t>
  </si>
  <si>
    <t>10</t>
  </si>
  <si>
    <t>171201211</t>
  </si>
  <si>
    <t>Poplatek za uložení stavebního odpadu na skládce (skládkovné) zeminy a kameniva zatříděného do Katalogu odpadů pod kódem 170 504</t>
  </si>
  <si>
    <t>t</t>
  </si>
  <si>
    <t>-410279398</t>
  </si>
  <si>
    <t xml:space="preserve">Poznámka k souboru cen:_x000d_
1. Ceny uvedené v souboru cen lze po dohodě upravit podle místních podmínek._x000d_
</t>
  </si>
  <si>
    <t>47,535*1,8 'Přepočtené koeficientem množství</t>
  </si>
  <si>
    <t>11</t>
  </si>
  <si>
    <t>181951102</t>
  </si>
  <si>
    <t>Úprava pláně vyrovnáním výškových rozdílů v hornině tř. 1 až 4 se zhutněním</t>
  </si>
  <si>
    <t>-1144042524</t>
  </si>
  <si>
    <t xml:space="preserve">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důvodu._x000d_
2. Ceny nelze použít pro urovnání lavic (berem) šířky do 3 m přerušujících svahy, pro urovnání dna silničních a železničních příkopů pro jakoukoliv šířku dna; toto urovnání se oceňuje cenami souboru cen 182 .0-1 Svahování._x000d_
3. Urovnání ploch ve sklonu přes 1 : 5 se oceňuje cenami souboru cen 182 . 0-11 Svahování trvalých svahů do projektovaných profilů._x000d_
4. Náklady na urovnání dna a stěn při čištění příkopů pozemních komunikací jsou započteny v cenách souborů cen 938 90-2 . Čištění příkopů komunikací v suchu nebo ve vodě části A02 Zemní práce pro objekty oborů 821 až 828._x000d_
5. Míru zhutnění určuje projekt. Ceny se zhutněním jsou určeny pro jakoukoliv míru zhutnění._x000d_
</t>
  </si>
  <si>
    <t>19,20*3,50</t>
  </si>
  <si>
    <t>(6,305+3,76)*1,32</t>
  </si>
  <si>
    <t>1,50*1,96</t>
  </si>
  <si>
    <t>Zakládání</t>
  </si>
  <si>
    <t>12</t>
  </si>
  <si>
    <t>211561111</t>
  </si>
  <si>
    <t>Výplň kamenivem do rýh odvodňovacích žeber nebo trativodů bez zhutnění, s úpravou povrchu výplně kamenivem hrubým drceným frakce 4 až 16 mm</t>
  </si>
  <si>
    <t>-1150175776</t>
  </si>
  <si>
    <t xml:space="preserve">Poznámka k souboru cen:_x000d_
1. V ceně 51-1111 jsou započteny i náklady na průduchy vytvořené z lomového kamene._x000d_
2. V cenách 52-1111 až 58-1111 nejsou započteny náklady na zřízení průduchů; tyto práce se oceňují cenami:_x000d_
a) souboru cen 212 71-11 Trativody z trub z prostého betonu bez lože,_x000d_
b) souboru cen 212 75-5 . Trativody bez lože z drenážních trubek._x000d_
3. Množství měrných jednotek se určuje v m3 vyplňovaného prostoru. Objem potrubí a lože se do vyplňovaného prostoru nezapočítává._x000d_
</t>
  </si>
  <si>
    <t>"odkopání základů" (16,24+30,04+16,24)*0,50*0,60</t>
  </si>
  <si>
    <t>Svislé a kompletní konstrukce</t>
  </si>
  <si>
    <t>13</t>
  </si>
  <si>
    <t>310239211</t>
  </si>
  <si>
    <t>Zazdívka otvorů ve zdivu nadzákladovém cihlami pálenými plochy přes 1 m2 do 4 m2 na maltu vápenocementovou</t>
  </si>
  <si>
    <t>-761478310</t>
  </si>
  <si>
    <t>"1NP"</t>
  </si>
  <si>
    <t>1,20*2,05*0,35</t>
  </si>
  <si>
    <t>0,62*2,00*0,52</t>
  </si>
  <si>
    <t>Mezisoučet</t>
  </si>
  <si>
    <t>"2NP"</t>
  </si>
  <si>
    <t>1,15*2,20*0,32</t>
  </si>
  <si>
    <t>0,79*2,00*0,15</t>
  </si>
  <si>
    <t>14</t>
  </si>
  <si>
    <t>311235101</t>
  </si>
  <si>
    <t>Zdivo jednovrstvé z cihel děrovaných broušených na celoplošnou tenkovrstvou maltu, pevnost cihel do P10, tl. zdiva 175 mm</t>
  </si>
  <si>
    <t>-1921382553</t>
  </si>
  <si>
    <t xml:space="preserve">Poznámka k souboru cen:_x000d_
1. Množství jednotek se určuje v m2 plochy konstrukce._x000d_
2. Do plochy zdiva se započítává plocha vyzdívky nosných ocelových koster svislých i šikmých. Tato plocha se započítává plně bez odpočtu plochy ocelových koster nosníků._x000d_
3. Od plochy zdiva se odečítá:_x000d_
a) plocha otvorů jednotlivě větší než 0,25 m2,_x000d_
b) plocha otvorů okenních, dveřních a jiných (vnějších i vnitřních) stanovená z rozměrů kótovaných ve výkresech. Při zalomeném ostění oken a balkónových dveří se šířka zmenšuje o 100 mm._x000d_
c) plocha překladů, obetonovaných hlav ocelových nosníků, věnců a jiných konstrukcí betonových a železobetonových._x000d_
4. V cenách jsou započteny i náklady na doplňkové cihly._x000d_
5. V cenách nejsou započteny náklady na:_x000d_
a) výplň kapes obvodového zdiva (např kolem oken); tyto se ocení příslušnými cenami SC 311 23-891. Výplň kapes zdiva z děrovaných cihel polystyrénem._x000d_
b) zásyp dutin první vrstvy zdiva; tyto se ocení příslušnými cenami SC 311 23-892..Zásyp dutin zdiva z děrovaných cihel._x000d_
</t>
  </si>
  <si>
    <t>3,20*2,70</t>
  </si>
  <si>
    <t>317168012</t>
  </si>
  <si>
    <t>Překlady keramické ploché osazené do maltového lože, výšky překladu 71 mm šířky 115 mm, délky 1250 mm</t>
  </si>
  <si>
    <t>kus</t>
  </si>
  <si>
    <t>1595447197</t>
  </si>
  <si>
    <t xml:space="preserve">Poznámka k souboru cen:_x000d_
1. V cenách -80.. až – 82.. (překlady ploché, vysoké a roletové) jsou započteny i náklady na:_x000d_
a) očištění podkladu pod překladem a jeho navlhčení vodou, rozprostření malty pod ložnou plochu, osazení překladu do vodorovné polohy a začištění vytlačené malty,_x000d_
b) dodání příslušného překladu předepsané délky,_x000d_
c) dočasné montážní podepření plochých překladů tak, aby vzdálenost mezi podporou a okrajem otvoru nebo mezi podporami byla maximálně 1 m._x000d_
2. V cenách -83.. (překlady složené roletové) jsou započteny i náklady na:_x000d_
a) očištění podkladů pod překladem a jeho navlhčení vodou, rozprostření malty pod ložnou plochu, osazení překladu do vodorovné polohy a začištění vytlačené malty,_x000d_
b) dodání vnitřního keramobetonového překladu a vnějšího tepelněizolačního dílu příslušné délky, včetně izolace z pěnového polystyrénu (u zdiva tl. 400 mm), případně vysokého překladu (u zdiva tl. 440 mm),_x000d_
c) betonáž mezery mezi překladem a tepelněizolačním dílem z betonu třídy C 16/20; tato betonáž se provádí u překladů dlouhých 2000 mm a více zároveň s betonáží stropní konstrukce a ztužujícího věnce,_x000d_
d) dočasné montážní podepření zespodu v celé světlé délce překladu s dvěma podporami ve třetinách šířky otvoru a dvěma podporami po krajích otvoru - platí pouze pro překlady delší než 2000 mm, včetně._x000d_
3. V cenách -84.. (překlady vysoké spřažené) jsou započteny i náklady na:_x000d_
a) očištění podkladů pod překladem a jeho navlhčení vodou, rozprostření malty pod ložnou plochu, osazení překladu do vodorovné polohy a začištění vytlačené malty,_x000d_
b) dodání keramických překladů příslušné délky,_x000d_
c) uložení a dodávku výztuže_x000d_
d) betonáž mezi překlady z betonu třídy C 20/25_x000d_
e) oboustranné bednění překladu při betonáži_x000d_
f) dočasné montážní podepření zespodu v celé světlé délce překladu_x000d_
4. V cenách -82.. a -83.. (překlady roletové) nejsou započteny náklady na:_x000d_
a) vysoký překlad a svislou izolaci v úrovni stropního věnce u složených roletových překladů; tyto se ocení samostatně,_x000d_
b) dodávku a montáž rolet, případně žaluzií; tyto se ocení samostatně._x000d_
5. V cenách -84.. (překlady vysoké spřažené) nejsou započteny náklady na:_x000d_
a) betonáž a bednění v úrovni stropního věnce; tyto se ocení samostatně,_x000d_
6. Množství jednotek se určuje v kusech překladu podle jeho celkové délky. Minimální délka uložení je stanovena:_x000d_
a) u plochých překladů na 120 mm na každé straně,_x000d_
b) u vysokých a roletových překladů délky do 1750 mm na 125mm, délky 2000 a 2250 mm na 200 mm a u délky 2500 mm a větší na 250 mm na každé straně překladu._x000d_
c) u vysokých spřažených překladů 250 mm na každé straně překladu._x000d_
</t>
  </si>
  <si>
    <t>16</t>
  </si>
  <si>
    <t>317168052</t>
  </si>
  <si>
    <t>Překlady keramické vysoké osazené do maltového lože, šířky překladu 70 mm výšky 238 mm, délky 1250 mm</t>
  </si>
  <si>
    <t>-1455002743</t>
  </si>
  <si>
    <t>17</t>
  </si>
  <si>
    <t>317168053</t>
  </si>
  <si>
    <t>Překlady keramické vysoké osazené do maltového lože, šířky překladu 70 mm výšky 238 mm, délky 1500 mm</t>
  </si>
  <si>
    <t>-800016604</t>
  </si>
  <si>
    <t>18</t>
  </si>
  <si>
    <t>317168057</t>
  </si>
  <si>
    <t>Překlady keramické vysoké osazené do maltového lože, šířky překladu 70 mm výšky 238 mm, délky 2500 mm</t>
  </si>
  <si>
    <t>1552208964</t>
  </si>
  <si>
    <t>19</t>
  </si>
  <si>
    <t>338171123</t>
  </si>
  <si>
    <t>Montáž sloupků a vzpěr plotových ocelových trubkových nebo profilovaných výšky do 2,60 m se zabetonováním do 0,08 m3 do připravených jamek</t>
  </si>
  <si>
    <t>2056475028</t>
  </si>
  <si>
    <t xml:space="preserve">Poznámka k souboru cen:_x000d_
1. Ceny lze použít i pro zalití (zabetonování) vzpěr rohových sloupků._x000d_
2. V cenách nejsou započteny náklady na:_x000d_
a) sloupky a vzpěry, toto se oceňuje ve specifikaci,_x000d_
b) vrtání jamek, tyto se oceňují souborem cen 131 1.-13.. - Vrtání jamek pro plotové sloupky tohoto katalogu._x000d_
3. Výškou sloupku se rozumí jeho délka před osazením._x000d_
4. V cenách 338 17-1115 a -1125 je pevným podkladem myšlena stávající podezdívka nebo podhrabová deska._x000d_
5. Montáž pletiva se oceňuje cenami souboru cen 348 17 Osazení oplocení._x000d_
6. V cenách osazování do zemního vrutu je započten i štěrk fixující sloupek._x000d_
</t>
  </si>
  <si>
    <t>20</t>
  </si>
  <si>
    <t>M</t>
  </si>
  <si>
    <t>55342255</t>
  </si>
  <si>
    <t>sloupek plotový průběžný Pz a komaxitový 2500/38x1,5mm</t>
  </si>
  <si>
    <t>-314300553</t>
  </si>
  <si>
    <t>55342274</t>
  </si>
  <si>
    <t>vzpěra plotová 38x1,5mm včetně krytky s uchem 2500mm</t>
  </si>
  <si>
    <t>-496473095</t>
  </si>
  <si>
    <t>22</t>
  </si>
  <si>
    <t>342244211</t>
  </si>
  <si>
    <t>Příčky jednoduché z cihel děrovaných broušených, na tenkovrstvou maltu, pevnost cihel do P15, tl. příčky 115 mm</t>
  </si>
  <si>
    <t>332379209</t>
  </si>
  <si>
    <t xml:space="preserve">Poznámka k souboru cen:_x000d_
1. Množství jednotek se určuje v m2 plochy konstrukce._x000d_
</t>
  </si>
  <si>
    <t>(3,15+2,93)*3,40</t>
  </si>
  <si>
    <t>2,00*2,70*2,00</t>
  </si>
  <si>
    <t>1,45*2,70</t>
  </si>
  <si>
    <t>2,05*2,70</t>
  </si>
  <si>
    <t>(1,91+1,17+3,69)*3,10</t>
  </si>
  <si>
    <t>2,00*3,50*2,00</t>
  </si>
  <si>
    <t>23</t>
  </si>
  <si>
    <t>342244221</t>
  </si>
  <si>
    <t>Příčky jednoduché z cihel děrovaných broušených, na tenkovrstvou maltu, pevnost cihel do P15, tl. příčky 140 mm</t>
  </si>
  <si>
    <t>155037540</t>
  </si>
  <si>
    <t>2,00*2,70</t>
  </si>
  <si>
    <t>24</t>
  </si>
  <si>
    <t>346244351</t>
  </si>
  <si>
    <t>Obezdívka koupelnových van ploch rovných z pálených cihel dl. 290 mm, na maltu M 5, tl. 65 mm</t>
  </si>
  <si>
    <t>-209033658</t>
  </si>
  <si>
    <t>0,80*1,00</t>
  </si>
  <si>
    <t>25</t>
  </si>
  <si>
    <t>348401230</t>
  </si>
  <si>
    <t>Montáž oplocení z pletiva strojového bez napínacích drátů přes 1,6 do 2,0 m</t>
  </si>
  <si>
    <t>398598328</t>
  </si>
  <si>
    <t xml:space="preserve">Poznámka k souboru cen:_x000d_
1. V cenách nejsou započteny náklady na dodávku pletiva a drátů, tyto se oceňují ve specifikaci._x000d_
</t>
  </si>
  <si>
    <t>26</t>
  </si>
  <si>
    <t>31327514</t>
  </si>
  <si>
    <t>pletivo drátěné plastifikované se čtvercovými oky 55/2,5mm v 1800mm</t>
  </si>
  <si>
    <t>2004114500</t>
  </si>
  <si>
    <t>27</t>
  </si>
  <si>
    <t>348401350</t>
  </si>
  <si>
    <t>Montáž oplocení z pletiva rozvinutí, uchycení a napnutí drátu napínacího</t>
  </si>
  <si>
    <t>1410357253</t>
  </si>
  <si>
    <t>28</t>
  </si>
  <si>
    <t>15615300</t>
  </si>
  <si>
    <t xml:space="preserve">drát kruhový Pz napínací  D 2,80mm</t>
  </si>
  <si>
    <t>-1519012658</t>
  </si>
  <si>
    <t>29</t>
  </si>
  <si>
    <t>R00339941113.1</t>
  </si>
  <si>
    <t>repase stávajících litinových sloupů</t>
  </si>
  <si>
    <t>1359891841</t>
  </si>
  <si>
    <t xml:space="preserve">Poznámka k souboru cen:_x000d_
1. V cenách jsou započteny i náklady na upevňovací materiál._x000d_
2. V cenách nejsou započteny náklady na povrchovou úpravu sloupu._x000d_
</t>
  </si>
  <si>
    <t>Vodorovné konstrukce</t>
  </si>
  <si>
    <t>30</t>
  </si>
  <si>
    <t>417321414</t>
  </si>
  <si>
    <t>Ztužující pásy a věnce z betonu železového (bez výztuže) tř. C 20/25</t>
  </si>
  <si>
    <t>-1777055535</t>
  </si>
  <si>
    <t>(13,27+21,46)*2,00*0,515*0,20</t>
  </si>
  <si>
    <t>31</t>
  </si>
  <si>
    <t>417351115</t>
  </si>
  <si>
    <t>Bednění bočnic ztužujících pásů a věnců včetně vzpěr zřízení</t>
  </si>
  <si>
    <t>467797198</t>
  </si>
  <si>
    <t>(13,27+21,46)*2,00*0,20*2,00</t>
  </si>
  <si>
    <t>32</t>
  </si>
  <si>
    <t>417351116</t>
  </si>
  <si>
    <t>Bednění bočnic ztužujících pásů a věnců včetně vzpěr odstranění</t>
  </si>
  <si>
    <t>542278015</t>
  </si>
  <si>
    <t>33</t>
  </si>
  <si>
    <t>417361821</t>
  </si>
  <si>
    <t>Výztuž ztužujících pásů a věnců z betonářské oceli 10 505 (R) nebo BSt 500</t>
  </si>
  <si>
    <t>1440088763</t>
  </si>
  <si>
    <t>7,154*0,09</t>
  </si>
  <si>
    <t>34</t>
  </si>
  <si>
    <t>451577777</t>
  </si>
  <si>
    <t>Podklad nebo lože pod dlažbu (přídlažbu) v ploše vodorovné nebo ve sklonu do 1:5, tloušťky od 30 do 100 mm z kameniva těženého</t>
  </si>
  <si>
    <t>-1636811863</t>
  </si>
  <si>
    <t xml:space="preserve">Poznámka k souboru cen:_x000d_
1. Ceny lze použít i pro podklad nebo lože pod dlažby silničních příkopů a kuželů._x000d_
2. Ceny nelze použít pro:_x000d_
a) lože rigolů dlážděných, které je započteno v cenách souborů cen 597 . 6- . 1 Rigol dlážděný, 597 17- . 1 Rigol krajnicový s kamennou obrubou a 597 16-1111 Rigol dlážděný z lomového kamene,_x000d_
b) podklad nebo lože pod dlažby (přídlažby) související s vodotečí, které se oceňují cenami části A 01 katalogu 832-1 Hráze a úpravy na tocích - úpravy toků a kanálů._x000d_
3. V cenách -7777 Podklad z prohozené zeminy, -9777 Příplatek za dalších 10 mm tloušťky z prohozené zeminy, -9779 Příplatek za sklon přes 1:5 z prohozené zeminy jsou započteny i náklady na prohození zeminy._x000d_
4. V cenách nejsou započteny náklady na:_x000d_
a) opatření zeminy a její přemístění k místu zabudování, které se oceňují podle ustanovení čl. 3111 Všeobecných podmínek části A 01 tohoto katalogu,_x000d_
b) úpravu pláně, která se oceňuje u silnic cenami části A 01, u dálnic cenami části A 02 katalogu 800-1 Zemní práce,_x000d_
c) odklizení odpadu po prohození zeminy, které se oceňuje cenami části A 01 katalogu 800-1 Zemní práce,_x000d_
d) svahování, které se oceňuje cenami části A 01 katalogu 800-1 Zemní práce._x000d_
</t>
  </si>
  <si>
    <t>35</t>
  </si>
  <si>
    <t>457311115</t>
  </si>
  <si>
    <t>Vyrovnávací nebo spádový beton včetně úpravy povrchu C 16/20</t>
  </si>
  <si>
    <t>-1210929641</t>
  </si>
  <si>
    <t xml:space="preserve">Poznámka k souboru cen:_x000d_
1. V cenách jsou započteny náklady na kontrolu bednění, vlastní betonáž zejména čerpadlem betonu, rozhrnutí a hutnění betonu vibrační lištou, uhlazení horního povrchu betonu vyrovnávací nebo spádové konstrukce v tloušťce větší než 60 mm, v případě železobetonu přes 100 mm, ošetření a ochranu čerstvě uloženého certifikovaného betonu požadované konzistence. Rovinnost povrchu - třída 9 až 10._x000d_
2. Příplatek za rovinnost povrchu platí pro všechny ceny ukládaného konstrukčního betonu pod celoplošnou izolaci mostovky v požadovaném příčném nebo podélném minimálním sklonu 0,5 %. Rovinnost je daná normou 8 mm pod 2 m lati a třídou 8 přesnosti._x000d_
3. V cenách nejsou započteny náklady na:_x000d_
a) železobetonovou desku nebo spřahující desku ze železobetonu tloušťky přes 100 mm,_x000d_
b) bednění vyrovnávacího a spádového betonu,_x000d_
c) vyrovnávací vrstvy ze sanační reprofilační malty, tyto se oceňují souborem cen 628 63-21 Úprava příčných spár u montovaných mostů,_x000d_
d) dobroušení povrchu na požadovanou třídu 6 přesnosti._x000d_
</t>
  </si>
  <si>
    <t>"oprava odtokových žlábků - spádování" (20,90+12,80+18,80+4,40+21,60)*0,03</t>
  </si>
  <si>
    <t>Komunikace pozemní</t>
  </si>
  <si>
    <t>36</t>
  </si>
  <si>
    <t>596211111</t>
  </si>
  <si>
    <t>Kladení dlažby z betonových zámkových dlaždic komunikací pro pěší s ložem z kameniva těženého nebo drceného tl. do 40 mm, s vyplněním spár s dvojitým hutněním, vibrováním a se smetením přebytečného materiálu na krajnici tl. 60 mm skupiny A, pro plochy přes 50 do 100 m2</t>
  </si>
  <si>
    <t>2071085150</t>
  </si>
  <si>
    <t xml:space="preserve">Poznámka k souboru cen:_x000d_
1. Pro volbu cen dlažeb platí toto rozdělení: Skupina A: dlažby z prvků stejného tvaru, Skupina B: dlažby z prvků dvou a více tvarů nebo z obrazců o ploše jednotlivě do 100 m2, Skupina C: dlažby obloukovitých tvarů (oblouky, kruhy, apod.)._x000d_
2. V cenách jsou započteny i náklady na dodání hmot pro lože a na dodání materiálu na výplň spár._x000d_
3. V cenách nejsou započteny náklady na dodání zámkové dlažby, které se oceňuje ve specifikaci; ztratné lze dohodnout u plochy_x000d_
a) do 100 m2 ve výši 3 %,_x000d_
b) přes 100 do 300 m2 ve výši 2 %,_x000d_
c) přes 300 m2 ve výši 1 %._x000d_
4. Část lože přesahující tloušťku 40 mm se oceňuje cenami souboru cen 451 . . -9 . Příplatek za každých dalších 10 mm tloušťky podkladu nebo lože._x000d_
</t>
  </si>
  <si>
    <t>80,02</t>
  </si>
  <si>
    <t>80,486</t>
  </si>
  <si>
    <t>37</t>
  </si>
  <si>
    <t>59245018</t>
  </si>
  <si>
    <t>dlažba skladebná betonová 200x100x60mm přírodní</t>
  </si>
  <si>
    <t>-994280487</t>
  </si>
  <si>
    <t>163,446*1,02 'Přepočtené koeficientem množství</t>
  </si>
  <si>
    <t>Úpravy povrchů, podlahy a osazování výplní</t>
  </si>
  <si>
    <t>38</t>
  </si>
  <si>
    <t>611321145</t>
  </si>
  <si>
    <t>Omítka vápenocementová vnitřních ploch nanášená ručně dvouvrstvá, tloušťky jádrové omítky do 10 mm a tloušťky štuku do 3 mm štuková schodišťových konstrukcí stropů, stěn, ramen nebo nosníků</t>
  </si>
  <si>
    <t>1680354589</t>
  </si>
  <si>
    <t xml:space="preserve">Poznámka k souboru cen:_x000d_
1. Pro ocenění nanášení omítek v tloušťce jádrové omítky přes 10 mm se použije příplatek za každých dalších i započatých 5 mm._x000d_
2. Omítky stropních konstrukcí nanášené na pletivo se oceňují cenami omítek žebrových stropů nebo osamělých trámů._x000d_
3. Podkladní a spojovací vrstvy se oceňují cenami souboru cen 61.13-1... této části katalogu._x000d_
</t>
  </si>
  <si>
    <t>"2P01" Sqrt(11,80)*4,00*2,50</t>
  </si>
  <si>
    <t>"1S01" Sqrt(11,80)*4,00*2,65</t>
  </si>
  <si>
    <t>"1P01" (Sqrt(11,80)*4,00*2,50)+11,10</t>
  </si>
  <si>
    <t>39</t>
  </si>
  <si>
    <t>611321195</t>
  </si>
  <si>
    <t>Omítka vápenocementová vnitřních ploch nanášená ručně Příplatek k cenám za každých dalších i započatých 5 mm tloušťky omítky přes 10 mm schodišťových konstrukcí</t>
  </si>
  <si>
    <t>1467867983</t>
  </si>
  <si>
    <t>40</t>
  </si>
  <si>
    <t>612131102</t>
  </si>
  <si>
    <t>Podkladní a spojovací vrstva vnitřních omítaných ploch cementový postřik nanášený ručně síťovitě (pokrytí plochy 50 až 75 %) stěn</t>
  </si>
  <si>
    <t>75083676</t>
  </si>
  <si>
    <t>"2P02" (5,76*0,30)+(9,61*0,30)+((11,95+5,30+4,83+2,96+2,12+4,52)*2,50)</t>
  </si>
  <si>
    <t>"2P03" ((5,10+12,25+5,10)*0,30)+(12,25*2,50)</t>
  </si>
  <si>
    <t>"2P04" ((4,38+5,22)*0,30)+((4,38+5,22)*2,50)</t>
  </si>
  <si>
    <t>"2P05" ((7,72+5,22)*0,30)+((7,72+5,22)*2,50)</t>
  </si>
  <si>
    <t>"1S02" Sqrt(20,90)*4,00*2,65</t>
  </si>
  <si>
    <t>"1S03" Sqrt(12,80)*4,00*2,65</t>
  </si>
  <si>
    <t>"1S04" Sqrt(14,50)*4,00*2,65</t>
  </si>
  <si>
    <t>"1S05" Sqrt(5,90)*4,00*2,65</t>
  </si>
  <si>
    <t>"1S06" Sqrt(18,80)*4,00*2,65</t>
  </si>
  <si>
    <t>"1S07" Sqrt(4,40)*4,00*2,65</t>
  </si>
  <si>
    <t>"1S08" Sqrt(21,60)*4,00*2,65</t>
  </si>
  <si>
    <t>"1S09" Sqrt(13,05)*4,00*2,65</t>
  </si>
  <si>
    <t>"1P02" Sqrt(8,70)*4,00*3,00</t>
  </si>
  <si>
    <t>"1P03" Sqrt(4,98)*4,00*3,00</t>
  </si>
  <si>
    <t>"1P04" Sqrt(1,98)*4,00*3,00</t>
  </si>
  <si>
    <t>"1P05" Sqrt(10,60)*4,00*3,00</t>
  </si>
  <si>
    <t>"1P06" Sqrt(24,80)*4,00*3,00</t>
  </si>
  <si>
    <t>"1P07" Sqrt(16,20)*4,00*3,00</t>
  </si>
  <si>
    <t>"1P08" Sqrt(27,50)*4,00*3,00</t>
  </si>
  <si>
    <t>"1P09.1" Sqrt(24,30)*4,00*3,00</t>
  </si>
  <si>
    <t>"1P09.2" Sqrt(12,50)*4,00*3,00</t>
  </si>
  <si>
    <t>"1P11" Sqrt(19,70)*4,00*3,00</t>
  </si>
  <si>
    <t>"1P12" Sqrt(14,60)*4,00*3,00</t>
  </si>
  <si>
    <t>"1P13" Sqrt(8,00)*4,00*3,00</t>
  </si>
  <si>
    <t>"1P14" Sqrt(11,90)*4,00*3,00</t>
  </si>
  <si>
    <t>"1P15" (Sqrt(7,06)*4,00*3,00)+7,06</t>
  </si>
  <si>
    <t>"0P01" (Sqrt(3,52)*4,00*2,60)+3,52</t>
  </si>
  <si>
    <t>"0P02" Sqrt(29,75)*4,00*2,60</t>
  </si>
  <si>
    <t>"0P03" (Sqrt(13,41)*4,00*2,60)+13,41</t>
  </si>
  <si>
    <t>"0P04" (Sqrt(16,58)*4,00*2,60)+16,58</t>
  </si>
  <si>
    <t>"0P09" Sqrt(7,67)*4,00*2,60</t>
  </si>
  <si>
    <t>"0P11" Sqrt(6,20)*4,00*2,60</t>
  </si>
  <si>
    <t>"0P12" (Sqrt(14,60)*4,00*2,60)+14,60</t>
  </si>
  <si>
    <t>"0P18" Sqrt(9,05)*4,00*2,60</t>
  </si>
  <si>
    <t>"0P21" (Sqrt(8,25)*4,00*2,60)+8,25</t>
  </si>
  <si>
    <t>"0P22" (Sqrt(9,45)*4,00*2,60)+9,45</t>
  </si>
  <si>
    <t>"0P23" (Sqrt(5,15)*4,00*2,60)</t>
  </si>
  <si>
    <t>"0P24.1" (Sqrt(20,10)*4,00*2,60)</t>
  </si>
  <si>
    <t>"0P24.2" (Sqrt(4,95)*4,00*2,60)</t>
  </si>
  <si>
    <t>"0P24.3" (Sqrt(1,75)*4,00*2,60)</t>
  </si>
  <si>
    <t>"0P25" (Sqrt(7,15)*4,00*2,60)+7,15</t>
  </si>
  <si>
    <t>"0P26" (Sqrt(3,30)*4,00*2,60)+3,30</t>
  </si>
  <si>
    <t>"0P27" (Sqrt(1,92)*4,00*2,60)+1,92</t>
  </si>
  <si>
    <t>"nové zdivo"</t>
  </si>
  <si>
    <t>1,20*2,05</t>
  </si>
  <si>
    <t>0,62*2,00</t>
  </si>
  <si>
    <t>1,15*2,20</t>
  </si>
  <si>
    <t>0,79*2,00</t>
  </si>
  <si>
    <t>3,20*2,70*2,00</t>
  </si>
  <si>
    <t>(3,15+2,93)*3,40*2,00</t>
  </si>
  <si>
    <t>2,00*2,70*2,00*2,00</t>
  </si>
  <si>
    <t>1,45*2,70*2,00</t>
  </si>
  <si>
    <t>2,05*2,70*2,00</t>
  </si>
  <si>
    <t>(1,91+1,17+3,69)*3,10*2,00</t>
  </si>
  <si>
    <t>2,00*3,50*2,00*2,00</t>
  </si>
  <si>
    <t>41</t>
  </si>
  <si>
    <t>612131111</t>
  </si>
  <si>
    <t>Podkladní a spojovací vrstva vnitřních omítaných ploch polymercementový spojovací můstek nanášený ručně stěn</t>
  </si>
  <si>
    <t>1889335614</t>
  </si>
  <si>
    <t>42</t>
  </si>
  <si>
    <t>612321141</t>
  </si>
  <si>
    <t>Omítka vápenocementová vnitřních ploch nanášená ručně dvouvrstvá, tloušťky jádrové omítky do 10 mm a tloušťky štuku do 3 mm štuková svislých konstrukcí stěn</t>
  </si>
  <si>
    <t>-1783501915</t>
  </si>
  <si>
    <t>43</t>
  </si>
  <si>
    <t>612321191</t>
  </si>
  <si>
    <t>Omítka vápenocementová vnitřních ploch nanášená ručně Příplatek k cenám za každých dalších i započatých 5 mm tloušťky omítky přes 10 mm stěn</t>
  </si>
  <si>
    <t>-864289271</t>
  </si>
  <si>
    <t>44</t>
  </si>
  <si>
    <t>619995001</t>
  </si>
  <si>
    <t>Začištění omítek (s dodáním hmot) kolem oken, dveří, podlah, obkladů apod.</t>
  </si>
  <si>
    <t>548202956</t>
  </si>
  <si>
    <t xml:space="preserve">Poznámka k souboru cen:_x000d_
1. Cenu -5001 lze použít pouze v případě provádění opravy nebo osazování nových oken, dveří, obkladů, podlah apod.; nelze ji použít v případech provádění opravy omítek nebo nové omítky v celé ploše._x000d_
</t>
  </si>
  <si>
    <t>(1,1+1,35)*2</t>
  </si>
  <si>
    <t>(1,1+1,3)*2</t>
  </si>
  <si>
    <t>(1,1+2,05)*2</t>
  </si>
  <si>
    <t>(1,1+2,05)*2*26</t>
  </si>
  <si>
    <t>(1,8+2)*2</t>
  </si>
  <si>
    <t>(1,1+2,05)*2*2</t>
  </si>
  <si>
    <t>(0,97+1,8)*2*4</t>
  </si>
  <si>
    <t>45</t>
  </si>
  <si>
    <t>622135011</t>
  </si>
  <si>
    <t>Vyrovnání nerovností podkladu vnějších omítaných ploch tmelem, tloušťky do 2 mm stěn</t>
  </si>
  <si>
    <t>800697552</t>
  </si>
  <si>
    <t xml:space="preserve">Poznámka k souboru cen:_x000d_
1. V cenách nejsou započteny náklady na případné vkládání výztuže do vyrovnávací vrstvy; tyto se ocení cenami souboru cen 62.-14-10.. Potažení vnějších ploch pletivem v části A04, katalogu 801-1 Budovy a haly - zděné a monolitické._x000d_
2. Ceny -5011 nelze použít, je-li předepsáno vkládání výztužné tkaniny; náklady se ocení cenami 62. 14-1001 v části A04, katalogu 801-1 Budovy a haly - zděné a monolitické._x000d_
3. Ceny lze použít i pro ocenění vyrovnání nerovností podkladu ploch určených k omítání u novostaveb._x000d_
4. Vyrovnáním se rozumí:_x000d_
a) vrstva omítky pro vyrovnání nerovností podkladu (výtluků apod.),_x000d_
b) vrstva omítky pro vyrovnání křivě postavené zdi, v tomto případě se uvádí průměrná tloušťka vrstvy omítky._x000d_
</t>
  </si>
  <si>
    <t>(247,50+147,50)*2,00</t>
  </si>
  <si>
    <t>-(4,785+75,979)</t>
  </si>
  <si>
    <t>46</t>
  </si>
  <si>
    <t>622135095</t>
  </si>
  <si>
    <t>Vyrovnání nerovností podkladu vnějších omítaných ploch tmelem, tloušťky do 2 mm Příplatek k ceně za každý další 1 mm tloušťky podkladní vrstvy přes 2 mm tmelem stěn</t>
  </si>
  <si>
    <t>-1273783370</t>
  </si>
  <si>
    <t>709,236*8 'Přepočtené koeficientem množství</t>
  </si>
  <si>
    <t>47</t>
  </si>
  <si>
    <t>622143003</t>
  </si>
  <si>
    <t>Montáž omítkových profilů plastových nebo pozinkovaných, upevněných vtlačením do podkladní vrstvy nebo přibitím rohových s tkaninou</t>
  </si>
  <si>
    <t>413986293</t>
  </si>
  <si>
    <t xml:space="preserve">Poznámka k souboru cen:_x000d_
1. V cenách jsou započteny náklady na montáž profilů včetně úchytného materiálu._x000d_
2. V cenách nejsou započteny náklady na dodávku profilů, tyto se oceňují ve specifikaci, ztratné lze stanovit ve výši 5%._x000d_
3. V ceně -3004 nejsou započteny náklady na ochrannou fólii pro okna a dveře; tyto se oceňují cenou 629 99-1012 podle příslušné plochy otvoru._x000d_
</t>
  </si>
  <si>
    <t>775,874*0,20</t>
  </si>
  <si>
    <t>48</t>
  </si>
  <si>
    <t>59051486</t>
  </si>
  <si>
    <t>lišta rohová PVC 10/15cm s tkaninou</t>
  </si>
  <si>
    <t>-485236718</t>
  </si>
  <si>
    <t>155,175*1,05 'Přepočtené koeficientem množství</t>
  </si>
  <si>
    <t>49</t>
  </si>
  <si>
    <t>622143004</t>
  </si>
  <si>
    <t>Montáž omítkových profilů plastových nebo pozinkovaných, upevněných vtlačením do podkladní vrstvy nebo přibitím začišťovacích samolepících pro vytvoření dilatujícího spoje s okenním rámem</t>
  </si>
  <si>
    <t>33398690</t>
  </si>
  <si>
    <t>183,80</t>
  </si>
  <si>
    <t>50</t>
  </si>
  <si>
    <t>59051476</t>
  </si>
  <si>
    <t>profil okenní začišťovací se sklovláknitou armovací tkaninou 9 mm/2,4 m</t>
  </si>
  <si>
    <t>-633411559</t>
  </si>
  <si>
    <t>405,96*1,05 'Přepočtené koeficientem množství</t>
  </si>
  <si>
    <t>51</t>
  </si>
  <si>
    <t>622221031</t>
  </si>
  <si>
    <t>Montáž kontaktního zateplení z desek z minerální vlny s podélnou orientací vláken na vnější stěny, tloušťky desek přes 120 do 160 mm</t>
  </si>
  <si>
    <t>-1929897840</t>
  </si>
  <si>
    <t xml:space="preserve">Poznámka k souboru cen:_x000d_
1. V cenách jsou započteny náklady na:_x000d_
a) upevnění desek lepením a talířovými hmoždinkami,_x000d_
b) přestěrkování izolačních desek,_x000d_
c) vložení sklovláknité výztužné tkaniny,_x000d_
d) uzavření otvorů po kotvách lešení._x000d_
2. V cenách nejsou započteny náklady na:_x000d_
a) dodávku desek tepelné izolace; tyto se ocení ve specifikaci, ztratné lze stanovit ve výši 2%,_x000d_
b) provedení konečné povrchové úpravy:_x000d_
- vrchní tenkovrstvou omítkou, tyto se ocení příslušnými cenami této části katalogu_x000d_
- nátěrem; tyto se ocení příslušnými cenami části A07 katalogu 800-783_x000d_
- keramickým obkladem; tyto se ocení příslušnými cenami souboru cen části A01 katalogu 800-781 Obklady keramické,_x000d_
c) osazení lišt; tyto se ocení příslušnými cenami této části katalogu._x000d_
3. V cenách 621 25-1101 a -1105 jsou započteny náklady na osazení a dodávku tepelněizolačních zátek v počtu 9 ks/m2 pro podhledy._x000d_
4. V cenách 622 25-1101 a -1105 jsou započteny náklady na osazení a dodávku tepelněizolačních zátek v počtu a 6 ks/m2 pro stěny._x000d_
5. Kombinovaná deska je např. sendvičově uspořádaná deska tvořena izolačním jádrem z grafitového polystyrenu a krycí deskou z minerální vlny._x000d_
</t>
  </si>
  <si>
    <t>52</t>
  </si>
  <si>
    <t>63151531</t>
  </si>
  <si>
    <t>deska tepelně izolační minerální kontaktních fasád podélné vlákno λ=0,036-0,037 tl 140mm</t>
  </si>
  <si>
    <t>-1340174393</t>
  </si>
  <si>
    <t>709,236*1,02 'Přepočtené koeficientem množství</t>
  </si>
  <si>
    <t>53</t>
  </si>
  <si>
    <t>622222051</t>
  </si>
  <si>
    <t>Montáž kontaktního zateplení vnějšího ostění, nadpraží nebo parapetu z desek z minerální vlny s podélnou nebo kolmou orientací vláken hloubky špalet přes 200 do 400 mm, tloušťky desek do 40 mm</t>
  </si>
  <si>
    <t>-140035726</t>
  </si>
  <si>
    <t xml:space="preserve">Poznámka k souboru cen:_x000d_
1. V cenách jsou započteny náklady na:_x000d_
a) upevnění desek celoplošným lepením,_x000d_
b) přestěrkování izolačních desek,_x000d_
c) vložení sklovláknité výztužné tkaniny,_x000d_
d) osazení a dodávku rohovníků._x000d_
2. V cenách nejsou započteny náklady na:_x000d_
a) dodávku desek tepelné izolace; tyto se ocení ve specifikaci; ztratné lze stanovit ve výši 10%,_x000d_
b) provedení konečné povrchové úpravy:_x000d_
- vrchní tenkovrstvou omítkou; tyto se ocení příslušnými cenami této části katalogu_x000d_
- nátěrem; tyto se ocení příslušnými cenami části A07 katalogu 800-783 Nátěry_x000d_
3. Pro ocenění montáže kontaktního zateplení ostění nebo nadpraží hloubky přes 400 mm se použijí ceny souboru cen 62. 2.- 1… Montáž kontaktního zateplení._x000d_
</t>
  </si>
  <si>
    <t>54</t>
  </si>
  <si>
    <t>63151518</t>
  </si>
  <si>
    <t>deska tepelně izolační minerální kontaktních fasád podélné vlákno λ=0,036-0,037 tl 40mm</t>
  </si>
  <si>
    <t>-908161521</t>
  </si>
  <si>
    <t>222,160*0,30</t>
  </si>
  <si>
    <t>55</t>
  </si>
  <si>
    <t>622251105</t>
  </si>
  <si>
    <t>Montáž kontaktního zateplení Příplatek k cenám za zápustnou montáž kotev s použitím tepelněizolačních zátek na vnější stěny z minerální vlny</t>
  </si>
  <si>
    <t>-1445830446</t>
  </si>
  <si>
    <t>709,236</t>
  </si>
  <si>
    <t>56</t>
  </si>
  <si>
    <t>622252001</t>
  </si>
  <si>
    <t>Montáž lišt kontaktního zateplení zakládacích soklových připevněných hmoždinkami</t>
  </si>
  <si>
    <t>1265868283</t>
  </si>
  <si>
    <t xml:space="preserve">Poznámka k souboru cen:_x000d_
1. V cenách jsou započteny náklady na osazení lišt._x000d_
2. V cenách nejsou započteny náklady dodávku lišt; tyto se ocení ve specifikaci. Ztratné lze stanovit ve výši 5%._x000d_
3. Položku -2002 nelze použít v případě montáže lišt kontaktního zateplení ostění nebo nadpraží, kde jsou náklady na osazení rohovníků již započteny._x000d_
</t>
  </si>
  <si>
    <t>(30,32+13,52)*2,00</t>
  </si>
  <si>
    <t>57</t>
  </si>
  <si>
    <t>59051651</t>
  </si>
  <si>
    <t>lišta soklová Al s okapničkou zakládací U 14cm 0,95/200cm</t>
  </si>
  <si>
    <t>635053075</t>
  </si>
  <si>
    <t>87,68*1,05 'Přepočtené koeficientem množství</t>
  </si>
  <si>
    <t>58</t>
  </si>
  <si>
    <t>622252002</t>
  </si>
  <si>
    <t>Montáž lišt kontaktního zateplení ostatních stěnových, dilatačních apod. lepených do tmelu</t>
  </si>
  <si>
    <t>-1362438926</t>
  </si>
  <si>
    <t>1,1*2</t>
  </si>
  <si>
    <t>1,1*26*2</t>
  </si>
  <si>
    <t>1,8*2</t>
  </si>
  <si>
    <t>1,1*2*2</t>
  </si>
  <si>
    <t>0,97*4*2</t>
  </si>
  <si>
    <t>79,56*2 'Přepočtené koeficientem množství</t>
  </si>
  <si>
    <t>59</t>
  </si>
  <si>
    <t>59051510</t>
  </si>
  <si>
    <t>profil okenní s nepřiznanou podomítkovou okapnicí PVC 2,0 m</t>
  </si>
  <si>
    <t>462721909</t>
  </si>
  <si>
    <t>79,6*1,05 'Přepočtené koeficientem množství</t>
  </si>
  <si>
    <t>60</t>
  </si>
  <si>
    <t>59051512</t>
  </si>
  <si>
    <t>profil parapetní se sklovláknitou armovací tkaninou PVC 2 m</t>
  </si>
  <si>
    <t>1801865448</t>
  </si>
  <si>
    <t>61</t>
  </si>
  <si>
    <t>622325402</t>
  </si>
  <si>
    <t>Oprava vápenné omítky vnějších ploch stupně členitosti 3 štukové, v rozsahu opravované plochy přes 10 do 20%</t>
  </si>
  <si>
    <t>-55166758</t>
  </si>
  <si>
    <t>62</t>
  </si>
  <si>
    <t>622511111</t>
  </si>
  <si>
    <t>Omítka tenkovrstvá akrylátová vnějších ploch probarvená, včetně penetrace podkladu mozaiková střednězrnná stěn</t>
  </si>
  <si>
    <t>886227897</t>
  </si>
  <si>
    <t>26+14,82+25,16+14,82</t>
  </si>
  <si>
    <t>63</t>
  </si>
  <si>
    <t>622532031</t>
  </si>
  <si>
    <t>Omítka tenkovrstvá silikonová vnějších ploch probarvená, včetně penetrace podkladu hydrofilní, s regulací vlhkosti na povrchu a se zvýšenou ochranou proti mikroorganismům zrnitá, tloušťky 3,0 mm stěn</t>
  </si>
  <si>
    <t>-1256004295</t>
  </si>
  <si>
    <t>709,236-80,8</t>
  </si>
  <si>
    <t>64</t>
  </si>
  <si>
    <t>629991012</t>
  </si>
  <si>
    <t>Zakrytí vnějších ploch před znečištěním včetně pozdějšího odkrytí výplní otvorů a svislých ploch fólií přilepenou na začišťovací lištu</t>
  </si>
  <si>
    <t>-1953729248</t>
  </si>
  <si>
    <t xml:space="preserve">Poznámka k souboru cen:_x000d_
1. V ceně -1012 nejsou započteny náklady na dodávku a montáž začišťovací lišty; tyto se oceňují cenou 622 14-3004 této části katalogu a materiálem ve specifikaci._x000d_
</t>
  </si>
  <si>
    <t>(4,785+75,979)</t>
  </si>
  <si>
    <t>65</t>
  </si>
  <si>
    <t>629995101</t>
  </si>
  <si>
    <t>Očištění vnějších ploch tlakovou vodou omytím</t>
  </si>
  <si>
    <t>-1499912107</t>
  </si>
  <si>
    <t>66</t>
  </si>
  <si>
    <t>631312121</t>
  </si>
  <si>
    <t>Doplnění dosavadních mazanin prostým betonem s dodáním hmot, bez potěru, plochy jednotlivě přes 1 m2 do 4 m2 a tl. do 80 mm</t>
  </si>
  <si>
    <t>950263872</t>
  </si>
  <si>
    <t>"1S02"</t>
  </si>
  <si>
    <t>20,90*0,08</t>
  </si>
  <si>
    <t>"1S03"</t>
  </si>
  <si>
    <t>12,80*0,08</t>
  </si>
  <si>
    <t>"1S04"</t>
  </si>
  <si>
    <t>14,50*0,08</t>
  </si>
  <si>
    <t>"1S05"</t>
  </si>
  <si>
    <t>5,90*0,08</t>
  </si>
  <si>
    <t>"1S06"</t>
  </si>
  <si>
    <t>18,80*0,08</t>
  </si>
  <si>
    <t>"1S07"</t>
  </si>
  <si>
    <t>4,40*0,08</t>
  </si>
  <si>
    <t>"1S08"</t>
  </si>
  <si>
    <t>21,60*0,08</t>
  </si>
  <si>
    <t>"1S09"</t>
  </si>
  <si>
    <t>13,05*0,08</t>
  </si>
  <si>
    <t>8,956*0,5 'Přepočtené koeficientem množství</t>
  </si>
  <si>
    <t>Trubní vedení</t>
  </si>
  <si>
    <t>67</t>
  </si>
  <si>
    <t>899101211</t>
  </si>
  <si>
    <t>Demontáž poklopů litinových a ocelových včetně rámů, hmotnosti jednotlivě do 50 kg</t>
  </si>
  <si>
    <t>1139818478</t>
  </si>
  <si>
    <t>"demontáž ocelového poklopu 1200/1700" 1</t>
  </si>
  <si>
    <t>Ostatní konstrukce a práce, bourání</t>
  </si>
  <si>
    <t>68</t>
  </si>
  <si>
    <t>916231213</t>
  </si>
  <si>
    <t>Osazení chodníkového obrubníku betonového se zřízením lože, s vyplněním a zatřením spár cementovou maltou stojatého s boční opěrou z betonu prostého, do lože z betonu prostého</t>
  </si>
  <si>
    <t>-486113350</t>
  </si>
  <si>
    <t xml:space="preserve">Poznámka k souboru cen:_x000d_
1. V cenách chodníkových obrubníků ležatých i stojatých jsou započteny pro osazení_x000d_
a) do lože z kameniva těženého i náklady na dodání hmot pro lože tl. 80 až 100 mm,_x000d_
b) do lože z betonu prostého i náklady na dodání hmot pro lože tl. 80 až 100 mm; v cenách -1113 a -1213 též náklady na zřízení bočních opěr._x000d_
2. Část lože z betonu prostého přesahující tl. 100 mm se oceňuje cenou 916 99-1121 Lože pod obrubníky, krajníky nebo obruby z dlažebních kostek._x000d_
3. V cenách nejsou započteny náklady na dodání obrubníků, tyto se oceňují ve specifikaci._x000d_
</t>
  </si>
  <si>
    <t>28,63</t>
  </si>
  <si>
    <t>5,00+19,20+3,50+0,42+6,305+3,76+2,44+4,985+17,46+1,00</t>
  </si>
  <si>
    <t>69</t>
  </si>
  <si>
    <t>59217016</t>
  </si>
  <si>
    <t>obrubník betonový chodníkový 1000x80x250mm</t>
  </si>
  <si>
    <t>-790000475</t>
  </si>
  <si>
    <t>92,7*1,02 'Přepočtené koeficientem množství</t>
  </si>
  <si>
    <t>70</t>
  </si>
  <si>
    <t>916991121</t>
  </si>
  <si>
    <t>Lože pod obrubníky, krajníky nebo obruby z dlažebních kostek z betonu prostého tř. C 16/20</t>
  </si>
  <si>
    <t>996686927</t>
  </si>
  <si>
    <t>92,70*0,015</t>
  </si>
  <si>
    <t>71</t>
  </si>
  <si>
    <t>936104213</t>
  </si>
  <si>
    <t>Montáž odpadkového koše přichycením kotevními šrouby</t>
  </si>
  <si>
    <t>-1011973999</t>
  </si>
  <si>
    <t xml:space="preserve">Poznámka k souboru cen:_x000d_
1. V ceně-4211 jsou započteny i náklady na zemní práce._x000d_
2. V cenách -4212 a -4213 jsou započteny i náklady na upevňovací materiál._x000d_
3. V cenách nejsou započteny náklady na dodání odpadkového koše, tyto se oceňují ve specifikaci._x000d_
</t>
  </si>
  <si>
    <t>72</t>
  </si>
  <si>
    <t>74910120</t>
  </si>
  <si>
    <t>koš odpadkový plastový (možnost upevnění) v 840mm D 350mm obsah 50L</t>
  </si>
  <si>
    <t>-527123963</t>
  </si>
  <si>
    <t>73</t>
  </si>
  <si>
    <t>936124113</t>
  </si>
  <si>
    <t>Montáž lavičky parkové stabilní přichycené kotevními šrouby</t>
  </si>
  <si>
    <t>-1939911887</t>
  </si>
  <si>
    <t xml:space="preserve">Poznámka k souboru cen:_x000d_
1. V cenách -4111 a -4112 jsou započteny i náklady na zemní práce s odhozem výkopku na vzdálenost do 3 m._x000d_
2. V cenách nejsou započteny náklady na:_x000d_
a) vysekání otvorů pro osazení noh do stávajících konstrukcí; tyto práce se oceňují cenami souboru cen 974 04-25 Vysekání rýh částí B01 katalogu 801-3 Budovy a haly – bourání konstrukcí,_x000d_
b) dodání lavičky, tyto se oceňují ve specifikaci,_x000d_
c) odklizení výkopku, tyto se oceňují cenami části A 01 katalogu 800-1 Zemní práce._x000d_
</t>
  </si>
  <si>
    <t>74</t>
  </si>
  <si>
    <t>74910100</t>
  </si>
  <si>
    <t xml:space="preserve">lavička bez opěradla nekotvená 1500x450x420mm  konstrukce-kov, sedák-dřevo</t>
  </si>
  <si>
    <t>-384989173</t>
  </si>
  <si>
    <t>75</t>
  </si>
  <si>
    <t>936174312</t>
  </si>
  <si>
    <t>Montáž stojanu na kola přichyceného kotevními šrouby 10 kol</t>
  </si>
  <si>
    <t>-1903906950</t>
  </si>
  <si>
    <t xml:space="preserve">Poznámka k souboru cen:_x000d_
1. V cenách jsou započteny i náklady na upevňovací materiál._x000d_
2. V cenách nejsou započteny náklady na dodání stojanu, tyto se oceňují ve specifikaci._x000d_
</t>
  </si>
  <si>
    <t>76</t>
  </si>
  <si>
    <t>74910151</t>
  </si>
  <si>
    <t>stojan na kola na 5 kol jednostranný, kov 570x1750x500mm</t>
  </si>
  <si>
    <t>1904373876</t>
  </si>
  <si>
    <t>77</t>
  </si>
  <si>
    <t>941211112</t>
  </si>
  <si>
    <t>Montáž lešení řadového rámového lehkého pracovního s podlahami s provozním zatížením tř. 3 do 200 kg/m2 šířky tř. SW06 přes 0,6 do 0,9 m, výšky přes 10 do 25 m</t>
  </si>
  <si>
    <t>320766872</t>
  </si>
  <si>
    <t xml:space="preserve">Poznámka k souboru cen:_x000d_
1. V ceně jsou započteny i náklady na kotvení lešení._x000d_
2. Montáž lešení řadového rámového lehkého výšky přes 40 m se oceňuje individuálně._x000d_
3. Šířkou se rozumí půdorysná vzdálenost, měřená od vnitřního líce sloupků zábradlí k protilehlému volnému okraji podlahy nebo mezi vnitřními líci._x000d_
</t>
  </si>
  <si>
    <t>78</t>
  </si>
  <si>
    <t>941211211</t>
  </si>
  <si>
    <t>Montáž lešení řadového rámového lehkého pracovního s podlahami s provozním zatížením tř. 3 do 200 kg/m2 Příplatek za první a každý další den použití lešení k ceně -1111 nebo -1112</t>
  </si>
  <si>
    <t>1769813315</t>
  </si>
  <si>
    <t>790*120 'Přepočtené koeficientem množství</t>
  </si>
  <si>
    <t>79</t>
  </si>
  <si>
    <t>941211812</t>
  </si>
  <si>
    <t>Demontáž lešení řadového rámového lehkého pracovního s provozním zatížením tř. 3 do 200 kg/m2 šířky tř. SW06 přes 0,6 do 0,9 m, výšky přes 10 do 25 m</t>
  </si>
  <si>
    <t>424824938</t>
  </si>
  <si>
    <t xml:space="preserve">Poznámka k souboru cen:_x000d_
1. Demontáž lešení řadového rámového lehkého výšky přes 40 m se oceňuje individuálně._x000d_
</t>
  </si>
  <si>
    <t>790</t>
  </si>
  <si>
    <t>80</t>
  </si>
  <si>
    <t>944511111</t>
  </si>
  <si>
    <t>Montáž ochranné sítě zavěšené na konstrukci lešení z textilie z umělých vláken</t>
  </si>
  <si>
    <t>1509739236</t>
  </si>
  <si>
    <t xml:space="preserve">Poznámka k souboru cen:_x000d_
1. V cenách nejsou započteny náklady na lešení potřebné pro zavěšení sítí; toto lešení se oceňuje příslušnými cenami lešení._x000d_
</t>
  </si>
  <si>
    <t>81</t>
  </si>
  <si>
    <t>944511211</t>
  </si>
  <si>
    <t>Montáž ochranné sítě Příplatek za první a každý další den použití sítě k ceně -1111</t>
  </si>
  <si>
    <t>-1114441917</t>
  </si>
  <si>
    <t>82</t>
  </si>
  <si>
    <t>944511811</t>
  </si>
  <si>
    <t>Demontáž ochranné sítě zavěšené na konstrukci lešení z textilie z umělých vláken</t>
  </si>
  <si>
    <t>-1650598240</t>
  </si>
  <si>
    <t>83</t>
  </si>
  <si>
    <t>944711114</t>
  </si>
  <si>
    <t>Montáž záchytné stříšky zřizované současně s lehkým nebo těžkým lešením, šířky přes 2,5 m</t>
  </si>
  <si>
    <t>-1332730157</t>
  </si>
  <si>
    <t xml:space="preserve">Poznámka k souboru cen:_x000d_
1. Ceny nelze použít pro samostatnou záchytnou stříšku či jiné ochranné konstrukce, které mají za účel chránit chodce před padající omítkou či zchátralými římsami apod._x000d_
2. Množství měrných jednotek se určuje v m délky lešení, ke kterému se záchytná stříška zřizuje._x000d_
</t>
  </si>
  <si>
    <t>84</t>
  </si>
  <si>
    <t>944711214</t>
  </si>
  <si>
    <t>Montáž záchytné stříšky Příplatek za první a každý další den použití záchytné stříšky k ceně -1114</t>
  </si>
  <si>
    <t>-567403127</t>
  </si>
  <si>
    <t>6*120 'Přepočtené koeficientem množství</t>
  </si>
  <si>
    <t>85</t>
  </si>
  <si>
    <t>944711814</t>
  </si>
  <si>
    <t>Demontáž záchytné stříšky zřizované současně s lehkým nebo těžkým lešením, šířky přes 2,5 m</t>
  </si>
  <si>
    <t>1133978930</t>
  </si>
  <si>
    <t xml:space="preserve">Poznámka k souboru cen:_x000d_
1. Ceny nelze použít pro samostatnou záchytnou stříšku či jiné ochranné konstrukce, které mají za účel chránit chodce před padající omítkou či zchátralými římsami apod._x000d_
</t>
  </si>
  <si>
    <t>86</t>
  </si>
  <si>
    <t>949101112</t>
  </si>
  <si>
    <t>Lešení pomocné pracovní pro objekty pozemních staveb pro zatížení do 150 kg/m2, o výšce lešeňové podlahy přes 1,9 do 3,5 m</t>
  </si>
  <si>
    <t>-764845448</t>
  </si>
  <si>
    <t xml:space="preserve">Poznámka k souboru cen:_x000d_
1. V ceně jsou započteny i náklady na montáž, opotřebení a demontáž lešení._x000d_
2. V ceně nejsou započteny náklady na manipulaci s lešením; tyto jsou již zahrnuty v cenách příslušných stavebních prací._x000d_
3. Množství měrných jednotek se určuje m2 podlahové plochy, na které se práce provádí._x000d_
</t>
  </si>
  <si>
    <t>237+123,75+203,92+348,69</t>
  </si>
  <si>
    <t>87</t>
  </si>
  <si>
    <t>952901103</t>
  </si>
  <si>
    <t>Čištění budov při provádění oprav a udržovacích prací oken nebo balkonových dveří jednoduchých omytím, plochy do přes 1,5 do 2,5 m2</t>
  </si>
  <si>
    <t>-1116044856</t>
  </si>
  <si>
    <t xml:space="preserve">Poznámka k souboru cen:_x000d_
1. Ceny jsou určeny pro oceňování konečného čištění po ukončení oprav a udržovacích prací před předáním do užívání. Do výměry ploch se započítávají i plochy místností, schodišť a chodeb, kterými se přepravuje materiál pro stavební práce._x000d_
2. Čištění vnějších ploch tlakovou vodou a tryskáním:pískem se oceňuje cenami souboru cen 629 99 -51 tohoto katalogu._x000d_
3. Množství jednotek čištěných ploch:_x000d_
a) se určuje v m2 ploch místností a chodeb nebo jejich částí, kterými se dopravuje materiál nebo jsou používány pro stavební práce_x000d_
b) schodiště se určuje v m2 rozvinuté plochy schodišťových stupňů,_x000d_
c) podest se určuje v m2 půdorysné plochy,_x000d_
d) oken, dveří a vrat v m2 plochy,_x000d_
e) konstrukcí a prvků se určuje v m2 pohledové plochy._x000d_
4. Povrch hladký je rovný, nezdrsněný, nezvrásněný (např. linoleum, teraco, hladké dlažby, parkety apod. ). Povrch drsný je nerovný, zdrsněný, zvrásněný (např. betonový potěr, mozaiková dlažba, palubky apod.)._x000d_
5. V cenách očištění schodišť jsou započteny náklady na očištění schodišťových stupňů a schodišťového zábradlí. Plocha podest se započítává do plochy podlah._x000d_
6. V cenách čištění oken a balkonových dveří jsou započteny náklady na očištění rámu, parapetu, prahu a kování a očištění a vyleštění skleněné výplně._x000d_
7. V cenách čištění dveří a vrat jsou započteny náklady na očištění rámu, výplně, prahu a kování._x000d_
8. Čištění říms (odstraňování smetí, prachu, náletů apod.) se oceňuje individuálně._x000d_
9. Odvoz odpadu se ocení položkami odvozu suti ceníku 801-3, hmotnost se stanoví individuálně._x000d_
</t>
  </si>
  <si>
    <t>88</t>
  </si>
  <si>
    <t>952901111</t>
  </si>
  <si>
    <t>Vyčištění budov nebo objektů před předáním do užívání budov bytové nebo občanské výstavby, světlé výšky podlaží do 4 m</t>
  </si>
  <si>
    <t>1021002102</t>
  </si>
  <si>
    <t xml:space="preserve">Poznámka k souboru cen:_x000d_
1. Cenu -1111 lze použít i pro vyčištění půdy a rovné střechy budov, pokud definitivní úprava umožňuje, aby se ploché střechy používalo jako terasy, nebo tehdy, když je nutno čistit konstrukce na těchto střechách (světlíky, dveře apod.). Do výměry se započítávají jednou třetinou plochy._x000d_
2. Střešní plochy hal se světlíky nebo okny se oceňují jako podlaží cenou -1221._x000d_
3. Množství měrných jednotek se určuje v m2 půdorysné plochy každého podlaží, dané vnějším obrysem podlaží budovy. Plochy balkonů se přičítají._x000d_
4. v ceně -1111 a -1114 jsou započteny náklady na zametení a umytí podlah, dlažeb, obkladů, schodů v místnostech, chodbách a schodištích, vyčištění a umytí oken, dveří s rámy, zárubněmi, umytí a vyčištění jiných zasklených a natíraných ploch a zařizovacích předmětů._x000d_
5. V ceně -1221 jsou započteny náklady na zametení podlahy, umytí dlažeb nebo keramických podlah v přilehlých místnostech, chodbách a schodištích, umytí obkladů, schodů, vyčištění a umytí oken a dveří s rámy a zárubněmi, umytí a vyčištění jiných zasklených a natíraných ploch a zařizovacích předmětů._x000d_
6. V ceně -1311 jsou započteny náklady na zametení a čištění dlažeb, umytí, vyčištění okenních a dveřních rámů a zařizovacích předmětů._x000d_
7. V ceně -1411 jsou započteny náklady na vynesení zbytků stavebního rumu, kropení a 2x zametení podlah, oprášení stěn a výplní otvorů._x000d_
</t>
  </si>
  <si>
    <t>89</t>
  </si>
  <si>
    <t>952902041</t>
  </si>
  <si>
    <t>Čištění budov při provádění oprav a udržovacích prací podlah hladkých drhnutím s chemickými prostředky</t>
  </si>
  <si>
    <t>-522154734</t>
  </si>
  <si>
    <t>90</t>
  </si>
  <si>
    <t>952902121</t>
  </si>
  <si>
    <t>Čištění budov při provádění oprav a udržovacích prací podlah drsných nebo chodníků zametením</t>
  </si>
  <si>
    <t>-1415828800</t>
  </si>
  <si>
    <t>"očištění půdovek" 225,20</t>
  </si>
  <si>
    <t>"chodníky+perón"163,446</t>
  </si>
  <si>
    <t>91</t>
  </si>
  <si>
    <t>952903112</t>
  </si>
  <si>
    <t>Vyčištění objektů čistíren odpadních vod, nádrží, žlabů nebo kanálů světlé výšky prostoru do 3,5 m</t>
  </si>
  <si>
    <t>-104121666</t>
  </si>
  <si>
    <t xml:space="preserve">Poznámka k souboru cen:_x000d_
1. Ceny jsou určeny za zametení prostorů, umytí keramických podlah, vyčištění oken, dveří, zábradlí, potrubí, armatur a jiných konstrukcí a předmětů před předáním stavby do užívání._x000d_
2. Množství měrných jednotek se určuje v m2 půdorysné plochy vnějšího obrysu objektu._x000d_
</t>
  </si>
  <si>
    <t>"oprava odtokových žlábků - vyčištění" 20,90+12,80+18,80+4,40+21,60</t>
  </si>
  <si>
    <t>92</t>
  </si>
  <si>
    <t>961044111</t>
  </si>
  <si>
    <t>Bourání základů z betonu prostého</t>
  </si>
  <si>
    <t>-691168012</t>
  </si>
  <si>
    <t>"odbourání bet. podstavce v. 0,1 m (1400 x 800) 100 mm pod úroveň podlahy v 0P21" 1,40*0,80*0,20</t>
  </si>
  <si>
    <t>93</t>
  </si>
  <si>
    <t>962023490</t>
  </si>
  <si>
    <t>Bourání zdiva nadzákladového kamenného nebo smíšeného smíšeného, na maltu cementovou, objemu do 1 m3</t>
  </si>
  <si>
    <t>-1711478796</t>
  </si>
  <si>
    <t xml:space="preserve">Poznámka k souboru cen:_x000d_
1. Bourání pilířů o průřezu přes 0,36 m2 se oceňuje cenami -2390 a - 2391, popř. -2490 a - 2491 jako bourání zdiva kamenného nadzákladového._x000d_
</t>
  </si>
  <si>
    <t>"vyborání stěny vč. dveří mezi 0P14 a 0P18" 1,87*3,36*0,25</t>
  </si>
  <si>
    <t>94</t>
  </si>
  <si>
    <t>962031132</t>
  </si>
  <si>
    <t>Bourání příček z cihel, tvárnic nebo příčkovek z cihel pálených, plných nebo dutých na maltu vápennou nebo vápenocementovou, tl. do 100 mm</t>
  </si>
  <si>
    <t>2045970665</t>
  </si>
  <si>
    <t>"vybourání vnitřní příčky vč. dveří mezi 0P09 a 0P10" 3,15*3,56</t>
  </si>
  <si>
    <t>95</t>
  </si>
  <si>
    <t>962031133</t>
  </si>
  <si>
    <t>Bourání příček z cihel, tvárnic nebo příčkovek z cihel pálených, plných nebo dutých na maltu vápennou nebo vápenocementovou, tl. do 150 mm</t>
  </si>
  <si>
    <t>1675121296</t>
  </si>
  <si>
    <t xml:space="preserve">"vybourání vnitřní dělicí stěny vč. dveří 700/1970  mezi 0P12 a 0P12A" 1,85*3,36</t>
  </si>
  <si>
    <t>"vybourání stěny mezi 0P12A a 0P14" 2,00*3,36</t>
  </si>
  <si>
    <t>"vybourání příčky vč. okna mezi 1P13 a 1P14" 1,92*3,42</t>
  </si>
  <si>
    <t>96</t>
  </si>
  <si>
    <t>962032641</t>
  </si>
  <si>
    <t>Bourání zdiva nadzákladového z cihel nebo tvárnic komínového z cihel pálených, šamotových nebo vápenopískových nad střechou na maltu cementovou</t>
  </si>
  <si>
    <t>-713625813</t>
  </si>
  <si>
    <t xml:space="preserve">Poznámka k souboru cen:_x000d_
1. Bourání pilířů o průřezu přes 0,36 m2 se oceňuje příslušnými cenami -2230, -2231, -2240, -2241,-2253 a -2254 jako bourání zdiva nadzákladového cihelného._x000d_
</t>
  </si>
  <si>
    <t>0,50*0,50*6,00</t>
  </si>
  <si>
    <t>0,52*0,65*2,00</t>
  </si>
  <si>
    <t>97</t>
  </si>
  <si>
    <t>962081131</t>
  </si>
  <si>
    <t>Bourání zdiva příček nebo vybourání otvorů ze skleněných tvárnic, tl. do 100 mm</t>
  </si>
  <si>
    <t>-1013615330</t>
  </si>
  <si>
    <t>1*1</t>
  </si>
  <si>
    <t>0,6*0,84*2,00</t>
  </si>
  <si>
    <t>1*2,2</t>
  </si>
  <si>
    <t>1*0,8</t>
  </si>
  <si>
    <t>0,95*2,17</t>
  </si>
  <si>
    <t>98</t>
  </si>
  <si>
    <t>965043441</t>
  </si>
  <si>
    <t>Bourání mazanin betonových s potěrem nebo teracem tl. do 150 mm, plochy přes 4 m2</t>
  </si>
  <si>
    <t>1897358923</t>
  </si>
  <si>
    <t>"Demontáž přístavku OP07" 9,56*0,15</t>
  </si>
  <si>
    <t>99</t>
  </si>
  <si>
    <t>968062375</t>
  </si>
  <si>
    <t>Vybourání dřevěných rámů oken s křídly, dveřních zárubní, vrat, stěn, ostění nebo obkladů rámů oken s křídly zdvojených, plochy do 2 m2</t>
  </si>
  <si>
    <t>313915990</t>
  </si>
  <si>
    <t xml:space="preserve">Poznámka k souboru cen:_x000d_
1. V cenách -2244 až -2747 jsou započteny i náklady na vyvěšení křídel._x000d_
</t>
  </si>
  <si>
    <t>4,785</t>
  </si>
  <si>
    <t>75,979</t>
  </si>
  <si>
    <t>6,58</t>
  </si>
  <si>
    <t>100</t>
  </si>
  <si>
    <t>968062455</t>
  </si>
  <si>
    <t>Vybourání dřevěných rámů oken s křídly, dveřních zárubní, vrat, stěn, ostění nebo obkladů dveřních zárubní, plochy do 2 m2</t>
  </si>
  <si>
    <t>289544685</t>
  </si>
  <si>
    <t>"07-08" (0,9*1,97*2,00)+(0,80*1,97)</t>
  </si>
  <si>
    <t>"14" 0,80*1,97</t>
  </si>
  <si>
    <t>"OP04" 0,80*2,00</t>
  </si>
  <si>
    <t>"18" 0,95*2,05</t>
  </si>
  <si>
    <t>"42" 0,80*1,97</t>
  </si>
  <si>
    <t>"43" 0,70*1,97</t>
  </si>
  <si>
    <t>"64" 0,84*2,00</t>
  </si>
  <si>
    <t>101</t>
  </si>
  <si>
    <t>968062456</t>
  </si>
  <si>
    <t>Vybourání dřevěných rámů oken s křídly, dveřních zárubní, vrat, stěn, ostění nebo obkladů dveřních zárubní, plochy přes 2 m2</t>
  </si>
  <si>
    <t>-921301155</t>
  </si>
  <si>
    <t>"06" 1,25*2,85</t>
  </si>
  <si>
    <t>"41" 1,07*2,17*4</t>
  </si>
  <si>
    <t>102</t>
  </si>
  <si>
    <t>968062558</t>
  </si>
  <si>
    <t>Vybourání dřevěných rámů oken s křídly, dveřních zárubní, vrat, stěn, ostění nebo obkladů vrat, plochy do 5 m2</t>
  </si>
  <si>
    <t>-2118841402</t>
  </si>
  <si>
    <t>"demontáž dveří vč. obložkových zárubní 1870/2170" 1,87*2,17</t>
  </si>
  <si>
    <t>103</t>
  </si>
  <si>
    <t>971028661</t>
  </si>
  <si>
    <t>Vybourání otvorů ve zdivu základovém nebo nadzákladovém kamenném, smíšeném smíšeném, plochy do 4 m2, tl. do 600 mm</t>
  </si>
  <si>
    <t>2027132802</t>
  </si>
  <si>
    <t>"vybourání zazděného otvoru pro okno do 0P09" 1,10*2,10*0,48</t>
  </si>
  <si>
    <t>"vybourání otvoru pro dveře 800/2000 mezi 0P11 a 0P12" 0,80*2,00*0,51</t>
  </si>
  <si>
    <t>"vybourání otvoru pro dveře 900/2000 mezi 0P12A a 0P08" 0,90*2,00*0,22</t>
  </si>
  <si>
    <t>"vybourání otvoru pro dveře 800/2000 mezi 0P24 a 0P23" 0,80*2,00*0,17</t>
  </si>
  <si>
    <t>104</t>
  </si>
  <si>
    <t>971028681</t>
  </si>
  <si>
    <t>Vybourání otvorů ve zdivu základovém nebo nadzákladovém kamenném, smíšeném smíšeném, plochy do 4 m2, tl. do 900 mm</t>
  </si>
  <si>
    <t>-1215421107</t>
  </si>
  <si>
    <t>1,10*2,17*0,90</t>
  </si>
  <si>
    <t>105</t>
  </si>
  <si>
    <t>978013191</t>
  </si>
  <si>
    <t>Otlučení vápenných nebo vápenocementových omítek vnitřních ploch stěn s vyškrabáním spar, s očištěním zdiva, v rozsahu přes 50 do 100 %</t>
  </si>
  <si>
    <t>28219483</t>
  </si>
  <si>
    <t xml:space="preserve">Poznámka k souboru cen:_x000d_
1. Položky lze použít i pro ocenění otlučení sádrových, hliněných apod. vnitřních omítek._x000d_
</t>
  </si>
  <si>
    <t>106</t>
  </si>
  <si>
    <t>985131211</t>
  </si>
  <si>
    <t>Očištění ploch stěn, rubu kleneb a podlah tryskání pískem sušeným</t>
  </si>
  <si>
    <t>-1093705913</t>
  </si>
  <si>
    <t xml:space="preserve">Poznámka k souboru cen:_x000d_
1. V cenách jsou započteny i náklady na dodání všech hmot._x000d_
2. V cenách očištění ploch pískem jsou započteny i náklady smetení písku dohromady nebo naložení na dopravní prostředek._x000d_
3. V cenách očištění ploch pískem nejsou započteny náklady na odvoz písku, které se oceňují cenami odvozu suti příslušného katalogu pro objekt, na kterém se práce provádí._x000d_
</t>
  </si>
  <si>
    <t>"renovace kamenných stupňů" 11,80</t>
  </si>
  <si>
    <t>107</t>
  </si>
  <si>
    <t>985131311</t>
  </si>
  <si>
    <t>Očištění ploch stěn, rubu kleneb a podlah ruční dočištění ocelovými kartáči</t>
  </si>
  <si>
    <t>1443374554</t>
  </si>
  <si>
    <t>108</t>
  </si>
  <si>
    <t>985231111</t>
  </si>
  <si>
    <t>Spárování zdiva hloubky do 40 mm aktivovanou maltou délky spáry na 1 m2 upravované plochy do 6 m</t>
  </si>
  <si>
    <t>1307667945</t>
  </si>
  <si>
    <t xml:space="preserve">Poznámka k souboru cen:_x000d_
1. Ceny jsou určeny pro spárování cihelného nebo kamenného zdiva._x000d_
2. V cenách jsou započteny i náklady na:_x000d_
a) dodání potřebných hmot,_x000d_
b) vypláchnutí spár vodou před spárováním a očištění okolního zdiva po spárování._x000d_
3. V cenách nejsou započteny náklady na:_x000d_
a) vysekání a vyčištění spár; tyto práce se oceňují cenami souboru cen 985 14-2 Vysekání spojovací hmoty za spár zdiva,_x000d_
b) úpravu spár po provedeném spárování; tyto práce se oceňují cenami souboru cen 985 23-3._x000d_
4. Délce spáry na 1 m2 upravované plochy odpovídají tyto počty kamenů:_x000d_
a) do 6 m - do 10 kusů na 1 m2,_x000d_
b) přes 6 do 12 m - přes 10 do 35 kusů na 1 m2,_x000d_
c) přes 12 m - přes 35 kusů na 1 m2._x000d_
</t>
  </si>
  <si>
    <t>"přespárování klenby" 78,00</t>
  </si>
  <si>
    <t>109</t>
  </si>
  <si>
    <t>985441213</t>
  </si>
  <si>
    <t>Přídavná šroubovitá nerezová výztuž pro sanaci trhlin v drážce včetně vyfrézování a zalití kotevní maltou v cihelném nebo kamenném zdivu hloubky přes 70 do 120 mm 1 táhlo průměru 8 mm</t>
  </si>
  <si>
    <t>-576192250</t>
  </si>
  <si>
    <t xml:space="preserve">Poznámka k souboru cen:_x000d_
1. V cenách jsou započteny i náklady na vytvoření drážky nebo vrtu, jejich vyčištění, vložení táhla do drážky nebo kotvy do vrtu včetně dodávky materiálu, zalití drážky nebo vrtu zálivkovou maltou včetně dodávky materiálu a úpravy povrchu pod omítku (bez úpravy omítky)._x000d_
2. V cenách nejsou započteny náklady na zatmelení vertikálních trhlin._x000d_
</t>
  </si>
  <si>
    <t>"množství odhadem, bude určeno na základě výrobní dokumentace" 200</t>
  </si>
  <si>
    <t>997</t>
  </si>
  <si>
    <t>Přesun sutě</t>
  </si>
  <si>
    <t>110</t>
  </si>
  <si>
    <t>997013213</t>
  </si>
  <si>
    <t>Vnitrostaveništní doprava suti a vybouraných hmot vodorovně do 50 m svisle ručně (nošením po schodech) pro budovy a haly výšky přes 9 do 12 m</t>
  </si>
  <si>
    <t>1832199686</t>
  </si>
  <si>
    <t xml:space="preserve">Poznámka k souboru cen:_x000d_
1. V cenách -3111 až -3217 jsou započteny i náklady na:_x000d_
a) vodorovnou dopravu na uvedenou vzdálenost,_x000d_
b) svislou dopravu pro uvedenou výšku budovy,_x000d_
c) naložení na vodorovný dopravní prostředek pro odvoz na skládku nebo meziskládku,_x000d_
d) náklady na rozhrnutí a urovnání suti na dopravním prostředku._x000d_
2. Jestliže se pro svislý přesun použije shoz nebo zařízení investora (např. výtah v budově), užijí se pro ocenění vodorovné dopravy suti ceny -3111, 3151 a -3211 pro budovy a haly výšky do 6 m._x000d_
3. Montáž, demontáž a pronájem shozu se ocení cenami souboru cen 997 01-33 Shoz suti._x000d_
4. Ceny -3151 až -3162 lze použít v případě, kdy dochází ke ztížení dopravy suti např. tím, že není možné instalovat jeřáb._x000d_
</t>
  </si>
  <si>
    <t>111</t>
  </si>
  <si>
    <t>997013501</t>
  </si>
  <si>
    <t>Odvoz suti a vybouraných hmot na skládku nebo meziskládku se složením, na vzdálenost do 1 km</t>
  </si>
  <si>
    <t>-824581188</t>
  </si>
  <si>
    <t xml:space="preserve">Poznámka k souboru cen:_x000d_
1. Délka odvozu suti je vzdálenost od místa naložení suti na dopravní prostředek až po místo složení na určené skládce nebo meziskládce._x000d_
2. V ceně -3501 jsou započteny i náklady na složení suti na skládku nebo meziskládku._x000d_
3. Ceny jsou určeny pro odvoz suti na skládku nebo meziskládku jakýmkoliv způsobem silniční dopravy (i prostřednictvím kontejnerů)._x000d_
4. Odvoz suti z meziskládky se oceňuje cenou 997 01-3511._x000d_
</t>
  </si>
  <si>
    <t>112</t>
  </si>
  <si>
    <t>997013509</t>
  </si>
  <si>
    <t>Odvoz suti a vybouraných hmot na skládku nebo meziskládku se složením, na vzdálenost Příplatek k ceně za každý další i započatý 1 km přes 1 km</t>
  </si>
  <si>
    <t>146830878</t>
  </si>
  <si>
    <t>169,866*31 'Přepočtené koeficientem množství</t>
  </si>
  <si>
    <t>113</t>
  </si>
  <si>
    <t>997013831</t>
  </si>
  <si>
    <t>Poplatek za uložení stavebního odpadu na skládce (skládkovné) směsného stavebního a demoličního zatříděného do Katalogu odpadů pod kódem 170 904</t>
  </si>
  <si>
    <t>-2015598025</t>
  </si>
  <si>
    <t xml:space="preserve">Poznámka k souboru cen:_x000d_
1. Ceny uvedené v souboru cen je doporučeno upravit podle aktuálních cen místně příslušné skládky odpadů._x000d_
2. Uložení odpadů neuvedených v souboru cen se oceňuje individuálně._x000d_
3. V cenách je započítán poplatek za ukládaní odpadu dle zákona 185/2001 Sb._x000d_
4. Případné drcení stavebního odpadu lze ocenit souborem cen 997 00-60 Drcení stavebního odpadu z katalogu 800-6 Demolice objektů._x000d_
</t>
  </si>
  <si>
    <t>998</t>
  </si>
  <si>
    <t>Přesun hmot</t>
  </si>
  <si>
    <t>114</t>
  </si>
  <si>
    <t>998018002</t>
  </si>
  <si>
    <t>Přesun hmot pro budovy občanské výstavby, bydlení, výrobu a služby ruční - bez užití mechanizace vodorovná dopravní vzdálenost do 100 m pro budovy s jakoukoliv nosnou konstrukcí výšky přes 6 do 12 m</t>
  </si>
  <si>
    <t>-737395855</t>
  </si>
  <si>
    <t xml:space="preserve">Poznámka k souboru cen:_x000d_
1. Ceny -7001 až -7006 lze použít v případě, kdy dochází ke ztížení přesunu např. tím, že není možné instalovat jeřáb._x000d_
2. K cenám -7001 až -7006 lze použít příplatky za zvětšený přesun -1014 až -1019, -2034 až -2039 nebo -2114 až 2119._x000d_
3. Jestliže pro svislý přesun používá zařízení investora (např. výtah v budově), užijí se pro ocenění přesunu hmot ceny stanovené pro nejmenší výšku, tj. 6 m._x000d_
</t>
  </si>
  <si>
    <t>PSV</t>
  </si>
  <si>
    <t>Práce a dodávky PSV</t>
  </si>
  <si>
    <t>711</t>
  </si>
  <si>
    <t>Izolace proti vodě, vlhkosti a plynům</t>
  </si>
  <si>
    <t>115</t>
  </si>
  <si>
    <t>711161122</t>
  </si>
  <si>
    <t>Izolace proti zemní vlhkosti a beztlakové vodě nopovými fóliemi na ploše vodorovné V vrstva ochranná, odvětrávací a drenážní s nakašírovanou filtrační textilií výška nopku 8,0 mm, tl. fólie do 0,6 mm</t>
  </si>
  <si>
    <t>-860916899</t>
  </si>
  <si>
    <t>"odkopání základů" (16,24+30,04+16,24)*0,60</t>
  </si>
  <si>
    <t>116</t>
  </si>
  <si>
    <t>998711102</t>
  </si>
  <si>
    <t>Přesun hmot pro izolace proti vodě, vlhkosti a plynům stanovený z hmotnosti přesunovaného materiálu vodorovná dopravní vzdálenost do 50 m v objektech výšky přes 6 do 12 m</t>
  </si>
  <si>
    <t>1209878473</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</si>
  <si>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-1181 pro přesun prováděný bez použití mechanizace, tj. za ztížených podmínek, lze použít pouze pro hmotnost materiálu, která se tímto způsobem skutečně přemísťuje._x000d_
</t>
  </si>
  <si>
    <t>713</t>
  </si>
  <si>
    <t>Izolace tepelné</t>
  </si>
  <si>
    <t>117</t>
  </si>
  <si>
    <t>713121121</t>
  </si>
  <si>
    <t>Montáž tepelné izolace podlah rohožemi, pásy, deskami, dílci, bloky (izolační materiál ve specifikaci) kladenými volně dvouvrstvá</t>
  </si>
  <si>
    <t>-256883316</t>
  </si>
  <si>
    <t xml:space="preserve">Poznámka k souboru cen:_x000d_
1. Množství tepelné izolace podlah okrajovými pásky k ceně -1211 se určuje v m projektované délky obložení (bez přesahů) na obvodu podlahy._x000d_
</t>
  </si>
  <si>
    <t>62,5</t>
  </si>
  <si>
    <t>22,6</t>
  </si>
  <si>
    <t>40,10</t>
  </si>
  <si>
    <t>118</t>
  </si>
  <si>
    <t>63150791</t>
  </si>
  <si>
    <t>pás tepelně izolační pro všechny druhy nezatížených izolací λ=0,038-0,039 tl 200mm</t>
  </si>
  <si>
    <t>1481740310</t>
  </si>
  <si>
    <t>225,2*1,02 'Přepočtené koeficientem množství</t>
  </si>
  <si>
    <t>119</t>
  </si>
  <si>
    <t>63150823</t>
  </si>
  <si>
    <t>pás tepelně izolační pro všechny druhy nezatížených izolací λ=0,038-0,039 tl 50mm</t>
  </si>
  <si>
    <t>874748227</t>
  </si>
  <si>
    <t>120</t>
  </si>
  <si>
    <t>713131141</t>
  </si>
  <si>
    <t>Montáž tepelné izolace stěn rohožemi, pásy, deskami, dílci, bloky (izolační materiál ve specifikaci) lepením celoplošně</t>
  </si>
  <si>
    <t>-1044599746</t>
  </si>
  <si>
    <t xml:space="preserve">Poznámka k souboru cen:_x000d_
1. Položky Montáž tepelných izolací stěn lze použít i pro ocenění montáže svislých tepelných izolací základových konstrukcí (základové pásy, desky apod.)._x000d_
2. V cenách -1161 až -1167 nejsou započteny náklady na podkladní rošt a olištování zdí; tyto se oceňují pro kovový rošt cenami souboru 763 12-16 katalogu 763 - Konstrukce suché výstavby nebo pro dřevěný rošt cenami souboru 766 41-72 katalogu 766 – Konstrukce truhlářské._x000d_
</t>
  </si>
  <si>
    <t>121</t>
  </si>
  <si>
    <t>28376443</t>
  </si>
  <si>
    <t>deska z polystyrénu XPS, hrana rovná a strukturovaný povrch tl 100mm</t>
  </si>
  <si>
    <t>-644351093</t>
  </si>
  <si>
    <t>37,512*1,05 'Přepočtené koeficientem množství</t>
  </si>
  <si>
    <t>122</t>
  </si>
  <si>
    <t>998713102</t>
  </si>
  <si>
    <t>Přesun hmot pro izolace tepelné stanovený z hmotnosti přesunovaného materiálu vodorovná dopravní vzdálenost do 50 m v objektech výšky přes 6 m do 12 m</t>
  </si>
  <si>
    <t>2079018503</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</si>
  <si>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-3181 pro přesun prováděný bez použití mechanizace, tj. za ztížených podmínek, lze použít pouze pro hmotnost materiálu, která se tímto způsobem skutečně přemísťuje._x000d_
</t>
  </si>
  <si>
    <t>742</t>
  </si>
  <si>
    <t>Elektroinstalace - slaboproud</t>
  </si>
  <si>
    <t>123</t>
  </si>
  <si>
    <t>R001</t>
  </si>
  <si>
    <t>Informační systém - dodávka a montáž obrazovky na zeď</t>
  </si>
  <si>
    <t>kpl</t>
  </si>
  <si>
    <t>-1610210120</t>
  </si>
  <si>
    <t>124</t>
  </si>
  <si>
    <t>R002</t>
  </si>
  <si>
    <t>Informační systém - dodávka amontáž profi obrazovky bez TV přijímače pro dlouhou zátěž a výrazně vyšší spolehlivost s možností zavěšení na zeď včetně držáku</t>
  </si>
  <si>
    <t>-40811703</t>
  </si>
  <si>
    <t>125</t>
  </si>
  <si>
    <t>R003</t>
  </si>
  <si>
    <t>Přenosové prvky a kabeláž</t>
  </si>
  <si>
    <t>-1818606608</t>
  </si>
  <si>
    <t>126</t>
  </si>
  <si>
    <t>R004</t>
  </si>
  <si>
    <t>Revize a zapojení do stávajících systémů</t>
  </si>
  <si>
    <t>-1543093283</t>
  </si>
  <si>
    <t>127</t>
  </si>
  <si>
    <t>R005</t>
  </si>
  <si>
    <t>Ochranná konstrukce pro LCD display</t>
  </si>
  <si>
    <t>605030369</t>
  </si>
  <si>
    <t>128</t>
  </si>
  <si>
    <t>R006</t>
  </si>
  <si>
    <t>Uvedení systému do provozu a odzkoušení</t>
  </si>
  <si>
    <t>-1708051803</t>
  </si>
  <si>
    <t>129</t>
  </si>
  <si>
    <t>R010</t>
  </si>
  <si>
    <t>Orientační systém</t>
  </si>
  <si>
    <t>-660371836</t>
  </si>
  <si>
    <t>762</t>
  </si>
  <si>
    <t>Konstrukce tesařské</t>
  </si>
  <si>
    <t>130</t>
  </si>
  <si>
    <t>762112811</t>
  </si>
  <si>
    <t>Demontáž stěn a příček z polohraněného řeziva nebo tyčoviny</t>
  </si>
  <si>
    <t>331383552</t>
  </si>
  <si>
    <t>"Demontáž přístavku OP07" 3,52+3,52+(3,42*2,17)</t>
  </si>
  <si>
    <t>"Demontáž zádveří 0P01" (1,17+2,50+1,17)*2,17</t>
  </si>
  <si>
    <t>"Demontáž dřevěné dělicí stěny vč. vstupních dveří mezi 0P18 a 0P22" 1,88*3,42</t>
  </si>
  <si>
    <t>"Vybourání dřevěné dělící stěny vč. vstupních dveří" 2,00*3,42</t>
  </si>
  <si>
    <t>"Demontáž dřevěných dělicích stěn u WC" 1,90*3,42</t>
  </si>
  <si>
    <t>"Demontáž dřevěné dělící stěny s dveřmi" 1,70*2,50</t>
  </si>
  <si>
    <t>"Demontáž dřevěných dělicích stěn d. 5,9 m" 5,90*2,00</t>
  </si>
  <si>
    <t>131</t>
  </si>
  <si>
    <t>762331811</t>
  </si>
  <si>
    <t>Demontáž vázaných konstrukcí krovů sklonu do 60° z hranolů, hranolků, fošen, průřezové plochy do 120 cm2</t>
  </si>
  <si>
    <t>-1524989762</t>
  </si>
  <si>
    <t>"Demontáž přístavku OP07" (3,17*3,00)+(1,77*3,00)+3,42+1,80+1,80</t>
  </si>
  <si>
    <t>"Demontáž zádveří 0P01" (1,17*4,00)+1,17</t>
  </si>
  <si>
    <t>132</t>
  </si>
  <si>
    <t>762331922</t>
  </si>
  <si>
    <t>Vázané konstrukce krovů vyřezání části střešní vazby průřezové plochy řeziva přes 120 do 224 cm2, délky vyřezané části krovového prvku přes 3 do 5 m</t>
  </si>
  <si>
    <t>1165900119</t>
  </si>
  <si>
    <t xml:space="preserve">Poznámka k souboru cen:_x000d_
1. U položek vyřezání střešní vazby -1911 až -1954 se množství měrných jednotek určuje v m délky prvků, bez čepů._x000d_
2. U položek doplnění části střešní vazby -2921 až -3915 se množství měrných jednotek určuje v m součtem délek jednotlivých prvků._x000d_
3. Ceny lze použít i pro ocenění oprav prostorových vázáných konstrukcí._x000d_
</t>
  </si>
  <si>
    <t>78+120,20+652,18</t>
  </si>
  <si>
    <t>133</t>
  </si>
  <si>
    <t>762341047</t>
  </si>
  <si>
    <t>Bednění a laťování bednění střech rovných sklonu do 60° s vyřezáním otvorů z dřevoštěpkových desek OSB šroubovaných na rošt na pero a drážku, tloušťky desky 25 mm</t>
  </si>
  <si>
    <t>27749735</t>
  </si>
  <si>
    <t xml:space="preserve">Poznámka k souboru cen:_x000d_
1. V cenách -1011 až -1149 bednění střech z desek dřevoštěpkových a cementotřískových jsou započteny i náklady na dodávku spojovacích prostředků, na tyto položky se nevztahuje ocenění dodávky spojovacích prostředků položka 762 39-5000._x000d_
</t>
  </si>
  <si>
    <t>713,853</t>
  </si>
  <si>
    <t>134</t>
  </si>
  <si>
    <t>762341811</t>
  </si>
  <si>
    <t>Demontáž bednění a laťování bednění střech rovných, obloukových, sklonu do 60° se všemi nadstřešními konstrukcemi z prken hrubých, hoblovaných tl. do 32 mm</t>
  </si>
  <si>
    <t>-1771357538</t>
  </si>
  <si>
    <t>135</t>
  </si>
  <si>
    <t>762341821</t>
  </si>
  <si>
    <t>Demontáž bednění a laťování bednění střech rovných, obloukových, sklonu do 60° se všemi nadstřešními konstrukcemi z fošen hrubých, hoblovaných</t>
  </si>
  <si>
    <t>-189602271</t>
  </si>
  <si>
    <t>"Demontáž přístavku OP07" 9,56</t>
  </si>
  <si>
    <t>136</t>
  </si>
  <si>
    <t>762342211</t>
  </si>
  <si>
    <t>Bednění a laťování montáž laťování střech jednoduchých sklonu do 60° při osové vzdálenosti latí do 150 mm</t>
  </si>
  <si>
    <t>-1836898548</t>
  </si>
  <si>
    <t>137</t>
  </si>
  <si>
    <t>60514101</t>
  </si>
  <si>
    <t>řezivo jehličnaté lať 10-25cm2</t>
  </si>
  <si>
    <t>-1498543205</t>
  </si>
  <si>
    <t>713,853*10,00*0,06*0,06</t>
  </si>
  <si>
    <t>138</t>
  </si>
  <si>
    <t>762395000</t>
  </si>
  <si>
    <t>Spojovací prostředky krovů, bednění a laťování, nadstřešních konstrukcí svory, prkna, hřebíky, pásová ocel, vruty</t>
  </si>
  <si>
    <t>58424021</t>
  </si>
  <si>
    <t xml:space="preserve">Poznámka k souboru cen:_x000d_
1. Cena je určena pro montážní ceny souborů cen:_x000d_
a) 762 33- Montáž vázaných konstrukcí krovů,_x000d_
b) 762 34- Bednění a laťování, ceny -1210 až -2441,_x000d_
c) 762 35- Montáž nadstřešních konstrukcí,_x000d_
d) 762 36- Montáž spádových klínů._x000d_
2. Ochrana konstrukce se oceňuje samostatně, např. položkami 762 08-3 Impregnace řeziva tohoto katalogu nebo příslušnými položkami katalogu 800-783 Nátěry._x000d_
</t>
  </si>
  <si>
    <t>17,84+25,699</t>
  </si>
  <si>
    <t>139</t>
  </si>
  <si>
    <t>762511282</t>
  </si>
  <si>
    <t>Podlahové konstrukce podkladové z dřevoštěpkových desek OSB dvouvrstvých lepených na pero a drážku 2x12 mm</t>
  </si>
  <si>
    <t>-255270870</t>
  </si>
  <si>
    <t xml:space="preserve">Poznámka k souboru cen:_x000d_
1. V cenách -1123 až -2225 Podlahové konstrukce podkladové z desek dřevoštěpkových a cementotřískových jsou započteny i náklady na dodávku spojovacích prostředků, na tyto položky se nevztahuje ocenění dodávky spojovacích prostředků._x000d_
</t>
  </si>
  <si>
    <t>(225,2/100)*20</t>
  </si>
  <si>
    <t>140</t>
  </si>
  <si>
    <t>762511284</t>
  </si>
  <si>
    <t>Podlahové konstrukce podkladové z dřevoštěpkových desek OSB dvouvrstvých lepených na pero a drážku 2x15 mm</t>
  </si>
  <si>
    <t>1251649220</t>
  </si>
  <si>
    <t>141</t>
  </si>
  <si>
    <t>762521811</t>
  </si>
  <si>
    <t>Demontáž podlah bez polštářů z prken tl. do 32 mm</t>
  </si>
  <si>
    <t>6119359</t>
  </si>
  <si>
    <t>1P06</t>
  </si>
  <si>
    <t>24,8</t>
  </si>
  <si>
    <t>1P07</t>
  </si>
  <si>
    <t>16,2</t>
  </si>
  <si>
    <t>1P13</t>
  </si>
  <si>
    <t>3,4</t>
  </si>
  <si>
    <t>1P14</t>
  </si>
  <si>
    <t>4,65</t>
  </si>
  <si>
    <t>1P15</t>
  </si>
  <si>
    <t>11,95</t>
  </si>
  <si>
    <t>142</t>
  </si>
  <si>
    <t>762595001</t>
  </si>
  <si>
    <t>Spojovací prostředky podlah a podkladových konstrukcí hřebíky, vruty</t>
  </si>
  <si>
    <t>-1660084452</t>
  </si>
  <si>
    <t xml:space="preserve">Poznámka k souboru cen:_x000d_
1. Cena -5001 je určena pro montážní ceny souborů cen : 762 51- Podlahové konstrukce podkladové, ceny -2235 až - 2255, 762 52- Položení podlah, 762 59- Zakrytí kanálů a výkopů_x000d_
2. Ochrana konstrukce se oceňuje samostatně, např. položkami 762 08-3 Impregnace řeziva, tohoto katalogu, nebo příslušnými položkami katalogu 800-783 Nátěry._x000d_
</t>
  </si>
  <si>
    <t>143</t>
  </si>
  <si>
    <t>762821911</t>
  </si>
  <si>
    <t>Nosná konstrukce stropů vyřezání části stropního trámu průřezové plochy do 120 cm2, délky vyřezané části trámu přes 1 do 3 m</t>
  </si>
  <si>
    <t>-1167935930</t>
  </si>
  <si>
    <t xml:space="preserve">Poznámka k souboru cen:_x000d_
1. Množství měrných jednotek se určuje v m součtem délek jednotlivých prvků._x000d_
</t>
  </si>
  <si>
    <t>144</t>
  </si>
  <si>
    <t>762822922</t>
  </si>
  <si>
    <t>Nosná konstrukce stropů doplnění části stropního trámu z hranolů, nebo hranolků (materiál v ceně), průřezové plochy přes 120 do 224 cm2</t>
  </si>
  <si>
    <t>-514490179</t>
  </si>
  <si>
    <t>145</t>
  </si>
  <si>
    <t>998762102</t>
  </si>
  <si>
    <t>Přesun hmot pro konstrukce tesařské stanovený z hmotnosti přesunovaného materiálu vodorovná dopravní vzdálenost do 50 m v objektech výšky přes 6 do 12 m</t>
  </si>
  <si>
    <t>664507056</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</si>
  <si>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-2181 pro přesun prováděný bez použití mechanizace, tj. za ztížených podmínek, lze použít pouze pro hmotnost materiálu, která se tímto způsobem skutečně přemísťuje._x000d_
</t>
  </si>
  <si>
    <t>763</t>
  </si>
  <si>
    <t>Konstrukce suché výstavby</t>
  </si>
  <si>
    <t>146</t>
  </si>
  <si>
    <t>763131414</t>
  </si>
  <si>
    <t>Podhled ze sádrokartonových desek dvouvrstvá zavěšená spodní konstrukce z ocelových profilů CD, UD jednoduše opláštěná deskou standardní A, tl. 15 mm, bez TI</t>
  </si>
  <si>
    <t>-751065477</t>
  </si>
  <si>
    <t xml:space="preserve">Poznámka k souboru cen:_x000d_
1. V cenách jsou započteny i náklady na tmelení a výztužnou pásku._x000d_
2. V cenách nejsou započteny náklady na základní penetrační nátěr; tyto se oceňují cenou -1714._x000d_
3. Ceny 763 13-13 lze použít i pro dvouvrstvou dřevěnou spodní konstrukci s nosnými latěmi 60 x 40 mm a montážnímu latěmi 48 x 24 mm._x000d_
4. Ceny -1611 až -1613 Montáž nosné konstrukce je stanoveny pro m2 plochy podhledu._x000d_
5. V ceně -1611 nejsou započteny náklady na dřevo a v cenách -2612 a -2613 náklady na profily; tyto se oceňují ve specifikaci. Doporučené množství na 1 m2 příčky je 3,0 m profilu CD a 0,9 m profilu UD._x000d_
6. V cenách -1621 až -1624 Montáž desek nejsou započteny náklady na desky; tato dodávka se oceňuje ve specifikaci._x000d_
7. V ceně -1763 Příplatek za průhyb nosného stropu přes 20 mm je započtena pouze montáž, atypický profil se oceňuje individuálně ve specifikaci._x000d_
</t>
  </si>
  <si>
    <t>OP02</t>
  </si>
  <si>
    <t>29,75</t>
  </si>
  <si>
    <t>OP09</t>
  </si>
  <si>
    <t>7,67</t>
  </si>
  <si>
    <t>OP11</t>
  </si>
  <si>
    <t>6,2</t>
  </si>
  <si>
    <t>OP17</t>
  </si>
  <si>
    <t>3,24</t>
  </si>
  <si>
    <t>OP18</t>
  </si>
  <si>
    <t>9,05</t>
  </si>
  <si>
    <t>OP15</t>
  </si>
  <si>
    <t>4,25</t>
  </si>
  <si>
    <t>OP16.1</t>
  </si>
  <si>
    <t>2,75</t>
  </si>
  <si>
    <t>OP16.2</t>
  </si>
  <si>
    <t>1,9</t>
  </si>
  <si>
    <t>OP24.1</t>
  </si>
  <si>
    <t>20,10</t>
  </si>
  <si>
    <t>1P02</t>
  </si>
  <si>
    <t>8,7</t>
  </si>
  <si>
    <t>1P05</t>
  </si>
  <si>
    <t>10,6</t>
  </si>
  <si>
    <t>147</t>
  </si>
  <si>
    <t>763131451</t>
  </si>
  <si>
    <t>Podhled ze sádrokartonových desek dvouvrstvá zavěšená spodní konstrukce z ocelových profilů CD, UD jednoduše opláštěná deskou impregnovanou H2, tl. 12,5 mm, bez TI</t>
  </si>
  <si>
    <t>-672646779</t>
  </si>
  <si>
    <t>OP023</t>
  </si>
  <si>
    <t>5,15</t>
  </si>
  <si>
    <t>OP24.2</t>
  </si>
  <si>
    <t>4,95</t>
  </si>
  <si>
    <t>OP24.3</t>
  </si>
  <si>
    <t>1,75</t>
  </si>
  <si>
    <t>1P03</t>
  </si>
  <si>
    <t>4,98</t>
  </si>
  <si>
    <t>1P04</t>
  </si>
  <si>
    <t>1,98</t>
  </si>
  <si>
    <t>148</t>
  </si>
  <si>
    <t>763131713</t>
  </si>
  <si>
    <t>Podhled ze sádrokartonových desek ostatní práce a konstrukce na podhledech ze sádrokartonových desek napojení na obvodové konstrukce profilem</t>
  </si>
  <si>
    <t>-1840344955</t>
  </si>
  <si>
    <t>Sqrt(146,02)*4,00</t>
  </si>
  <si>
    <t>149</t>
  </si>
  <si>
    <t>763131714</t>
  </si>
  <si>
    <t>Podhled ze sádrokartonových desek ostatní práce a konstrukce na podhledech ze sádrokartonových desek základní penetrační nátěr</t>
  </si>
  <si>
    <t>220964857</t>
  </si>
  <si>
    <t>150</t>
  </si>
  <si>
    <t>763131761</t>
  </si>
  <si>
    <t>Podhled ze sádrokartonových desek Příplatek k cenám za plochu do 3 m2 jednotlivě</t>
  </si>
  <si>
    <t>1070340234</t>
  </si>
  <si>
    <t>151</t>
  </si>
  <si>
    <t>763131771</t>
  </si>
  <si>
    <t>Podhled ze sádrokartonových desek Příplatek k cenám za rovinnost kvality speciální tmelení kvality Q3</t>
  </si>
  <si>
    <t>233767696</t>
  </si>
  <si>
    <t>152</t>
  </si>
  <si>
    <t>998763302</t>
  </si>
  <si>
    <t>Přesun hmot pro konstrukce montované z desek sádrokartonových, sádrovláknitých, cementovláknitých nebo cementových stanovený z hmotnosti přesunovaného materiálu vodorovná dopravní vzdálenost do 50 m v objektech výšky přes 6 do 12 m</t>
  </si>
  <si>
    <t>-263878418</t>
  </si>
  <si>
    <t xml:space="preserve">Poznámka k souboru cen:_x000d_
1. Ceny pro přesun hmot stanovený z hmotnosti přesunovaného materiálu se použijí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-3381 pro přesun prováděný bez použití mechanizace, tj. za ztížených podmínek, lze použít pouze pro hmotnost materiálu, která se tímto způsobem skutečně přemísťuje. U přesunu stanoveného procentní sazbou se ztížení přesunu ocení individuálně._x000d_
</t>
  </si>
  <si>
    <t>764</t>
  </si>
  <si>
    <t>Konstrukce klempířské</t>
  </si>
  <si>
    <t>153</t>
  </si>
  <si>
    <t>764001831</t>
  </si>
  <si>
    <t>Demontáž klempířských konstrukcí krytiny z taškových tabulí do suti</t>
  </si>
  <si>
    <t>-1922448300</t>
  </si>
  <si>
    <t>7,95*2,00*15,15</t>
  </si>
  <si>
    <t>7,32*14,636*2,00</t>
  </si>
  <si>
    <t>13,284*13,20</t>
  </si>
  <si>
    <t>2,89*28,84</t>
  </si>
  <si>
    <t>154</t>
  </si>
  <si>
    <t>764002413</t>
  </si>
  <si>
    <t>Montáž strukturní oddělovací rohože jakékoli rš</t>
  </si>
  <si>
    <t>-1749751625</t>
  </si>
  <si>
    <t>155</t>
  </si>
  <si>
    <t>28329223</t>
  </si>
  <si>
    <t>fólie difuzně propustné s nakašírovanou strukturovanou rohoží pod hladkou plechovou krytinu</t>
  </si>
  <si>
    <t>1823762018</t>
  </si>
  <si>
    <t>713,853*1,15 'Přepočtené koeficientem množství</t>
  </si>
  <si>
    <t>156</t>
  </si>
  <si>
    <t>764002821</t>
  </si>
  <si>
    <t>Demontáž klempířských konstrukcí střešního výlezu do suti</t>
  </si>
  <si>
    <t>-783419408</t>
  </si>
  <si>
    <t>"demontáž střešních výlezů 600/600" 2</t>
  </si>
  <si>
    <t>157</t>
  </si>
  <si>
    <t>764002851</t>
  </si>
  <si>
    <t>Demontáž klempířských konstrukcí oplechování parapetů do suti</t>
  </si>
  <si>
    <t>-1142675309</t>
  </si>
  <si>
    <t>"01,01A,02" 11,00*1,10</t>
  </si>
  <si>
    <t>"40" 1,10*14,00</t>
  </si>
  <si>
    <t>158</t>
  </si>
  <si>
    <t>764111401</t>
  </si>
  <si>
    <t>Krytina ze svitků nebo tabulí z pozinkovaného plechu s úpravou u okapů, prostupů a výčnělků střechy rovné drážkováním ze svitků rš 500 mm, sklon střechy do 30°</t>
  </si>
  <si>
    <t>757013802</t>
  </si>
  <si>
    <t>159</t>
  </si>
  <si>
    <t>764203152</t>
  </si>
  <si>
    <t>Montáž oplechování střešních prvků střešního výlezu střechy s krytinou skládanou nebo plechovou</t>
  </si>
  <si>
    <t>-1199953535</t>
  </si>
  <si>
    <t>160</t>
  </si>
  <si>
    <t>55341840</t>
  </si>
  <si>
    <t>vikýř standard pro hladké krytiny ocelový 600x600mm</t>
  </si>
  <si>
    <t>-707317272</t>
  </si>
  <si>
    <t>161</t>
  </si>
  <si>
    <t>764221466</t>
  </si>
  <si>
    <t>Oplechování střešních prvků z hliníkového plechu úžlabí rš 500 mm</t>
  </si>
  <si>
    <t>-19967256</t>
  </si>
  <si>
    <t xml:space="preserve">Poznámka k souboru cen:_x000d_
1. V cenách 764 22-1405 až -3442 nejsou započteny náklady na podkladní plech, tyto se oceňují cenami souboru cen 764 02-14.. Podkladní plech z hliníkového plechu v rozvinuté šířce podle rš střešního prvku._x000d_
</t>
  </si>
  <si>
    <t>6*4</t>
  </si>
  <si>
    <t>162</t>
  </si>
  <si>
    <t>764222403</t>
  </si>
  <si>
    <t>Oplechování střešních prvků z hliníkového plechu štítu závětrnou lištou rš 250 mm</t>
  </si>
  <si>
    <t>885659438</t>
  </si>
  <si>
    <t>28,85</t>
  </si>
  <si>
    <t>8,94*2</t>
  </si>
  <si>
    <t>3,7*4</t>
  </si>
  <si>
    <t>14,65*2</t>
  </si>
  <si>
    <t>8,4</t>
  </si>
  <si>
    <t>163</t>
  </si>
  <si>
    <t>764222404</t>
  </si>
  <si>
    <t>Oplechování střešních prvků z hliníkového plechu štítu závětrnou lištou rš 330 mm</t>
  </si>
  <si>
    <t>1274424628</t>
  </si>
  <si>
    <t>107,63</t>
  </si>
  <si>
    <t>4*8</t>
  </si>
  <si>
    <t>164</t>
  </si>
  <si>
    <t>764222406</t>
  </si>
  <si>
    <t>Oplechování střešních prvků z hliníkového plechu štítu závětrnou lištou rš 500 mm</t>
  </si>
  <si>
    <t>1378486817</t>
  </si>
  <si>
    <t>12,7</t>
  </si>
  <si>
    <t>215</t>
  </si>
  <si>
    <t>4,1*4</t>
  </si>
  <si>
    <t>7,9</t>
  </si>
  <si>
    <t>165</t>
  </si>
  <si>
    <t>764224408</t>
  </si>
  <si>
    <t>Oplechování horních ploch zdí a nadezdívek (atik) z hliníkového plechu mechanicky kotvené rš 750 mm</t>
  </si>
  <si>
    <t>-1839459718</t>
  </si>
  <si>
    <t>2,9*2</t>
  </si>
  <si>
    <t>7,86</t>
  </si>
  <si>
    <t>13,35</t>
  </si>
  <si>
    <t>166</t>
  </si>
  <si>
    <t>764226444</t>
  </si>
  <si>
    <t>Oplechování parapetů z hliníkového plechu rovných celoplošně lepené, bez rohů rš 330 mm</t>
  </si>
  <si>
    <t>-1241109626</t>
  </si>
  <si>
    <t>0,78*12</t>
  </si>
  <si>
    <t>167</t>
  </si>
  <si>
    <t>764226445</t>
  </si>
  <si>
    <t>Oplechování parapetů z hliníkového plechu rovných celoplošně lepené, bez rohů rš 400 mm</t>
  </si>
  <si>
    <t>-435308203</t>
  </si>
  <si>
    <t>27*1,1</t>
  </si>
  <si>
    <t>1,8</t>
  </si>
  <si>
    <t>1,1</t>
  </si>
  <si>
    <t>1*4</t>
  </si>
  <si>
    <t>168</t>
  </si>
  <si>
    <t>764226446</t>
  </si>
  <si>
    <t>Oplechování parapetů z hliníkového plechu rovných celoplošně lepené, bez rohů rš 500 mm</t>
  </si>
  <si>
    <t>1327686320</t>
  </si>
  <si>
    <t>1,07*3</t>
  </si>
  <si>
    <t>169</t>
  </si>
  <si>
    <t>764228424</t>
  </si>
  <si>
    <t>Oplechování říms a ozdobných prvků z hliníkového plechu rovných, bez rohů celoplošně lepené rš 330 mm</t>
  </si>
  <si>
    <t>-309005582</t>
  </si>
  <si>
    <t xml:space="preserve">Poznámka k souboru cen:_x000d_
1. Ceny lze použít pro ocenění oplechování římsy pod nadřímsovým žlabem._x000d_
</t>
  </si>
  <si>
    <t>21,94</t>
  </si>
  <si>
    <t>13,65*2</t>
  </si>
  <si>
    <t>výklenek</t>
  </si>
  <si>
    <t>170</t>
  </si>
  <si>
    <t>764325405</t>
  </si>
  <si>
    <t>Lemování trub, konzol, držáků a ostatních kusových prvků z hliníkového plechu střech s krytinou prejzovou nebo vlnitou, průměr přes 200 do 300 mm</t>
  </si>
  <si>
    <t>-1165080333</t>
  </si>
  <si>
    <t>4*3</t>
  </si>
  <si>
    <t>2,5</t>
  </si>
  <si>
    <t>171</t>
  </si>
  <si>
    <t>764521403</t>
  </si>
  <si>
    <t>Žlab podokapní z hliníkového plechu včetně háků a čel půlkruhový rš 250 mm</t>
  </si>
  <si>
    <t>182449567</t>
  </si>
  <si>
    <t>3,5*2</t>
  </si>
  <si>
    <t>172</t>
  </si>
  <si>
    <t>764521404</t>
  </si>
  <si>
    <t>Žlab podokapní z hliníkového plechu včetně háků a čel půlkruhový rš 330 mm</t>
  </si>
  <si>
    <t>1616025081</t>
  </si>
  <si>
    <t>173</t>
  </si>
  <si>
    <t>764521444</t>
  </si>
  <si>
    <t>Žlab podokapní z hliníkového plechu včetně háků a čel kotlík oválný (trychtýřový), rš žlabu/průměr svodu 330/100 mm</t>
  </si>
  <si>
    <t>-790680029</t>
  </si>
  <si>
    <t>174</t>
  </si>
  <si>
    <t>764528422</t>
  </si>
  <si>
    <t>Svod z hliníkového plechu včetně objímek, kolen a odskoků kruhový, průměru 100 mm</t>
  </si>
  <si>
    <t>933422983</t>
  </si>
  <si>
    <t>0,9*4</t>
  </si>
  <si>
    <t>4,25*2</t>
  </si>
  <si>
    <t>3,2*2</t>
  </si>
  <si>
    <t>175</t>
  </si>
  <si>
    <t>998764102</t>
  </si>
  <si>
    <t>Přesun hmot pro konstrukce klempířské stanovený z hmotnosti přesunovaného materiálu vodorovná dopravní vzdálenost do 50 m v objektech výšky přes 6 do 12 m</t>
  </si>
  <si>
    <t>-1034677838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</si>
  <si>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-4181 pro přesun prováděný bez použití mechanizace, tj. za ztížených podmínek, lze použít pouze pro hmotnost materiálu, která se tímto způsobem skutečně přemísťuje._x000d_
</t>
  </si>
  <si>
    <t>765</t>
  </si>
  <si>
    <t>Krytina skládaná</t>
  </si>
  <si>
    <t>176</t>
  </si>
  <si>
    <t>765131801</t>
  </si>
  <si>
    <t>Demontáž vláknocementové krytiny skládané sklonu do 30° do suti</t>
  </si>
  <si>
    <t>2034450505</t>
  </si>
  <si>
    <t xml:space="preserve">Poznámka k souboru cen:_x000d_
1. Ceny nelze použít pro demontáž azbestocementové krytiny._x000d_
</t>
  </si>
  <si>
    <t>177</t>
  </si>
  <si>
    <t>765191021</t>
  </si>
  <si>
    <t>Montáž pojistné hydroizolační fólie kladené ve sklonu přes 20° s lepenými přesahy na krokve</t>
  </si>
  <si>
    <t>1432953036</t>
  </si>
  <si>
    <t xml:space="preserve">Poznámka k souboru cen:_x000d_
1. V cenách nejsou započteny náklady na dodávku fólie, tyto se oceňují ve specifikaci. Ztratné lze dohodnout ve směrné výši 5 až 15%._x000d_
2. V ceně -1071 nejsou započteny náklady na dodávku okapnice, tyto se oceňují položkami ceníku 800-764 Konstrukce klempířské._x000d_
</t>
  </si>
  <si>
    <t>178</t>
  </si>
  <si>
    <t>28329036</t>
  </si>
  <si>
    <t>fólie kontaktní difuzně propustná pro doplňkovou hydroizolační vrstvu, třívrstvá mikroporézní PP 150g/m2 s integrovanou samolepící páskou</t>
  </si>
  <si>
    <t>1597166030</t>
  </si>
  <si>
    <t>713,853*1,1 'Přepočtené koeficientem množství</t>
  </si>
  <si>
    <t>179</t>
  </si>
  <si>
    <t>998765102</t>
  </si>
  <si>
    <t>Přesun hmot pro krytiny skládané stanovený z hmotnosti přesunovaného materiálu vodorovná dopravní vzdálenost do 50 m na objektech výšky přes 6 do 12 m</t>
  </si>
  <si>
    <t>-300027581</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</si>
  <si>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-5181 pro přesun prováděný bez použití mechanizace, tj. za ztížených podmínek, lze použít pouze pro hmotnost materiálu, která se tímto způsobem skutečně přemísťuje._x000d_
</t>
  </si>
  <si>
    <t>766</t>
  </si>
  <si>
    <t>Konstrukce truhlářské</t>
  </si>
  <si>
    <t>180</t>
  </si>
  <si>
    <t>766121210</t>
  </si>
  <si>
    <t>Montáž dřevěných stěn plných, s výplní palubovkou nebo překližkou, výšky do 2,75 m</t>
  </si>
  <si>
    <t>747818760</t>
  </si>
  <si>
    <t xml:space="preserve">Poznámka k souboru cen:_x000d_
1. V cenách je započtena i montáž oboustranného olištování._x000d_
</t>
  </si>
  <si>
    <t>21! (sklep)</t>
  </si>
  <si>
    <t>1,7*2,25</t>
  </si>
  <si>
    <t>181</t>
  </si>
  <si>
    <t>60721520R005</t>
  </si>
  <si>
    <t>deska dřevotřísková typ S třída E1 jakost I. tl 18mm</t>
  </si>
  <si>
    <t>ks</t>
  </si>
  <si>
    <t>-215813054</t>
  </si>
  <si>
    <t>182</t>
  </si>
  <si>
    <t>766122420R02</t>
  </si>
  <si>
    <t>Montáž dřevěných stěn polozasklených s parapetem do 2,20 m, výšky přes 2,75 do 3,50 m</t>
  </si>
  <si>
    <t>-952322417</t>
  </si>
  <si>
    <t>17!</t>
  </si>
  <si>
    <t>2,26*3,4</t>
  </si>
  <si>
    <t>183</t>
  </si>
  <si>
    <t>766411821</t>
  </si>
  <si>
    <t>Demontáž obložení stěn palubkami</t>
  </si>
  <si>
    <t>-1071492104</t>
  </si>
  <si>
    <t xml:space="preserve">Poznámka k souboru cen:_x000d_
1. Cenami nelze oceňovat demontáž obložení stěn výšky přes 2,5 m; tyto práce se oceňují cenami souboru cen 766 42-18 Demontáž obložení podhledů._x000d_
</t>
  </si>
  <si>
    <t>"Demontáž dřevěného obložení stěn v. 1450 mm, délka 11,2 m v 0P04" 11,20*1,45</t>
  </si>
  <si>
    <t>"Demontáž dřevěného obložení stěn v. 1450 mm, délka 5,8 m v 0P03" 5,80*1,45</t>
  </si>
  <si>
    <t>"Demontáž dřevěného obložení stěn v. 1,45 m, délky 17,10 m v 0P24" 17,10*1,45</t>
  </si>
  <si>
    <t>184</t>
  </si>
  <si>
    <t>766432841</t>
  </si>
  <si>
    <t>Demontáž dřevěného obložení schodiště betonového</t>
  </si>
  <si>
    <t>1330762342</t>
  </si>
  <si>
    <t>29*1,3*2</t>
  </si>
  <si>
    <t>185</t>
  </si>
  <si>
    <t>766438111</t>
  </si>
  <si>
    <t>Montáž dřevěného obložení betonových stupňů s podstupnicemi</t>
  </si>
  <si>
    <t>-1809828869</t>
  </si>
  <si>
    <t xml:space="preserve">Poznámka k souboru cen:_x000d_
1. V cenách -1111 a -1112 není započtena montáž na překrytí spár lištou, tato montáž se oceňuje cenou 766 69-9761._x000d_
</t>
  </si>
  <si>
    <t>29*1,3</t>
  </si>
  <si>
    <t>186</t>
  </si>
  <si>
    <t>60556106</t>
  </si>
  <si>
    <t>řezivo bukové sušené tl 50mm</t>
  </si>
  <si>
    <t>-1792402855</t>
  </si>
  <si>
    <t>37,7*0,05</t>
  </si>
  <si>
    <t>187</t>
  </si>
  <si>
    <t>766441821</t>
  </si>
  <si>
    <t>Demontáž parapetních desek dřevěných nebo plastových šířky do 300 mm délky přes 1m</t>
  </si>
  <si>
    <t>-802488623</t>
  </si>
  <si>
    <t>"01,01A,02" 11,00</t>
  </si>
  <si>
    <t>"40" 14,00</t>
  </si>
  <si>
    <t>188</t>
  </si>
  <si>
    <t>766622131</t>
  </si>
  <si>
    <t>Montáž oken plastových včetně montáže rámu plochy přes 1 m2 otevíravých do zdiva, výšky do 1,5 m</t>
  </si>
  <si>
    <t>-340547066</t>
  </si>
  <si>
    <t xml:space="preserve">Poznámka k souboru cen:_x000d_
1. V cenách montáže oken jsou započteny i náklady na zaměření, vyklínování, horizontální i vertikální vyrovnání okenního rámu, ukotvení a vyplnění spáry mezi rámem a ostěním polyuretanovou pěnou, včetně zednického začištění._x000d_
2. Cenami montáže oken otevíravých lze ocenit i montáže oken kyvných a otočných._x000d_
3. Tepelnou izolaci mezi ostěním a rámem okna je možné ocenit položkami 766 62 - 9 . . Příplatek k cenám za tepelnou izolaci mezi ostěním a rámem okna jsou započteny náklady na izolaci vnější i vnitřní._x000d_
4. Délka izolace se určuje v metrech délky rámu okna._x000d_
</t>
  </si>
  <si>
    <t>5!</t>
  </si>
  <si>
    <t>1,1*1,35</t>
  </si>
  <si>
    <t>7!</t>
  </si>
  <si>
    <t>1,1*1*3</t>
  </si>
  <si>
    <t>189</t>
  </si>
  <si>
    <t>61140052</t>
  </si>
  <si>
    <t>okno plastové otevíravé/sklopné trojsklo přes plochu 1m2 do v1,5m</t>
  </si>
  <si>
    <t>-1027584859</t>
  </si>
  <si>
    <t>190</t>
  </si>
  <si>
    <t>766622132</t>
  </si>
  <si>
    <t>Montáž oken plastových včetně montáže rámu plochy přes 1 m2 otevíravých do zdiva, výšky přes 1,5 do 2,5 m</t>
  </si>
  <si>
    <t>2101104100</t>
  </si>
  <si>
    <t>1!</t>
  </si>
  <si>
    <t>1,1*2,05*26</t>
  </si>
  <si>
    <t>2!</t>
  </si>
  <si>
    <t>1,1*2,05</t>
  </si>
  <si>
    <t>4!</t>
  </si>
  <si>
    <t>1,8*2,0</t>
  </si>
  <si>
    <t>6!</t>
  </si>
  <si>
    <t>1,1*2,05*2</t>
  </si>
  <si>
    <t>28!</t>
  </si>
  <si>
    <t>0,97*1,8*4</t>
  </si>
  <si>
    <t>191</t>
  </si>
  <si>
    <t>61140054</t>
  </si>
  <si>
    <t>okno plastové otevíravé/sklopné trojsklo přes plochu 1m2 v1,5-2,5m</t>
  </si>
  <si>
    <t>-516741955</t>
  </si>
  <si>
    <t>192</t>
  </si>
  <si>
    <t>63479019</t>
  </si>
  <si>
    <t>fólie na sklo ochranné a bezpečnostní čirá 82%</t>
  </si>
  <si>
    <t>-1569537673</t>
  </si>
  <si>
    <t>1,1*2,05*11</t>
  </si>
  <si>
    <t>1*1,1*3</t>
  </si>
  <si>
    <t>18!</t>
  </si>
  <si>
    <t>1*0,5*5</t>
  </si>
  <si>
    <t>193</t>
  </si>
  <si>
    <t>766622216</t>
  </si>
  <si>
    <t>Montáž oken plastových plochy do 1 m2 včetně montáže rámu otevíravých do zdiva</t>
  </si>
  <si>
    <t>-1394931294</t>
  </si>
  <si>
    <t>27!</t>
  </si>
  <si>
    <t>194</t>
  </si>
  <si>
    <t>61140050</t>
  </si>
  <si>
    <t>okno plastové otevíravé/sklopné trojsklo do plochy 1m2</t>
  </si>
  <si>
    <t>-1411639238</t>
  </si>
  <si>
    <t>5*1*0,5</t>
  </si>
  <si>
    <t>12*0,68*0,5</t>
  </si>
  <si>
    <t>195</t>
  </si>
  <si>
    <t>766660002</t>
  </si>
  <si>
    <t>Montáž dveřních křídel dřevěných nebo plastových otevíravých do ocelové zárubně povrchově upravených jednokřídlových, šířky přes 800 mm</t>
  </si>
  <si>
    <t>-833519348</t>
  </si>
  <si>
    <t xml:space="preserve">Poznámka k souboru cen:_x000d_
1. Cenami -0021 až -0031, -0161 až -0163, -0181 až -0183, se oceňují dveře s protipožární odolností do 30 min._x000d_
2. V cenách -0201 až -0272 je započtena i montáž okopného plechu, stavěče křídel a držadel kyvných dveří._x000d_
3. V cenách -0351 až -0384 jsou započtené i náklady na osazení kování, vodícího trnu, seřízení pojezdů na stěnu a následné vyrovnání a seřízení dveřních křídel._x000d_
4. V cenách -0311 až -0324 nejsou započtené náklady na sestavení a osazení stavebního pouzdra, tyto náklady se oceňují cenami souboru cen 642 94-6 . . . Osazení stavebního pouzdra posuvných dveří do zděné příčky, katalogu 801-1 Budovy a haly - zděné a monolitické._x000d_
</t>
  </si>
  <si>
    <t>196</t>
  </si>
  <si>
    <t>61162803R</t>
  </si>
  <si>
    <t>dveře vnitřní hladké foliované plné 1křídlové 900x1970mm dub/buk</t>
  </si>
  <si>
    <t>1422168608</t>
  </si>
  <si>
    <t>197</t>
  </si>
  <si>
    <t>54914610</t>
  </si>
  <si>
    <t>kování dveřní vrchní klika včetně rozet a montážního materiálu R BB nerez PK</t>
  </si>
  <si>
    <t>-846042133</t>
  </si>
  <si>
    <t>198</t>
  </si>
  <si>
    <t>766660101</t>
  </si>
  <si>
    <t>Montáž dveřních křídel dřevěných nebo plastových otevíravých do dřevěné rámové zárubně povrchově upravených jednokřídlových, šířky do 800 mm</t>
  </si>
  <si>
    <t>1221463817</t>
  </si>
  <si>
    <t>199</t>
  </si>
  <si>
    <t>61160050R</t>
  </si>
  <si>
    <t xml:space="preserve">dveře dřevěné vnitřní  atypické s nadsvětlíkem a doplňky dl PD - 14</t>
  </si>
  <si>
    <t>-532684213</t>
  </si>
  <si>
    <t>200</t>
  </si>
  <si>
    <t>766660122</t>
  </si>
  <si>
    <t>Montáž dveřních křídel dřevěných nebo plastových otevíravých do dřevěné rámové zárubně povrchově upravených nadsvětlíkových křídel, výšky přes 500 mm</t>
  </si>
  <si>
    <t>1461471917</t>
  </si>
  <si>
    <t>201</t>
  </si>
  <si>
    <t>766660161</t>
  </si>
  <si>
    <t>Montáž dveřních křídel dřevěných nebo plastových otevíravých do dřevěné rámové zárubně protipožárních jednokřídlových, šířky do 800 mm</t>
  </si>
  <si>
    <t>-940946632</t>
  </si>
  <si>
    <t>202</t>
  </si>
  <si>
    <t>61165616</t>
  </si>
  <si>
    <t>dveře vnitřní požárně bezpečnostní třída 2 CPL fólie EI (EW) 30 D3 1křídlové 800x1970mm</t>
  </si>
  <si>
    <t>989317554</t>
  </si>
  <si>
    <t>203</t>
  </si>
  <si>
    <t>54917250</t>
  </si>
  <si>
    <t>samozavírač dveří hydraulický K214 č.11 zlatá bronz</t>
  </si>
  <si>
    <t>579652528</t>
  </si>
  <si>
    <t>204</t>
  </si>
  <si>
    <t>766660171</t>
  </si>
  <si>
    <t>Montáž dveřních křídel dřevěných nebo plastových otevíravých do obložkové zárubně povrchově upravených jednokřídlových, šířky do 800 mm</t>
  </si>
  <si>
    <t>-11023055</t>
  </si>
  <si>
    <t>205</t>
  </si>
  <si>
    <t>61164085</t>
  </si>
  <si>
    <t>dveře vnitřní profilované plné 1křídlé 800x1970mm dub</t>
  </si>
  <si>
    <t>1830445630</t>
  </si>
  <si>
    <t>206</t>
  </si>
  <si>
    <t>61164083</t>
  </si>
  <si>
    <t>dveře vnitřní profilované plné 1křídlé 700x1970mm dub</t>
  </si>
  <si>
    <t>-944525881</t>
  </si>
  <si>
    <t>207</t>
  </si>
  <si>
    <t>61164081</t>
  </si>
  <si>
    <t>dveře vnitřní profilované plné 1křídlé 600x1970mm dub</t>
  </si>
  <si>
    <t>797023560</t>
  </si>
  <si>
    <t>208</t>
  </si>
  <si>
    <t>54914120</t>
  </si>
  <si>
    <t>kování bezpečnostní, klika-klika R4 ASTRA</t>
  </si>
  <si>
    <t>-1506681750</t>
  </si>
  <si>
    <t>209</t>
  </si>
  <si>
    <t>55341420</t>
  </si>
  <si>
    <t>průvětrník bez klapek se sítí 150x150mm</t>
  </si>
  <si>
    <t>-154682838</t>
  </si>
  <si>
    <t>210</t>
  </si>
  <si>
    <t>54964150</t>
  </si>
  <si>
    <t>vložka zámková cylindrická oboustranná+4 klíče</t>
  </si>
  <si>
    <t>980503546</t>
  </si>
  <si>
    <t>211</t>
  </si>
  <si>
    <t>766660172</t>
  </si>
  <si>
    <t>Montáž dveřních křídel dřevěných nebo plastových otevíravých do obložkové zárubně povrchově upravených jednokřídlových, šířky přes 800 mm</t>
  </si>
  <si>
    <t>789480527</t>
  </si>
  <si>
    <t>212</t>
  </si>
  <si>
    <t>61164087</t>
  </si>
  <si>
    <t>dveře vnitřní profilované plné 1křídlé 900x1970mm dub</t>
  </si>
  <si>
    <t>1377980234</t>
  </si>
  <si>
    <t>213</t>
  </si>
  <si>
    <t>54914102</t>
  </si>
  <si>
    <t>kování dveřní bezpečnostní, knoflík-klika R 802 /O Cr</t>
  </si>
  <si>
    <t>-1129210348</t>
  </si>
  <si>
    <t>214</t>
  </si>
  <si>
    <t>76666291R01</t>
  </si>
  <si>
    <t>Repase dřevěné skříně</t>
  </si>
  <si>
    <t>-2090812230</t>
  </si>
  <si>
    <t xml:space="preserve">Poznámka k souboru cen:_x000d_
1. V cenách -3915 a -3916 je započteno i začištění hoblíkem._x000d_
</t>
  </si>
  <si>
    <t>1,4*2,25</t>
  </si>
  <si>
    <t>766682112</t>
  </si>
  <si>
    <t>Montáž zárubní dřevěných, plastových nebo z lamina obložkových, pro dveře jednokřídlové, tloušťky stěny přes 170 do 350 mm</t>
  </si>
  <si>
    <t>-1587478830</t>
  </si>
  <si>
    <t xml:space="preserve">Poznámka k souboru cen:_x000d_
1. V cenách montáže zárubní jsou započteny i náklady na zaměření, vyklínování, horizontální i vertikální vyrovnání zárubně, ukotvení a vyplnění spáry mezi rámem a ostěním polyuretanovou pěnou, včetně zednického začištění._x000d_
</t>
  </si>
  <si>
    <t>216</t>
  </si>
  <si>
    <t>61182264</t>
  </si>
  <si>
    <t>zárubeň obložková pro dveře 1křídlé 600,700,800,900x1970mm tl 180-250mm dub,buk</t>
  </si>
  <si>
    <t>1910885948</t>
  </si>
  <si>
    <t>217</t>
  </si>
  <si>
    <t>766682113</t>
  </si>
  <si>
    <t>Montáž zárubní dřevěných, plastových nebo z lamina obložkových, pro dveře jednokřídlové, tloušťky stěny přes 350 mm</t>
  </si>
  <si>
    <t>-1582292144</t>
  </si>
  <si>
    <t>218</t>
  </si>
  <si>
    <t>61182270</t>
  </si>
  <si>
    <t>zárubeň obložková pro dveře 1křídlé 600,700,800,900x1970mm tl 260-350mm a více dub,buk</t>
  </si>
  <si>
    <t>1084805061</t>
  </si>
  <si>
    <t>219</t>
  </si>
  <si>
    <t>766682213</t>
  </si>
  <si>
    <t>Montáž zárubní dřevěných, plastových nebo z lamina obložkových protipožárních, pro dveře jednokřídlové, tloušťky stěny přes 350 mm</t>
  </si>
  <si>
    <t>-1741326831</t>
  </si>
  <si>
    <t>220</t>
  </si>
  <si>
    <t>61182271</t>
  </si>
  <si>
    <t>zárubeň obložková protipožární pro dveře 1křídlé 600,700,800,900x1970mm tl 260-350mm a více dub,buk</t>
  </si>
  <si>
    <t>1625531353</t>
  </si>
  <si>
    <t>221</t>
  </si>
  <si>
    <t>766691914</t>
  </si>
  <si>
    <t>Ostatní práce vyvěšení nebo zavěšení křídel s případným uložením a opětovným zavěšením po provedení stavebních změn dřevěných dveřních, plochy do 2 m2</t>
  </si>
  <si>
    <t>150245718</t>
  </si>
  <si>
    <t xml:space="preserve">Poznámka k souboru cen:_x000d_
1. Ceny -1931 a -1932 lze užít jen pro křídlo mající současně obě jmenované funkce._x000d_
</t>
  </si>
  <si>
    <t>"03" 9</t>
  </si>
  <si>
    <t>"07" 2</t>
  </si>
  <si>
    <t>"08" 1</t>
  </si>
  <si>
    <t>"14" 1</t>
  </si>
  <si>
    <t>"OP04" 1</t>
  </si>
  <si>
    <t>"18" 1</t>
  </si>
  <si>
    <t>"42" 1</t>
  </si>
  <si>
    <t>"43" 1</t>
  </si>
  <si>
    <t>"57" 1</t>
  </si>
  <si>
    <t>"64" 1</t>
  </si>
  <si>
    <t>222</t>
  </si>
  <si>
    <t>766691915</t>
  </si>
  <si>
    <t>Ostatní práce vyvěšení nebo zavěšení křídel s případným uložením a opětovným zavěšením po provedení stavebních změn dřevěných dveřních, plochy přes 2 m2</t>
  </si>
  <si>
    <t>1895338768</t>
  </si>
  <si>
    <t>"06" 1</t>
  </si>
  <si>
    <t>"demontáž stávajících dřevěných dveří 1100/2200- pro repasi a následnou zpětnou montáž" 1</t>
  </si>
  <si>
    <t>"41" 4</t>
  </si>
  <si>
    <t>"56" 1</t>
  </si>
  <si>
    <t>223</t>
  </si>
  <si>
    <t>766691918</t>
  </si>
  <si>
    <t>Ostatní práce vyvěšení nebo zavěšení křídel s případným uložením a opětovným zavěšením po provedení stavebních změn dřevěných vratových, plochy přes 4 m2</t>
  </si>
  <si>
    <t>1371516694</t>
  </si>
  <si>
    <t>"demontáž dveří vč. obložkových zárubní 1870/2170" 1</t>
  </si>
  <si>
    <t>224</t>
  </si>
  <si>
    <t>766694122</t>
  </si>
  <si>
    <t>Montáž ostatních truhlářských konstrukcí parapetních desek dřevěných nebo plastových šířky přes 300 mm, délky přes 1000 do 1600 mm</t>
  </si>
  <si>
    <t>343843300</t>
  </si>
  <si>
    <t xml:space="preserve">Poznámka k souboru cen:_x000d_
1. Vcenách 766 69 - 3421 a 3422 jsou započteny i náklady na zaměření zřizovaných otvorů._x000d_
2. Cenami -97 . . nelze oceňovat venkovní krycí lišty balkónových dveří; tato montáž se oceňuje cenou -1610._x000d_
</t>
  </si>
  <si>
    <t>225</t>
  </si>
  <si>
    <t>61144405</t>
  </si>
  <si>
    <t>parapet plastový vnitřní komůrkový 500x20x1000mm</t>
  </si>
  <si>
    <t>769756117</t>
  </si>
  <si>
    <t>26*1,1</t>
  </si>
  <si>
    <t>1,8*1</t>
  </si>
  <si>
    <t>1*3</t>
  </si>
  <si>
    <t>1*5</t>
  </si>
  <si>
    <t>226</t>
  </si>
  <si>
    <t>60794106</t>
  </si>
  <si>
    <t>deska parapetní dřevotřísková vnitřní 450x1000mm</t>
  </si>
  <si>
    <t>825229314</t>
  </si>
  <si>
    <t>2*1,1</t>
  </si>
  <si>
    <t>227</t>
  </si>
  <si>
    <t>998766102</t>
  </si>
  <si>
    <t>Přesun hmot pro konstrukce truhlářské stanovený z hmotnosti přesunovaného materiálu vodorovná dopravní vzdálenost do 50 m v objektech výšky přes 6 do 12 m</t>
  </si>
  <si>
    <t>-2108688691</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</si>
  <si>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-6181 pro přesun prováděný bez použití mechanizace, tj. za ztížených podmínek, lze použít pouze pro hmotnost materiálu, která se tímto způsobem skutečně přemísťuje._x000d_
</t>
  </si>
  <si>
    <t>767</t>
  </si>
  <si>
    <t>Konstrukce zámečnické</t>
  </si>
  <si>
    <t>228</t>
  </si>
  <si>
    <t>767161119</t>
  </si>
  <si>
    <t>Montáž zábradlí rovného z trubek nebo tenkostěnných profilů do zdiva, hmotnosti 1 m zábradlí přes 45 kg</t>
  </si>
  <si>
    <t>-1563582474</t>
  </si>
  <si>
    <t xml:space="preserve">Poznámka k souboru cen:_x000d_
1. Cenami -51 . . lze oceňovat i montáž madel a průběžnou (horizontální) výplň z trubek nebo tenkostěnných profilů, které se montují z dodaných dílů na samostatně osazované ocelové sloupky nebo na zabudované kotevní prvky._x000d_
2. Cenami nelze oceňovat montáž samostatného sloupku pro dřevěné madlo; tyto práce se oceňují cenou 767 22-0550 Osazení samostatného sloupku._x000d_
3. V cenách nejsou započteny náklady na:_x000d_
a) vytvoření ohybu nebo ohybníku; tyto práce se oceňují cenou 767 22-0191 nebo -0490 Příplatek za vytvoření ohybu,_x000d_
b) montáž hliníkových krycích lišt; tyto práce se oceňují cenami 767 89-6110 až -6115 Montáž ostatních zámečnických konstrukcí,_x000d_
c) montáž výplně tvarovaným plechem._x000d_
</t>
  </si>
  <si>
    <t>2,8*2</t>
  </si>
  <si>
    <t>3,55*1</t>
  </si>
  <si>
    <t>4,45</t>
  </si>
  <si>
    <t>4,75</t>
  </si>
  <si>
    <t>229</t>
  </si>
  <si>
    <t>14011010R</t>
  </si>
  <si>
    <t>trubka ocelová bezešvá hladká jakost 11 353 22x2,6mm</t>
  </si>
  <si>
    <t>1911140876</t>
  </si>
  <si>
    <t>230</t>
  </si>
  <si>
    <t>767627306</t>
  </si>
  <si>
    <t>Montáž oken zdvojených Příplatek k cenám za připojovací spáru mezi ostěním a rámem vnitřní parotěsnou páskou</t>
  </si>
  <si>
    <t>-44704466</t>
  </si>
  <si>
    <t xml:space="preserve">Poznámka k souboru cen:_x000d_
1. V cenách montáže oken jsou započteny i náklady na zaměření, vyklínování, horizontální i vertikální vyrovnání okenního rámu, ukotvení a vyplnění spáry mezi rámem a ostěním polyuretanovou pěnou._x000d_
2. Cenami montáže oken otevíravých lze ocenit i montáž oken kyvných, otočných, výklopných._x000d_
3. V cenách není započtena montáž dokončení okování oken zdvojených pákovým uzávěrem; tyto práce se oceňují cenou 767 62-0718 Montáž okování pákového uzávěru._x000d_
4. Cenami -71 . . lze oceňovat montáž:_x000d_
a) oboustranného spojení dvou prvků (oken,stěn, dveří, vrat, zárubní a jiných) krycími lištami ocelovými před osazením prvků nebo dodatečně po jejich osazení,_x000d_
b) jednostranného spojení dvou prvků; množství se určí polovinou výměry,_x000d_
c) krycích lišt, které se montují jen na jeden prvek; množství se určí čtvrtinou výměry._x000d_
</t>
  </si>
  <si>
    <t>231</t>
  </si>
  <si>
    <t>767627307</t>
  </si>
  <si>
    <t>Montáž oken zdvojených Příplatek k cenám za připojovací spáru mezi ostěním a rámem venkovní paropropustnou páskou</t>
  </si>
  <si>
    <t>621567975</t>
  </si>
  <si>
    <t>232</t>
  </si>
  <si>
    <t>767640111</t>
  </si>
  <si>
    <t>Montáž dveří ocelových vchodových jednokřídlových bez nadsvětlíku</t>
  </si>
  <si>
    <t>821743073</t>
  </si>
  <si>
    <t xml:space="preserve">Poznámka k souboru cen:_x000d_
1. Cenami nelze oceňovat montáž kompletu dveří s rámem charakteru stěny; tyto práce se oceňují cenami souborů cen 767 11- . . Montáž stěn a příček pro zasklení, 767 12- . . Montáž stěn a příček s výplní drátěnou sítí a 767 13- . . Montáž stěn a příček z hliníkového plechu._x000d_
2. V cenách nejsou započteny náklady na:_x000d_
a) montáž okopových plechů a hliníkových lišt; tyto práce se oceňují cenami souboru cen 767 89-61 Montáž lišt a okopových plechů,_x000d_
b) montáž těsnění dveří; tyto práce se oceňují cenami 767 62-6101 až -6103 Montáž těsnění oken._x000d_
3. V cenách – 0111 až -0224 jsou započteny i náklady na montáž dveří včetně zárubní nebo ocelových rámů._x000d_
4. V ceně -8351 je započtena i montáž jednostranného spojení ocelovou lištou přivařením nebo oboustranným svařením dvou prvků (dveří, stěn, oken)._x000d_
5. V ceně -8353 je započteno i provedení rohového spojení dvou prvků._x000d_
</t>
  </si>
  <si>
    <t>233</t>
  </si>
  <si>
    <t>55340909</t>
  </si>
  <si>
    <t>dveře ocelové interiérové jednokřídlé P/L 900x1970mm</t>
  </si>
  <si>
    <t>1458283094</t>
  </si>
  <si>
    <t>234</t>
  </si>
  <si>
    <t>245012806</t>
  </si>
  <si>
    <t>235</t>
  </si>
  <si>
    <t>767640112</t>
  </si>
  <si>
    <t>Montáž dveří ocelových vchodových jednokřídlových s nadsvětlíkem</t>
  </si>
  <si>
    <t>-2076565325</t>
  </si>
  <si>
    <t>236</t>
  </si>
  <si>
    <t>55341246</t>
  </si>
  <si>
    <t>dveře Al vchodové jednokřídlové š 900mm</t>
  </si>
  <si>
    <t>913072776</t>
  </si>
  <si>
    <t>237</t>
  </si>
  <si>
    <t>767640222</t>
  </si>
  <si>
    <t>Montáž dveří ocelových vchodových dvoukřídlové s nadsvětlíkem</t>
  </si>
  <si>
    <t>1061036020</t>
  </si>
  <si>
    <t>238</t>
  </si>
  <si>
    <t>55341311</t>
  </si>
  <si>
    <t>dveře Al vchodové dvoukřídlové do š 1600mm</t>
  </si>
  <si>
    <t>-125976817</t>
  </si>
  <si>
    <t>239</t>
  </si>
  <si>
    <t>767641800</t>
  </si>
  <si>
    <t>Demontáž dveřních zárubní odřezáním od upevnění, plochy dveří do 2,5 m2</t>
  </si>
  <si>
    <t>566189141</t>
  </si>
  <si>
    <t>240</t>
  </si>
  <si>
    <t>767649191</t>
  </si>
  <si>
    <t>Montáž dveří ocelových doplňků dveří samozavírače hydraulického</t>
  </si>
  <si>
    <t>-625870307</t>
  </si>
  <si>
    <t>241</t>
  </si>
  <si>
    <t>-1887947264</t>
  </si>
  <si>
    <t>242</t>
  </si>
  <si>
    <t>1327754652</t>
  </si>
  <si>
    <t>243</t>
  </si>
  <si>
    <t>54914110</t>
  </si>
  <si>
    <t>kování bezpečnostní R1, knoflík-klika R1 Cr</t>
  </si>
  <si>
    <t>1057132540</t>
  </si>
  <si>
    <t>244</t>
  </si>
  <si>
    <t>767649194</t>
  </si>
  <si>
    <t>Montáž dveří ocelových doplňků dveří madel</t>
  </si>
  <si>
    <t>1170798677</t>
  </si>
  <si>
    <t>245</t>
  </si>
  <si>
    <t>54914113</t>
  </si>
  <si>
    <t>kování bezpečnostní R1 /madlo Cr</t>
  </si>
  <si>
    <t>352937969</t>
  </si>
  <si>
    <t>246</t>
  </si>
  <si>
    <t>767661811</t>
  </si>
  <si>
    <t>Demontáž mříží pevných nebo otevíravých</t>
  </si>
  <si>
    <t>-1113169583</t>
  </si>
  <si>
    <t>"02" 1,10*2,02*5,00</t>
  </si>
  <si>
    <t>1,00*1,00*2,00</t>
  </si>
  <si>
    <t>247</t>
  </si>
  <si>
    <t>767851104</t>
  </si>
  <si>
    <t>Montáž komínových lávek kompletní celé lávky</t>
  </si>
  <si>
    <t>1767735632</t>
  </si>
  <si>
    <t xml:space="preserve">Poznámka k souboru cen:_x000d_
1. V cenách -1102 a -1104 je započtena i montáž zábradlí._x000d_
</t>
  </si>
  <si>
    <t>1,1*3</t>
  </si>
  <si>
    <t>0,6</t>
  </si>
  <si>
    <t>248</t>
  </si>
  <si>
    <t>55344680R</t>
  </si>
  <si>
    <t>lávka komínová 250x1000mm</t>
  </si>
  <si>
    <t>-588057568</t>
  </si>
  <si>
    <t>249</t>
  </si>
  <si>
    <t>55344686R</t>
  </si>
  <si>
    <t>lávka komínová 250x3000mm</t>
  </si>
  <si>
    <t>1110373072</t>
  </si>
  <si>
    <t>250</t>
  </si>
  <si>
    <t>767995113R19</t>
  </si>
  <si>
    <t>Montáž ostatních atypických zámečnických konstrukcí hmotnosti přes 10 do 20 kg</t>
  </si>
  <si>
    <t>-1060750211</t>
  </si>
  <si>
    <t xml:space="preserve">Poznámka k souboru cen:_x000d_
1. Určení cen se řídí hmotností jednotlivě montovaného dílu konstrukce._x000d_
</t>
  </si>
  <si>
    <t>19!</t>
  </si>
  <si>
    <t>251</t>
  </si>
  <si>
    <t>767995113R20</t>
  </si>
  <si>
    <t>-1951507953</t>
  </si>
  <si>
    <t>20!</t>
  </si>
  <si>
    <t>252</t>
  </si>
  <si>
    <t>44932111</t>
  </si>
  <si>
    <t>přístroj hasicí ruční práškový PG 2 LE</t>
  </si>
  <si>
    <t>-1145904245</t>
  </si>
  <si>
    <t>253</t>
  </si>
  <si>
    <t>998767202</t>
  </si>
  <si>
    <t>Přesun hmot pro zámečnické konstrukce stanovený procentní sazbou (%) z ceny vodorovná dopravní vzdálenost do 50 m v objektech výšky přes 6 do 12 m</t>
  </si>
  <si>
    <t>%</t>
  </si>
  <si>
    <t>-720345058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</si>
  <si>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-7181 pro přesun prováděný bez použití mechanizace, tj. za ztížených podmínek, lze použít pouze pro hmotnost materiálu, která se tímto způsobem skutečně přemísťuje._x000d_
</t>
  </si>
  <si>
    <t>254</t>
  </si>
  <si>
    <t>R011</t>
  </si>
  <si>
    <t>Luminiscenční tabulky</t>
  </si>
  <si>
    <t>-1688621610</t>
  </si>
  <si>
    <t>771</t>
  </si>
  <si>
    <t>Podlahy z dlaždic</t>
  </si>
  <si>
    <t>255</t>
  </si>
  <si>
    <t>771121011</t>
  </si>
  <si>
    <t>Příprava podkladu před provedením dlažby nátěr penetrační na podlahu</t>
  </si>
  <si>
    <t>1790398198</t>
  </si>
  <si>
    <t xml:space="preserve">Poznámka k souboru cen:_x000d_
1. V cenách 771 12-1011 až 771 12-1015 jsou započteny i náklady na dodání nátěru._x000d_
2. V cenách 771 15-1011 až 771 15-1026 jsou započteny i náklady na dodání stěrky._x000d_
3. V cenách 771 16-1011 až -1023 nejsou započteny náklady na materiál, tyto se oceňují ve specifikaci._x000d_
</t>
  </si>
  <si>
    <t>R11</t>
  </si>
  <si>
    <t>OP04</t>
  </si>
  <si>
    <t>16,58</t>
  </si>
  <si>
    <t>OP12</t>
  </si>
  <si>
    <t>14,6</t>
  </si>
  <si>
    <t>R9</t>
  </si>
  <si>
    <t>OP13.1</t>
  </si>
  <si>
    <t>3,5</t>
  </si>
  <si>
    <t>OP13.2</t>
  </si>
  <si>
    <t>2,9</t>
  </si>
  <si>
    <t>OP13.3</t>
  </si>
  <si>
    <t>1,15</t>
  </si>
  <si>
    <t>OP13.4</t>
  </si>
  <si>
    <t>1,23</t>
  </si>
  <si>
    <t>OP13.5</t>
  </si>
  <si>
    <t>1,2</t>
  </si>
  <si>
    <t>OP14.1</t>
  </si>
  <si>
    <t>3,2</t>
  </si>
  <si>
    <t>OP14.2</t>
  </si>
  <si>
    <t>2,1</t>
  </si>
  <si>
    <t>OP14.3</t>
  </si>
  <si>
    <t>1,47</t>
  </si>
  <si>
    <t>OP21</t>
  </si>
  <si>
    <t>8,25</t>
  </si>
  <si>
    <t>OP23</t>
  </si>
  <si>
    <t>256</t>
  </si>
  <si>
    <t>771151011</t>
  </si>
  <si>
    <t>Příprava podkladu před provedením dlažby samonivelační stěrka min.pevnosti 20 MPa, tloušťky do 3 mm</t>
  </si>
  <si>
    <t>-194137184</t>
  </si>
  <si>
    <t>257</t>
  </si>
  <si>
    <t>771474112</t>
  </si>
  <si>
    <t>Montáž soklů z dlaždic keramických lepených flexibilním lepidlem rovných, výšky přes 65 do 90 mm</t>
  </si>
  <si>
    <t>2001238765</t>
  </si>
  <si>
    <t>OP21 (jen sokl)</t>
  </si>
  <si>
    <t>(1,88+1,88+4,2+4,2+0,23+0,23)</t>
  </si>
  <si>
    <t>258</t>
  </si>
  <si>
    <t>59761275</t>
  </si>
  <si>
    <t>sokl-dlažba keramická slinutá hladká do interiéru i exteriéru 330x80mm</t>
  </si>
  <si>
    <t>-1779063316</t>
  </si>
  <si>
    <t>259</t>
  </si>
  <si>
    <t>771574375</t>
  </si>
  <si>
    <t>Montáž podlah z dlaždic keramických lepených flexibilním rychletuhnoucím lepidlem maloformátových pro vysoké mechanické zatížení protiskluzných nebo reliéfních (bezbariérových) přes 9 do 12 ks/m2</t>
  </si>
  <si>
    <t>1819396358</t>
  </si>
  <si>
    <t xml:space="preserve">Poznámka k souboru cen:_x000d_
1. Položky jsou určeny pro všechny druhy povrchových úprav._x000d_
</t>
  </si>
  <si>
    <t>260</t>
  </si>
  <si>
    <t>59761434</t>
  </si>
  <si>
    <t>dlažba keramická slinutá hladká do interiéru i exteriéru pro vysoké mechanické namáhání přes 9 do 12ks/m2</t>
  </si>
  <si>
    <t>-1799943906</t>
  </si>
  <si>
    <t>100,59*1,1 'Přepočtené koeficientem množství</t>
  </si>
  <si>
    <t>261</t>
  </si>
  <si>
    <t>771577121</t>
  </si>
  <si>
    <t>Montáž podlah z dlaždic keramických lepených flexibilním rychletuhnoucím lepidlem Příplatek k cenám za plochu do 5 m2 jednotlivě</t>
  </si>
  <si>
    <t>-96014187</t>
  </si>
  <si>
    <t>262</t>
  </si>
  <si>
    <t>771591112</t>
  </si>
  <si>
    <t>Izolace podlahy pod dlažbu nátěrem nebo stěrkou ve dvou vrstvách</t>
  </si>
  <si>
    <t>-1417017326</t>
  </si>
  <si>
    <t xml:space="preserve">Poznámka k souboru cen:_x000d_
1. V ceně 771 59-1112 jsou započteny i náklady na materiál._x000d_
2. Položka 771 59-1112 se použije pro izolaci podlah zatížené přechodnou vlhkostí._x000d_
3. V ceně 771 59-1112 až -1212 jsou započteny i náklady na materiál._x000d_
4. V cenách 77159-1227, 77159-1217, 77159-1237, 77159-1247, 77159-1257 nejsou započteny náklady na materiál, tyto se oceňují ve specifikaci._x000d_
</t>
  </si>
  <si>
    <t>2,10</t>
  </si>
  <si>
    <t>263</t>
  </si>
  <si>
    <t>998771102</t>
  </si>
  <si>
    <t>Přesun hmot pro podlahy z dlaždic stanovený z hmotnosti přesunovaného materiálu vodorovná dopravní vzdálenost do 50 m v objektech výšky přes 6 do 12 m</t>
  </si>
  <si>
    <t>968440505</t>
  </si>
  <si>
    <t>776</t>
  </si>
  <si>
    <t>Podlahy povlakové</t>
  </si>
  <si>
    <t>264</t>
  </si>
  <si>
    <t>776121111</t>
  </si>
  <si>
    <t>Příprava podkladu penetrace vodou ředitelná na savý podklad (válečkováním) ředěná v poměru 1:3 podlah</t>
  </si>
  <si>
    <t>-1267013834</t>
  </si>
  <si>
    <t xml:space="preserve">Poznámka k souboru cen:_x000d_
1. V ceně 776 12-1511 zábrana proti vlhkosti jsou započteny i náklady na 2 vrstvy penetrace a zasypání křemičitým pískem._x000d_
2. V ceně 776 13-2111 vyztužení pletivem jsou započteny i náklady na dodávku pletiva._x000d_
3. V cenách 776 14-1111 až 776 14-4111 jsou započteny i náklady na dodání stěrky._x000d_
</t>
  </si>
  <si>
    <t>265</t>
  </si>
  <si>
    <t>776141111</t>
  </si>
  <si>
    <t>Příprava podkladu vyrovnání samonivelační stěrkou podlah min.pevnosti 20 MPa, tloušťky do 3 mm</t>
  </si>
  <si>
    <t>367427774</t>
  </si>
  <si>
    <t>266</t>
  </si>
  <si>
    <t>776221111</t>
  </si>
  <si>
    <t>Montáž podlahovin z PVC lepením standardním lepidlem z pásů standardních</t>
  </si>
  <si>
    <t>-996516088</t>
  </si>
  <si>
    <t>op01</t>
  </si>
  <si>
    <t>3,52</t>
  </si>
  <si>
    <t>OP03</t>
  </si>
  <si>
    <t>13,41</t>
  </si>
  <si>
    <t>OP0</t>
  </si>
  <si>
    <t>OP8</t>
  </si>
  <si>
    <t>20,90</t>
  </si>
  <si>
    <t>OP22</t>
  </si>
  <si>
    <t>9,45</t>
  </si>
  <si>
    <t>OP25</t>
  </si>
  <si>
    <t>7,15</t>
  </si>
  <si>
    <t>OP26</t>
  </si>
  <si>
    <t>3,3</t>
  </si>
  <si>
    <t>OP27</t>
  </si>
  <si>
    <t>1,92</t>
  </si>
  <si>
    <t>11,9</t>
  </si>
  <si>
    <t>IP15</t>
  </si>
  <si>
    <t>7,06</t>
  </si>
  <si>
    <t>267</t>
  </si>
  <si>
    <t>28411021</t>
  </si>
  <si>
    <t>PVC homogenní zátěžová tl 2,00 mm, úprava PUR, třída zátěže 34/43, hmotnost 3550g/m2, hořlavost Bfl S1,</t>
  </si>
  <si>
    <t>423370011</t>
  </si>
  <si>
    <t>245,22*1,1 'Přepočtené koeficientem množství</t>
  </si>
  <si>
    <t>268</t>
  </si>
  <si>
    <t>776411111</t>
  </si>
  <si>
    <t>Montáž soklíků lepením obvodových, výšky do 80 mm</t>
  </si>
  <si>
    <t>-536816279</t>
  </si>
  <si>
    <t>(2+2+1,5+1,5+0,36+0,36)</t>
  </si>
  <si>
    <t>(5,033+4,71+5,46+1,58+2,08+3,13+1,96+0,54)</t>
  </si>
  <si>
    <t>(2,82+2,82+4,68+4,68)</t>
  </si>
  <si>
    <t>OP06</t>
  </si>
  <si>
    <t>(8,09+8,09+4,77+4,77)</t>
  </si>
  <si>
    <t>(3,62+3,62+5,49+5,49)</t>
  </si>
  <si>
    <t>(2,435+2,435+ 3,104+3,104)</t>
  </si>
  <si>
    <t>(1,935+1,935+2,94+2,94)</t>
  </si>
  <si>
    <t>(1,1+2,94+1,1+2,94)</t>
  </si>
  <si>
    <t>(4,825+4,825+1,875+1,875)</t>
  </si>
  <si>
    <t>(4,75+4,75+1,875+1,875)</t>
  </si>
  <si>
    <t>(4,92+4,04+4,92+4,04)</t>
  </si>
  <si>
    <t>(3,5+3,5+2,31+2,31)</t>
  </si>
  <si>
    <t>(2,26+2,26+1,63+1,63)</t>
  </si>
  <si>
    <t>(1,32+2,36+2,36)</t>
  </si>
  <si>
    <t>(5,12+5,12+1,97+1,97)</t>
  </si>
  <si>
    <t>(5,14+5,14+4,85+4,85)</t>
  </si>
  <si>
    <t>(3,34+3,34+4,85+4,85)</t>
  </si>
  <si>
    <t>(5,94+5,94+2+2)</t>
  </si>
  <si>
    <t>(3,528+3,528+2+2)</t>
  </si>
  <si>
    <t>269</t>
  </si>
  <si>
    <t>28411003</t>
  </si>
  <si>
    <t>lišta soklová PVC 30x30mm</t>
  </si>
  <si>
    <t>-2120737888</t>
  </si>
  <si>
    <t>267,547*1,02 'Přepočtené koeficientem množství</t>
  </si>
  <si>
    <t>270</t>
  </si>
  <si>
    <t>998776102</t>
  </si>
  <si>
    <t>Přesun hmot pro podlahy povlakové stanovený z hmotnosti přesunovaného materiálu vodorovná dopravní vzdálenost do 50 m v objektech výšky přes 6 do 12 m</t>
  </si>
  <si>
    <t>532665892</t>
  </si>
  <si>
    <t>781</t>
  </si>
  <si>
    <t>Dokončovací práce - obklady</t>
  </si>
  <si>
    <t>271</t>
  </si>
  <si>
    <t>781121011</t>
  </si>
  <si>
    <t>Příprava podkladu před provedením obkladu nátěr penetrační na stěnu</t>
  </si>
  <si>
    <t>1883936850</t>
  </si>
  <si>
    <t xml:space="preserve">Poznámka k souboru cen:_x000d_
1. V cenách 781 12-1011 až -1015 jsou započtenyi náklady na materiál._x000d_
2. V cenách 781 16-1011 až -1023 nejsou započteny náklady na materiál, tyto se oceňují ve specifikaci._x000d_
</t>
  </si>
  <si>
    <t>OP13.1 - 13.5</t>
  </si>
  <si>
    <t>(0,8+0,4+0,52+0,38+0,95+1,45+0,085+0,5+1,4+0,14+0,78+1,03)*2</t>
  </si>
  <si>
    <t>-(0,6+0,7+0,8)*2</t>
  </si>
  <si>
    <t>(1,25+1,25+0,92+0,92)*2*3</t>
  </si>
  <si>
    <t>-0,6*2*3</t>
  </si>
  <si>
    <t>(1,45+1,45+1,97+1,97)*2</t>
  </si>
  <si>
    <t>-(0,6+0,6+0,7)*2</t>
  </si>
  <si>
    <t>OP14.1 - 14.3</t>
  </si>
  <si>
    <t>(1,27+0,45+1,14+1,68+2,37)*2</t>
  </si>
  <si>
    <t>-0,6*2*2</t>
  </si>
  <si>
    <t>(1,42+0,63+0,4+1,87+0,85)*2</t>
  </si>
  <si>
    <t>-0,6*2</t>
  </si>
  <si>
    <t>(1,87+1,87+1,15+1,15)*2</t>
  </si>
  <si>
    <t>(2+2,15+2+2,15+0,16+0,16)*2</t>
  </si>
  <si>
    <t>-0,8*2</t>
  </si>
  <si>
    <t>OP16.1 - 16.2</t>
  </si>
  <si>
    <t>(2+2+0,91+0,91)*2</t>
  </si>
  <si>
    <t>-0,7*2</t>
  </si>
  <si>
    <t>(2+2+1,4+1,4)*2</t>
  </si>
  <si>
    <t>-0,7*2*2</t>
  </si>
  <si>
    <t>(3,24+3,24+1,645+1,645)*2</t>
  </si>
  <si>
    <t>OP24.2 - 24.3</t>
  </si>
  <si>
    <t>(2,45+2,05+2,45+2,05)*2</t>
  </si>
  <si>
    <t>(0,8+0,8+2,1+2,1)*2</t>
  </si>
  <si>
    <t>(3,67+1,6+1,6+3,67)*2</t>
  </si>
  <si>
    <t>(1,1+1,8+1,1+1,8)*2</t>
  </si>
  <si>
    <t>IP13</t>
  </si>
  <si>
    <t>(4,2+4,2+1,92+1,92)*2</t>
  </si>
  <si>
    <t>(0,8+0,8+0,15)*0,8</t>
  </si>
  <si>
    <t>272</t>
  </si>
  <si>
    <t>781131112</t>
  </si>
  <si>
    <t>Izolace stěny pod obklad izolace nátěrem nebo stěrkou ve dvou vrstvách</t>
  </si>
  <si>
    <t>-191966773</t>
  </si>
  <si>
    <t xml:space="preserve">Poznámka k souboru cen:_x000d_
1. Položka 781 13-1112 se použije pro izolaci stěny zatížené přechodnou vlhkostí._x000d_
2. V cenách 781 13-1112 až -1262 jsou započteny i náklady na materiál._x000d_
3. V cenách 78113-1207,78113-1227, 78159-1237, 78159-1247, 78159-1257 nejsou započteny náklady na materiál, tyto se oceňují ve specifikaci._x000d_
</t>
  </si>
  <si>
    <t>(0,8+0,4+0,52+0,38+0,95+1,45+0,085+0,5+1,4+0,14+0,78+1,03)*0,15</t>
  </si>
  <si>
    <t>-(0,6+0,7+0,8)*0,15</t>
  </si>
  <si>
    <t>(1,25+1,25+0,92+0,92)*0,15*3</t>
  </si>
  <si>
    <t>-0,6*0,15*3</t>
  </si>
  <si>
    <t>(1,45+1,45+1,97+1,97)*0,15</t>
  </si>
  <si>
    <t>-(0,6+0,6+0,7)*0,15</t>
  </si>
  <si>
    <t>(1,27+0,45+1,14+1,68+2,37)*0,15</t>
  </si>
  <si>
    <t>-0,6*2*0,15</t>
  </si>
  <si>
    <t>(1,42+0,63+0,4+1,87+0,85)*0,15</t>
  </si>
  <si>
    <t>-0,6*0,15</t>
  </si>
  <si>
    <t>(1,87+1,87+1,15+1,15)*0,15</t>
  </si>
  <si>
    <t>(2+2,15+2+2,15+0,16+0,16)*0,15</t>
  </si>
  <si>
    <t>-0,8*0,15</t>
  </si>
  <si>
    <t>(2+2+0,91+0,91)*0,15</t>
  </si>
  <si>
    <t>-0,7*0,15</t>
  </si>
  <si>
    <t>(2+2+1,4+1,4)*0,15</t>
  </si>
  <si>
    <t>-0,7*2*0,15</t>
  </si>
  <si>
    <t>(1,88+1,88+4,2+4,2+0,23+0,23)*0,15</t>
  </si>
  <si>
    <t>(3,24+3,24+1,645+1,645)*0,15</t>
  </si>
  <si>
    <t>(2,45+2,05+2,45+2,05)*0,15</t>
  </si>
  <si>
    <t>-0,7*0,15*2</t>
  </si>
  <si>
    <t>(0,8+0,8+2,1+2,1)*0,15</t>
  </si>
  <si>
    <t>(3,67+1,6+1,6+3,67)*0,15</t>
  </si>
  <si>
    <t>(1,1+1,8+1,1+1,8)*0,15</t>
  </si>
  <si>
    <t>(4,2+4,2+1,92+1,92)*0,15</t>
  </si>
  <si>
    <t>273</t>
  </si>
  <si>
    <t>781471810</t>
  </si>
  <si>
    <t>Demontáž obkladů z dlaždic keramických kladených do malty</t>
  </si>
  <si>
    <t>1099206324</t>
  </si>
  <si>
    <t>"Demontáž ker. obkladu v. 2,0 m, délka 2,5 m v 0P04" 2,50*2,00</t>
  </si>
  <si>
    <t>"Demontáž ker. obkladu (délka 5,8 m, výška 2,0 m) v 0P03" 5,80*2,00</t>
  </si>
  <si>
    <t>"Odstranění ker. obkladu v. 2,0 m délky 2,4 m v 0P02" 2,40*2,00</t>
  </si>
  <si>
    <t>"Odstranění obkladu v. 2,0 m délky 16,30 m v prostoru WC ŽENY" 16,30*2,00</t>
  </si>
  <si>
    <t>"Odstranění obkladu v. 2,0 m délky 21,00 m v prostoru WC MUŽI" 21,00*2,00</t>
  </si>
  <si>
    <t>"Odstranění obkladu v. 2,0 m délky 6,10 m v 0P14" 6,10*2,00</t>
  </si>
  <si>
    <t>"Odstranění obkladu v. 2,0 m délky 8,80 m v 0P12A" 8,80*2,00</t>
  </si>
  <si>
    <t>"Odstranění obkladu v.2,0 m délky 3,9 m v 1P06" 3,90*2,00</t>
  </si>
  <si>
    <t>"Oodtranění keram. obkladu v. 2,0 m, délky 7,9 m" 7,90*2,00</t>
  </si>
  <si>
    <t>274</t>
  </si>
  <si>
    <t>781474114</t>
  </si>
  <si>
    <t>Montáž obkladů vnitřních stěn z dlaždic keramických lepených flexibilním lepidlem maloformátových hladkých přes 19 do 22 ks/m2</t>
  </si>
  <si>
    <t>-1073383561</t>
  </si>
  <si>
    <t xml:space="preserve">kuchyň </t>
  </si>
  <si>
    <t>2,1*0,4</t>
  </si>
  <si>
    <t>0,6*0,4</t>
  </si>
  <si>
    <t>2,64*0,4</t>
  </si>
  <si>
    <t>275</t>
  </si>
  <si>
    <t>59761040</t>
  </si>
  <si>
    <t>obklad keramický hladký přes 19 do 22ks/m2</t>
  </si>
  <si>
    <t>-453243238</t>
  </si>
  <si>
    <t>212,986*1,1 'Přepočtené koeficientem množství</t>
  </si>
  <si>
    <t>276</t>
  </si>
  <si>
    <t>781495115</t>
  </si>
  <si>
    <t>Obklad - dokončující práce ostatní práce spárování silikonem</t>
  </si>
  <si>
    <t>-1012589519</t>
  </si>
  <si>
    <t xml:space="preserve">Poznámka k souboru cen:_x000d_
1. Množství měrných jednotek u ceny -5185 se stanoví podle počtu řezaných obkladaček, nezávisle na jejich velikosti._x000d_
2. Položku -5185 lze použít při nuceném použití jiného nástroje než řezačky._x000d_
</t>
  </si>
  <si>
    <t>(0,8+0,4+0,52+0,38+0,95+1,45+0,085+0,5+1,4+0,14+0,78+1,03)</t>
  </si>
  <si>
    <t>(1,25+1,25+0,92+0,92)*3</t>
  </si>
  <si>
    <t>(1,45+1,45+1,97+1,97)</t>
  </si>
  <si>
    <t>(1,27+0,45+1,14+1,68+2,37)</t>
  </si>
  <si>
    <t>(1,42+0,63+0,4+1,87+0,85)</t>
  </si>
  <si>
    <t>(1,87+1,87+1,15+1,15)</t>
  </si>
  <si>
    <t>(2+2,15+2+2,15+0,16+0,16)</t>
  </si>
  <si>
    <t>(2+2+0,91+0,91)</t>
  </si>
  <si>
    <t>(2+2+1,4+1,4)</t>
  </si>
  <si>
    <t>(3,24+3,24+1,645+1,645)</t>
  </si>
  <si>
    <t>(2,45+2,05+2,45+2,05)</t>
  </si>
  <si>
    <t>(0,8+0,8+2,1+2,1)</t>
  </si>
  <si>
    <t>(3,67+1,6+1,6+3,67)</t>
  </si>
  <si>
    <t>(1,1+1,8+1,1+1,8)</t>
  </si>
  <si>
    <t>(4,2+4,2+1,92+1,92)</t>
  </si>
  <si>
    <t>(0,8+0,8+0,15)</t>
  </si>
  <si>
    <t>5*2*4</t>
  </si>
  <si>
    <t>3*2*4</t>
  </si>
  <si>
    <t>10*2*4</t>
  </si>
  <si>
    <t>25*2*2</t>
  </si>
  <si>
    <t>0,8*25</t>
  </si>
  <si>
    <t>277</t>
  </si>
  <si>
    <t>998781102</t>
  </si>
  <si>
    <t>Přesun hmot pro obklady keramické stanovený z hmotnosti přesunovaného materiálu vodorovná dopravní vzdálenost do 50 m v objektech výšky přes 6 do 12 m</t>
  </si>
  <si>
    <t>151502777</t>
  </si>
  <si>
    <t>782</t>
  </si>
  <si>
    <t>Dokončovací práce - obklady z kamene</t>
  </si>
  <si>
    <t>278</t>
  </si>
  <si>
    <t>782991411</t>
  </si>
  <si>
    <t>Obklady z kamene - ostatní práce čištění nových obkladů základní</t>
  </si>
  <si>
    <t>-309467589</t>
  </si>
  <si>
    <t xml:space="preserve">Poznámka k souboru cen:_x000d_
1. V ceně -1411 jsou započteny náklady na vysátí obkladů a setření vlhkým hadrem._x000d_
2. V ceně -1431 jsou započteny i náklady na dodání vosku._x000d_
</t>
  </si>
  <si>
    <t>279</t>
  </si>
  <si>
    <t>782991422</t>
  </si>
  <si>
    <t>Obklady z kamene - ostatní práce impregnační nátěr včetně základního čištění dvouvrstvý</t>
  </si>
  <si>
    <t>-269981497</t>
  </si>
  <si>
    <t>280</t>
  </si>
  <si>
    <t>782991431</t>
  </si>
  <si>
    <t>Obklady z kamene - ostatní práce voskování a leštění ručně</t>
  </si>
  <si>
    <t>-782263086</t>
  </si>
  <si>
    <t>281</t>
  </si>
  <si>
    <t>998782102</t>
  </si>
  <si>
    <t>Přesun hmot pro obklady kamenné stanovený z hmotnosti přesunovaného materiálu vodorovná dopravní vzdálenost do 50 m v objektech výšky přes 6 do 12 m</t>
  </si>
  <si>
    <t>-780654467</t>
  </si>
  <si>
    <t>783</t>
  </si>
  <si>
    <t>Dokončovací práce - nátěry</t>
  </si>
  <si>
    <t>282</t>
  </si>
  <si>
    <t>783101201</t>
  </si>
  <si>
    <t>Příprava podkladu truhlářských konstrukcí před provedením nátěru broušení smirkovým papírem nebo plátnem hrubé</t>
  </si>
  <si>
    <t>-1683438828</t>
  </si>
  <si>
    <t>29*1,3*0,3*2</t>
  </si>
  <si>
    <t>29*1,3*0,2*2</t>
  </si>
  <si>
    <t>283</t>
  </si>
  <si>
    <t>783101203</t>
  </si>
  <si>
    <t>Příprava podkladu truhlářských konstrukcí před provedením nátěru broušení smirkovým papírem nebo plátnem jemné</t>
  </si>
  <si>
    <t>2090860762</t>
  </si>
  <si>
    <t>284</t>
  </si>
  <si>
    <t>783114101</t>
  </si>
  <si>
    <t>Základní nátěr truhlářských konstrukcí jednonásobný syntetický</t>
  </si>
  <si>
    <t>-348412446</t>
  </si>
  <si>
    <t>285</t>
  </si>
  <si>
    <t>783118211</t>
  </si>
  <si>
    <t>Lakovací nátěr truhlářských konstrukcí dvojnásobný s mezibroušením syntetický</t>
  </si>
  <si>
    <t>-432191012</t>
  </si>
  <si>
    <t>286</t>
  </si>
  <si>
    <t>783122101</t>
  </si>
  <si>
    <t>Tmelení truhlářských konstrukcí lokální, včetně přebroušení tmelených míst rozsahu do 10% plochy, tmelem disperzním akrylátovým nebo latexovým</t>
  </si>
  <si>
    <t>-1077037545</t>
  </si>
  <si>
    <t>37*1,3*0,2</t>
  </si>
  <si>
    <t>37*1,3*0,3</t>
  </si>
  <si>
    <t>287</t>
  </si>
  <si>
    <t>783213021</t>
  </si>
  <si>
    <t>Napouštěcí nátěr tesařských prvků proti dřevokazným houbám, hmyzu a plísním nezabudovaných do konstrukce dvojnásobný syntetický</t>
  </si>
  <si>
    <t>2009559726</t>
  </si>
  <si>
    <t xml:space="preserve">Poznámka k souboru cen:_x000d_
1. Položky souboru cen jsou určeny pro preventivní nátěr tesařských prvků natíraných před zabudováním do konstrukce._x000d_
2. Položky jednonásobného nátěru jsou určeny pro ochranu dřeva pod lazurovací nebo krycí nátěry do interiéru._x000d_
3. Položky dvojnásobného nátěru jsou určeny pro ochranu dřeva jako samostatného impregnačního nátěru prvků do interéru nebo pro ochranu dřeva pod lazurovací nebo krycí nátěry v exteriéru._x000d_
</t>
  </si>
  <si>
    <t>288</t>
  </si>
  <si>
    <t>783801505</t>
  </si>
  <si>
    <t>Příprava podkladu omítek před provedením nátěru omytí s odmaštěním a následným opláchnutím</t>
  </si>
  <si>
    <t>-1751203527</t>
  </si>
  <si>
    <t>"stropy sklep" 123,75</t>
  </si>
  <si>
    <t>289</t>
  </si>
  <si>
    <t>783822211</t>
  </si>
  <si>
    <t>Vyrovnání omítek před provedením nátěru celoplošné, tloušťky do 3 mm, stěrkou vápennou</t>
  </si>
  <si>
    <t>448113649</t>
  </si>
  <si>
    <t xml:space="preserve">Poznámka k souboru cen:_x000d_
1. Vyrovnání podkladu větší tloušťky lze ocenit příslušnými cenami katalogu 801-4 Budovy a haly-opravy a údržba._x000d_
</t>
  </si>
  <si>
    <t>290</t>
  </si>
  <si>
    <t>783823133</t>
  </si>
  <si>
    <t>Penetrační nátěr omítek hladkých omítek hladkých, zrnitých tenkovrstvých nebo štukových stupně členitosti 1 a 2 silikátový</t>
  </si>
  <si>
    <t>1302395773</t>
  </si>
  <si>
    <t>291</t>
  </si>
  <si>
    <t>783827123</t>
  </si>
  <si>
    <t>Krycí (ochranný ) nátěr omítek jednonásobný hladkých omítek hladkých, zrnitých tenkovrstvých nebo štukových stupně členitosti 1 a 2 silikátový</t>
  </si>
  <si>
    <t>-1093645539</t>
  </si>
  <si>
    <t>292</t>
  </si>
  <si>
    <t>783933161</t>
  </si>
  <si>
    <t>Penetrační nátěr betonových podlah pórovitých ( např. z cihelné dlažby, betonu apod.) epoxidový</t>
  </si>
  <si>
    <t>-1062615528</t>
  </si>
  <si>
    <t>12,80</t>
  </si>
  <si>
    <t>18,80</t>
  </si>
  <si>
    <t>4,40</t>
  </si>
  <si>
    <t>21,60</t>
  </si>
  <si>
    <t>293</t>
  </si>
  <si>
    <t>783937163</t>
  </si>
  <si>
    <t>Krycí (uzavírací) nátěr betonových podlah dvojnásobný epoxidový rozpouštědlový</t>
  </si>
  <si>
    <t>1335884747</t>
  </si>
  <si>
    <t>784</t>
  </si>
  <si>
    <t>Dokončovací práce - malby a tapety</t>
  </si>
  <si>
    <t>294</t>
  </si>
  <si>
    <t>784181101</t>
  </si>
  <si>
    <t>Penetrace podkladu jednonásobná základní akrylátová v místnostech výšky do 3,80 m</t>
  </si>
  <si>
    <t>-1105195067</t>
  </si>
  <si>
    <t>"stěny" 1875,781</t>
  </si>
  <si>
    <t>strop SDK</t>
  </si>
  <si>
    <t>164,02</t>
  </si>
  <si>
    <t xml:space="preserve">strop ostatní </t>
  </si>
  <si>
    <t>23,10</t>
  </si>
  <si>
    <t>11,2</t>
  </si>
  <si>
    <t>2NP</t>
  </si>
  <si>
    <t>11,1</t>
  </si>
  <si>
    <t>295</t>
  </si>
  <si>
    <t>784181107</t>
  </si>
  <si>
    <t>Penetrace podkladu jednonásobná základní akrylátová na schodišti o výšce podlaží do 3,80 m</t>
  </si>
  <si>
    <t>-623423807</t>
  </si>
  <si>
    <t>116,214</t>
  </si>
  <si>
    <t>296</t>
  </si>
  <si>
    <t>784211101</t>
  </si>
  <si>
    <t>Malby z malířských směsí otěruvzdorných za mokra dvojnásobné, bílé za mokra otěruvzdorné výborně v místnostech výšky do 3,80 m</t>
  </si>
  <si>
    <t>-1701845757</t>
  </si>
  <si>
    <t>297</t>
  </si>
  <si>
    <t>784211107</t>
  </si>
  <si>
    <t>Malby z malířských směsí otěruvzdorných za mokra dvojnásobné, bílé za mokra otěruvzdorné výborně na schodišti o výšce podlaží do 3,80 m</t>
  </si>
  <si>
    <t>-1555485167</t>
  </si>
  <si>
    <t>786</t>
  </si>
  <si>
    <t>Dokončovací práce - čalounické úpravy</t>
  </si>
  <si>
    <t>298</t>
  </si>
  <si>
    <t>786624111</t>
  </si>
  <si>
    <t>Montáž zastiňujících žaluzií lamelových do oken zdvojených otevíravých, sklápěcích nebo vyklápěcích dřevěných</t>
  </si>
  <si>
    <t>-601306577</t>
  </si>
  <si>
    <t xml:space="preserve">Poznámka k souboru cen:_x000d_
1. Cenu-3111 lze použít pro jakýkoli rozměr žaluzie._x000d_
</t>
  </si>
  <si>
    <t>26*1,1*2,05</t>
  </si>
  <si>
    <t>299</t>
  </si>
  <si>
    <t>55346200</t>
  </si>
  <si>
    <t>žaluzie horizontální interiérové</t>
  </si>
  <si>
    <t>1316790568</t>
  </si>
  <si>
    <t>300</t>
  </si>
  <si>
    <t>786624111R01</t>
  </si>
  <si>
    <t>-545932354</t>
  </si>
  <si>
    <t>301</t>
  </si>
  <si>
    <t>998786102</t>
  </si>
  <si>
    <t>Přesun hmot pro čalounické úpravy stanovený z hmotnosti přesunovaného materiálu vodorovná dopravní vzdálenost do 50 m v objektech výšky (hloubky) přes 6 do 12 m</t>
  </si>
  <si>
    <t>-1447770169</t>
  </si>
  <si>
    <t>HZS</t>
  </si>
  <si>
    <t>Hodinové zúčtovací sazby</t>
  </si>
  <si>
    <t>302</t>
  </si>
  <si>
    <t>HZS1292</t>
  </si>
  <si>
    <t>Hodinové zúčtovací sazby profesí HSV zemní a pomocné práce stavební dělník</t>
  </si>
  <si>
    <t>hod</t>
  </si>
  <si>
    <t>512</t>
  </si>
  <si>
    <t>2073283789</t>
  </si>
  <si>
    <t>"neměřitelné práce" 100</t>
  </si>
  <si>
    <t>303</t>
  </si>
  <si>
    <t>HZS1301</t>
  </si>
  <si>
    <t>Hodinové zúčtovací sazby profesí HSV provádění konstrukcí zedník</t>
  </si>
  <si>
    <t>236392450</t>
  </si>
  <si>
    <t>SO 02 - Zdravotně technické instalace</t>
  </si>
  <si>
    <t>Soupis:</t>
  </si>
  <si>
    <t>SO 02_1 - Elektroinstalace</t>
  </si>
  <si>
    <t>D1 - Dodávky, Elektromontáže, Přidružené výkony k elektropracím</t>
  </si>
  <si>
    <t>D2 - Dodávky a elektromontáže k rozvaděčům</t>
  </si>
  <si>
    <t>D3 - Demontáže</t>
  </si>
  <si>
    <t>D4 - Hromosvod a uzemnění</t>
  </si>
  <si>
    <t>D5 - Ostatní náklady</t>
  </si>
  <si>
    <t>D6 - Revize, zkoušky, měření</t>
  </si>
  <si>
    <t>D1</t>
  </si>
  <si>
    <t>Dodávky, Elektromontáže, Přidružené výkony k elektropracím</t>
  </si>
  <si>
    <t>34555100</t>
  </si>
  <si>
    <t>zásuvka domovní jednoduchá 16A/250V</t>
  </si>
  <si>
    <t>34555120</t>
  </si>
  <si>
    <t>zásuvka domovní dvojitá 16A/250V</t>
  </si>
  <si>
    <t>34551485</t>
  </si>
  <si>
    <t>zásuvka venkovní jednoduchá 16A/250V, nástěnná, IP44</t>
  </si>
  <si>
    <t>409011</t>
  </si>
  <si>
    <t>spínač domovní 10A/250Vstř, řaz.1</t>
  </si>
  <si>
    <t>409021</t>
  </si>
  <si>
    <t>přepínač domovní 10A/250Vstř, řaz.5</t>
  </si>
  <si>
    <t>409023</t>
  </si>
  <si>
    <t>přepínač domovní 10A/250Vstř, řaz.6</t>
  </si>
  <si>
    <t>409026</t>
  </si>
  <si>
    <t>přepínač domovní 10A/250Vstř, řaz.7</t>
  </si>
  <si>
    <t>R</t>
  </si>
  <si>
    <t>Kouřové čidlo s autonomní baterií</t>
  </si>
  <si>
    <t>34571511</t>
  </si>
  <si>
    <t>krabice přístrojová instalační</t>
  </si>
  <si>
    <t>311317</t>
  </si>
  <si>
    <t>krabice odbočná s víčkem, včetně svorkovnice</t>
  </si>
  <si>
    <t>R.1</t>
  </si>
  <si>
    <t>drobný montážní a pomocný materiál</t>
  </si>
  <si>
    <t>741313003</t>
  </si>
  <si>
    <t>montáž a zapojení zásuvka domovní</t>
  </si>
  <si>
    <t>741310001</t>
  </si>
  <si>
    <t>montáž a zapojení spínač domovní 1pólový, řazení 1</t>
  </si>
  <si>
    <t>741310021</t>
  </si>
  <si>
    <t>montáž a zapojení přepínač domovní, řazení 5,6,7</t>
  </si>
  <si>
    <t>741112061</t>
  </si>
  <si>
    <t>montáž a zapojení krabice přístrojová</t>
  </si>
  <si>
    <t>741112001</t>
  </si>
  <si>
    <t>montáž a zapojení krabice odbočná s výstrojí</t>
  </si>
  <si>
    <t>34823741</t>
  </si>
  <si>
    <t>A - Sv. přisazené liniové LED, kancelářské 36W/230V, 3900lm, IP40</t>
  </si>
  <si>
    <t>34823742</t>
  </si>
  <si>
    <t>B - Sv. přisazené liniové LED, 36W/230V, 4000lm, IP40</t>
  </si>
  <si>
    <t>34823743</t>
  </si>
  <si>
    <t>C - Sv. přisazené liniové LED, průmyslové 42W/230V, 5200lm, IP66, IK08</t>
  </si>
  <si>
    <t>34823735</t>
  </si>
  <si>
    <t>D - Sv. přisazené kulaté LED, 24W/230V, 1800lm, IP44, IK06</t>
  </si>
  <si>
    <t>34823744</t>
  </si>
  <si>
    <t>E - Sv. přisazené liniové LED, průmyslové 50W/230V, 6500lm, IP66, IK08</t>
  </si>
  <si>
    <t>34823733</t>
  </si>
  <si>
    <t>F - LED downlight, 23W/230V, IP20</t>
  </si>
  <si>
    <t>34823734</t>
  </si>
  <si>
    <t>G - LED downlight, 25W/230V, IP44</t>
  </si>
  <si>
    <t>34838100</t>
  </si>
  <si>
    <t>NO - Sv. nouzové LED 2W s piktogramem a vlastním bateriovým zdrojem 2H</t>
  </si>
  <si>
    <t>34838103</t>
  </si>
  <si>
    <t>AP - Sv. nouzové LED 3W antipanické s vlastním bateriovým zdrojem 2H</t>
  </si>
  <si>
    <t>7493100650,00000</t>
  </si>
  <si>
    <t>VO - Venkovní náklopný LED reflektor přisazený, 29W/230V, 3250lm, IP66, certifikovaný pro drážní prostředí</t>
  </si>
  <si>
    <t>7493100770,00000</t>
  </si>
  <si>
    <t>Prosvětlený nápis označení stanice do 2m (jednostranný)</t>
  </si>
  <si>
    <t>741371001</t>
  </si>
  <si>
    <t>montáž a zapojení svítidlo přisazené nástěnné / stropní</t>
  </si>
  <si>
    <t>101209</t>
  </si>
  <si>
    <t>kabel CYKY 4x10</t>
  </si>
  <si>
    <t>341111000</t>
  </si>
  <si>
    <t>kabel CYKY 5x6</t>
  </si>
  <si>
    <t>101306</t>
  </si>
  <si>
    <t>kabel CYKY 5x2,5</t>
  </si>
  <si>
    <t>101106</t>
  </si>
  <si>
    <t>kabel CYKY 3x2,5</t>
  </si>
  <si>
    <t>101305</t>
  </si>
  <si>
    <t>kabel CYKY 5x1,5</t>
  </si>
  <si>
    <t>101105</t>
  </si>
  <si>
    <t>kabel CYKY 3x1,5</t>
  </si>
  <si>
    <t>34140848</t>
  </si>
  <si>
    <t>vodič izolovaný s Cu jádrem 16mm2</t>
  </si>
  <si>
    <t>34140844</t>
  </si>
  <si>
    <t>vodič izolovaný s Cu jádrem 6mm2</t>
  </si>
  <si>
    <t>R 100531</t>
  </si>
  <si>
    <t>elektroinstalační lišta s krytem, plastová, bílá 20x15, 40x20mm</t>
  </si>
  <si>
    <t>741110511</t>
  </si>
  <si>
    <t>montáž lišta vkládací s víčkem do 60mm</t>
  </si>
  <si>
    <t>21081013</t>
  </si>
  <si>
    <t>uložení kabelu Cu(-CYKY) do 5x10/12x4/19x2,5/24x1,5</t>
  </si>
  <si>
    <t>210800831</t>
  </si>
  <si>
    <t>uložení vodiče Cu(-CY,CYA) do 1x25</t>
  </si>
  <si>
    <t>210100001</t>
  </si>
  <si>
    <t>ukončení v rozvaděči vč.zapojení vodiče do 2,5mm2</t>
  </si>
  <si>
    <t>210100003</t>
  </si>
  <si>
    <t>ukončení v rozvaděči vč.zapojení vodiče do 16mm2</t>
  </si>
  <si>
    <t>210100101</t>
  </si>
  <si>
    <t>ukončení na svorkovnici vodič do 16mm2</t>
  </si>
  <si>
    <t>D2</t>
  </si>
  <si>
    <t>Dodávky a elektromontáže k rozvaděčům</t>
  </si>
  <si>
    <t>R.2</t>
  </si>
  <si>
    <t>elektroměrový rozvaděč RE1. Celková renovace a doplnění výzbroje stávajícího venkovního oceloplechového rozvaděče. Výstroj a zapojení dle platného shéma rozvaděče</t>
  </si>
  <si>
    <t>R.3</t>
  </si>
  <si>
    <t>rozvaděč RO-1. Doplnění výzbroje a úprava zapojení stávajícího hlavního rozvaděče objektu. Výstroj a zapojení dle platného shéma rozvaděče</t>
  </si>
  <si>
    <t>R.4</t>
  </si>
  <si>
    <t>rozvaděč R2NP. Kovo-plastová rozvodnice pro zapuštěnou montáž, 48 modulů 550x450x182, IP40/20, In=160A. Včetně kompletní výzbroje a zapojení. Výstroj a zapojení dle platného shéma rozvaděče</t>
  </si>
  <si>
    <t>R.5</t>
  </si>
  <si>
    <t>rozvaděč RB. Doplnění výzbroje a úprava zapojení stávající bytové rozvodnice. Výstroj a zapojení dle platného shéma rozvaděče</t>
  </si>
  <si>
    <t>R.6</t>
  </si>
  <si>
    <t>dozbrojení stávajícího rozvaděče restaurace. Výstroj a zapojení dle platného shéma rozvaděče</t>
  </si>
  <si>
    <t>D3</t>
  </si>
  <si>
    <t>Demontáže</t>
  </si>
  <si>
    <t>210901035</t>
  </si>
  <si>
    <t>kabel Al(-AYKY) pevně uložený do 2x16/3x10/5 /dmtž</t>
  </si>
  <si>
    <t>210110001</t>
  </si>
  <si>
    <t>spínač nástěnný do IP.1 vč.zapojení 1pólový/ /dmtž</t>
  </si>
  <si>
    <t>210111012</t>
  </si>
  <si>
    <t>zásuvka domovní zapuštěná vč.zapojení průběž /dmtž</t>
  </si>
  <si>
    <t>210190001</t>
  </si>
  <si>
    <t>rozvodnice do hmotnosti 20kg /dmtž</t>
  </si>
  <si>
    <t>210200011</t>
  </si>
  <si>
    <t>svítidlo bytové stropní /dmtž</t>
  </si>
  <si>
    <t>D4</t>
  </si>
  <si>
    <t>Hromosvod a uzemnění</t>
  </si>
  <si>
    <t>295012</t>
  </si>
  <si>
    <t>vedení drát AlMgSi pr.8mm</t>
  </si>
  <si>
    <t>295223</t>
  </si>
  <si>
    <t>jímací tyč hladká JR2,0 FeZn pr.19/2000mm</t>
  </si>
  <si>
    <t>295251</t>
  </si>
  <si>
    <t>ochranná stříška jímače OSH FeZn horní</t>
  </si>
  <si>
    <t>295252</t>
  </si>
  <si>
    <t>ochranná stříška jímače OSD FeZn dolní</t>
  </si>
  <si>
    <t>295411</t>
  </si>
  <si>
    <t>svorka k jímací tyči SJ1 4šrouby FeZn</t>
  </si>
  <si>
    <t>295352</t>
  </si>
  <si>
    <t>podpěra vedení na střeše PV</t>
  </si>
  <si>
    <t>295312</t>
  </si>
  <si>
    <t>podpěra vedení do zdiva PV1a15 150mm FeZn</t>
  </si>
  <si>
    <t>295401</t>
  </si>
  <si>
    <t>svorka univerzální SU FeZn</t>
  </si>
  <si>
    <t>295406</t>
  </si>
  <si>
    <t>svorka křížová SK FeZn</t>
  </si>
  <si>
    <t>295461</t>
  </si>
  <si>
    <t>držák úhelníku DOUa 150mm FeZn středový do zdiva</t>
  </si>
  <si>
    <t>295452</t>
  </si>
  <si>
    <t>ochranný úhelník svodu OU délka 2,0m</t>
  </si>
  <si>
    <t>295404</t>
  </si>
  <si>
    <t>svorka zkušební ZS FeZn</t>
  </si>
  <si>
    <t>35442062</t>
  </si>
  <si>
    <t>Zemnící pásek FeZn 30/4mm</t>
  </si>
  <si>
    <t>35442062.1</t>
  </si>
  <si>
    <t>Zemnící drát FeZn pr.10mm</t>
  </si>
  <si>
    <t>741420001</t>
  </si>
  <si>
    <t>jímací vedení na povrchu s podpěrami na plochou a sedlovou střechu, úplná mtž do pr. 10mm</t>
  </si>
  <si>
    <t>210220301</t>
  </si>
  <si>
    <t>svorka hromosvodová do 2 šroubů</t>
  </si>
  <si>
    <t>210220302</t>
  </si>
  <si>
    <t>svorka hromosvodová do 4 šroubů</t>
  </si>
  <si>
    <t>210220372</t>
  </si>
  <si>
    <t>ochranný úhelník nebo trubka/ držáky do zdiva</t>
  </si>
  <si>
    <t>210220302.1</t>
  </si>
  <si>
    <t>R210220231</t>
  </si>
  <si>
    <t>zemnící tyč do 2m</t>
  </si>
  <si>
    <t>210220001</t>
  </si>
  <si>
    <t>Zemnící drát FeZn pr.10mm, úplná mtž</t>
  </si>
  <si>
    <t>210220001.1</t>
  </si>
  <si>
    <t>Zemnící pásek FeZn 30/4mm, úplná motáž</t>
  </si>
  <si>
    <t>D5</t>
  </si>
  <si>
    <t>Ostatní náklady</t>
  </si>
  <si>
    <t>218009001</t>
  </si>
  <si>
    <t>poplatek za recyklaci svítidla</t>
  </si>
  <si>
    <t>218009011</t>
  </si>
  <si>
    <t>poplatek za recyklaci světelného zdroje</t>
  </si>
  <si>
    <t>219001213</t>
  </si>
  <si>
    <t>vybour.otvoru ve zdi/cihla/ do pr.60mm/tl.do 0,45m</t>
  </si>
  <si>
    <t>219002611</t>
  </si>
  <si>
    <t>vysekání rýhy/zeď cihla/ hl.do 30mm/š.do 30mm</t>
  </si>
  <si>
    <t>219003236</t>
  </si>
  <si>
    <t>zazdívka otvoru ve zdivu/cihla/do 0,25m2/tl.0,90m</t>
  </si>
  <si>
    <t>219003613</t>
  </si>
  <si>
    <t>omítka na stěně/jednotl.plocha do 1,00m2/vč.malty</t>
  </si>
  <si>
    <t>D6</t>
  </si>
  <si>
    <t>Revize, zkoušky, měření</t>
  </si>
  <si>
    <t>R.7</t>
  </si>
  <si>
    <t>Zkoušky technologických zařízení pod napětím</t>
  </si>
  <si>
    <t>R.8</t>
  </si>
  <si>
    <t>Uvedení do provozu</t>
  </si>
  <si>
    <t>21730901</t>
  </si>
  <si>
    <t>vypracování zprávy VR/cena akce do 1.000.000 kč</t>
  </si>
  <si>
    <t>210280003</t>
  </si>
  <si>
    <t>zkoušky a prohlídky el.rozvodů a zařízení celková prohlídka pro objem mtž. prací do 1 000 000 Kč</t>
  </si>
  <si>
    <t>SO 02_3 - Vodovod a kanalizace</t>
  </si>
  <si>
    <t>1 - Zemní práce</t>
  </si>
  <si>
    <t>711 - Izolace proti vode</t>
  </si>
  <si>
    <t>721 - ZTI - kanalizace</t>
  </si>
  <si>
    <t>722 - ZTI - vodovod</t>
  </si>
  <si>
    <t>725 - ZTI - zařizovací předměty</t>
  </si>
  <si>
    <t>8 - Trubní vedení</t>
  </si>
  <si>
    <t>95 - Různé dokončující konstrukce a práce na pozemních stavbách</t>
  </si>
  <si>
    <t>99 - Přesun hmot</t>
  </si>
  <si>
    <t>139 71-1101</t>
  </si>
  <si>
    <t>Vykop uzavř prostor tř. 1-4</t>
  </si>
  <si>
    <t>175 10-1101</t>
  </si>
  <si>
    <t>Obsyp potr bez prohoz sypaniny</t>
  </si>
  <si>
    <t>583 01000-00</t>
  </si>
  <si>
    <t>STERKOPISEK</t>
  </si>
  <si>
    <t>M3</t>
  </si>
  <si>
    <t>Izolace proti vode</t>
  </si>
  <si>
    <t>NABIDKA</t>
  </si>
  <si>
    <t>DOPLNENI A NAPOJENI IZOLACE PODLAHY</t>
  </si>
  <si>
    <t>M2</t>
  </si>
  <si>
    <t>721</t>
  </si>
  <si>
    <t>ZTI - kanalizace</t>
  </si>
  <si>
    <t>721 17-3401</t>
  </si>
  <si>
    <t>potrubí z plastovych trub PVC svodné DN 110</t>
  </si>
  <si>
    <t>721 17-3402</t>
  </si>
  <si>
    <t>potrubí z plastovych trub PVC svodné DN 125</t>
  </si>
  <si>
    <t>721 17-3403</t>
  </si>
  <si>
    <t>potrubí z plastových trub PVC svodné DN 160</t>
  </si>
  <si>
    <t>721 17-3723</t>
  </si>
  <si>
    <t>potrubí PE svařované DN 50</t>
  </si>
  <si>
    <t>721 17-4004</t>
  </si>
  <si>
    <t>potrubí PP svodné DN 70</t>
  </si>
  <si>
    <t>721 17-4025</t>
  </si>
  <si>
    <t>potrubí PP odpadní DN 110</t>
  </si>
  <si>
    <t>721 17-4043</t>
  </si>
  <si>
    <t>potrubí PP připojovací DN 50</t>
  </si>
  <si>
    <t>721 17-4045</t>
  </si>
  <si>
    <t>potrubí PP připojovací DN 100</t>
  </si>
  <si>
    <t>721 17-4062</t>
  </si>
  <si>
    <t>potrubí PP větrací DN 75</t>
  </si>
  <si>
    <t>721 27-3151</t>
  </si>
  <si>
    <t>Hlavice ventilacni PP</t>
  </si>
  <si>
    <t>721 27-4121</t>
  </si>
  <si>
    <t>Hlavice privzdus do DN 50</t>
  </si>
  <si>
    <t>NABIDKA.1</t>
  </si>
  <si>
    <t>VTOK HL 21</t>
  </si>
  <si>
    <t>721 19-4105</t>
  </si>
  <si>
    <t>Vyvedení kanal výpustek DN 50</t>
  </si>
  <si>
    <t>721 19-4109</t>
  </si>
  <si>
    <t>Vyvedení kanal výpustek DN 100</t>
  </si>
  <si>
    <t>NABIDKA.2</t>
  </si>
  <si>
    <t>HL 406 - napojení myčka pračka</t>
  </si>
  <si>
    <t>721 29-0112</t>
  </si>
  <si>
    <t>zkouška těsnoszi kanalizace vodou DN 150</t>
  </si>
  <si>
    <t>721 29-0111</t>
  </si>
  <si>
    <t>Zkouška těs kanal vodou -DN 125</t>
  </si>
  <si>
    <t>721 29-0123</t>
  </si>
  <si>
    <t>Zkouška těs kanal kouřem -DN 300</t>
  </si>
  <si>
    <t>998 72-1102</t>
  </si>
  <si>
    <t>Přesun t kanalizace objekt přes 6 do 12 m</t>
  </si>
  <si>
    <t>722</t>
  </si>
  <si>
    <t>ZTI - vodovod</t>
  </si>
  <si>
    <t>722 17-4002</t>
  </si>
  <si>
    <t>Potr vod PPR PN16 svar polyfuz D 20</t>
  </si>
  <si>
    <t>722 17-4003</t>
  </si>
  <si>
    <t>Potr vod PPR PN16 svar polyfuz D 25</t>
  </si>
  <si>
    <t>722 17-4004</t>
  </si>
  <si>
    <t>Potr vod PPR PN16 svar polyfuz D 32</t>
  </si>
  <si>
    <t>722 17-4005</t>
  </si>
  <si>
    <t>Potr vod PPR PN16 svar polyfuz D 40</t>
  </si>
  <si>
    <t>722 17-4006</t>
  </si>
  <si>
    <t>Potr vod PPR PN16 svar polyfuz D 50</t>
  </si>
  <si>
    <t>722 18-1231</t>
  </si>
  <si>
    <t>izolace tl. přes 9 do 13 mm DN do 22 mm</t>
  </si>
  <si>
    <t>722 18-1232</t>
  </si>
  <si>
    <t>izolace tl. přes 9 do 13 mm DN přes 22 do 45 mm</t>
  </si>
  <si>
    <t>722 18-1233</t>
  </si>
  <si>
    <t>izolace tl. přes 9 do 13 mm DN přes 45 do 63 mm</t>
  </si>
  <si>
    <t>722 18-1251</t>
  </si>
  <si>
    <t>izolace tl. přes 20 do 25 mm DN do 22 mm</t>
  </si>
  <si>
    <t>722 18-1252</t>
  </si>
  <si>
    <t>izolace tl. přes 20 do 25 mm DN přes 22 do 45 mm</t>
  </si>
  <si>
    <t>722 19-0401</t>
  </si>
  <si>
    <t>vyvedení a upevnění výustek do DN 25</t>
  </si>
  <si>
    <t>722 19-0402</t>
  </si>
  <si>
    <t>vyvedení a upevnění výustek přes DN 25 do DN 50</t>
  </si>
  <si>
    <t>722 22-0111</t>
  </si>
  <si>
    <t>nástěnky pro výtokový ventil G1/2</t>
  </si>
  <si>
    <t>722 22-0112</t>
  </si>
  <si>
    <t>nástěnky pro výtokový ventil G3/4</t>
  </si>
  <si>
    <t>722 22-0121</t>
  </si>
  <si>
    <t>nástěnky pro baterii G 1/2</t>
  </si>
  <si>
    <t>pár</t>
  </si>
  <si>
    <t>722 23-1141</t>
  </si>
  <si>
    <t>ventily pojistné rohové G1/2</t>
  </si>
  <si>
    <t>722 23-1211</t>
  </si>
  <si>
    <t>ventily k bojleru</t>
  </si>
  <si>
    <t>722 23-9101</t>
  </si>
  <si>
    <t>montáž vodovodních armatur ostatních typů</t>
  </si>
  <si>
    <t>722 24-0122</t>
  </si>
  <si>
    <t>Kulový kohout plast PPR DN 20</t>
  </si>
  <si>
    <t>722 24-0123</t>
  </si>
  <si>
    <t>Kulový kohout plast PPR DN 25</t>
  </si>
  <si>
    <t>722 24-0124</t>
  </si>
  <si>
    <t>Kulový kohout plast PPR DN 32</t>
  </si>
  <si>
    <t>722 24-0125</t>
  </si>
  <si>
    <t>Kulový kohout plast PPR DN 40</t>
  </si>
  <si>
    <t>722 24-0126</t>
  </si>
  <si>
    <t>Kulový kohout plast PPR DN 50</t>
  </si>
  <si>
    <t>722 26-2212</t>
  </si>
  <si>
    <t>Vodoměr závit, horizontální Qn 1,5</t>
  </si>
  <si>
    <t>722 19-0901</t>
  </si>
  <si>
    <t>Uzavření-otevření vodovod potrubí</t>
  </si>
  <si>
    <t>722 29-0234</t>
  </si>
  <si>
    <t>Proplach a dezinfekce -DN 80</t>
  </si>
  <si>
    <t>722 29-0215</t>
  </si>
  <si>
    <t>Zkouška těs vodo potrubí závit -50</t>
  </si>
  <si>
    <t>998 72-2102</t>
  </si>
  <si>
    <t>Přesun t vodovod objekt v přes 6 m do 12 m</t>
  </si>
  <si>
    <t>725</t>
  </si>
  <si>
    <t>ZTI - zařizovací předměty</t>
  </si>
  <si>
    <t>724 13-2122</t>
  </si>
  <si>
    <t>čerpadlo kalové se sacím košem</t>
  </si>
  <si>
    <t>soubor</t>
  </si>
  <si>
    <t>724 13-9101</t>
  </si>
  <si>
    <t>montáž čerpadel</t>
  </si>
  <si>
    <t>725 11-2171</t>
  </si>
  <si>
    <t>kombi klozet s hlubokým splachováním</t>
  </si>
  <si>
    <t>725 11-2173</t>
  </si>
  <si>
    <t>kombi klozet zvýšený 50 cm</t>
  </si>
  <si>
    <t>725 11-9122</t>
  </si>
  <si>
    <t>montáž klozetových mís kombi</t>
  </si>
  <si>
    <t>725 12-1525</t>
  </si>
  <si>
    <t>splachovač pis. automatický s radar. senzorem</t>
  </si>
  <si>
    <t>725 12-9102</t>
  </si>
  <si>
    <t>montáž pis. automatických</t>
  </si>
  <si>
    <t>725 21-1601</t>
  </si>
  <si>
    <t>umyvadlo ker. 500 mm</t>
  </si>
  <si>
    <t>725 21-1681</t>
  </si>
  <si>
    <t>umyvadlo zdravotní</t>
  </si>
  <si>
    <t>725 21-9102</t>
  </si>
  <si>
    <t>montáž umyvadel na stěnu</t>
  </si>
  <si>
    <t>725 22-2169</t>
  </si>
  <si>
    <t>vana akrylátová tvarovaná 1800*800</t>
  </si>
  <si>
    <t>725 22-9103</t>
  </si>
  <si>
    <t>montáž van akrylátových</t>
  </si>
  <si>
    <t>725 24-1112</t>
  </si>
  <si>
    <t>sprchová vanička 900*900 akrylátová</t>
  </si>
  <si>
    <t>725 24-5162</t>
  </si>
  <si>
    <t>zástěna sprch třídílné š. 900 mm</t>
  </si>
  <si>
    <t>725 24-9101</t>
  </si>
  <si>
    <t>montáž sprch. vaniček</t>
  </si>
  <si>
    <t>725 24-9103</t>
  </si>
  <si>
    <t>montáž sprch. koutů</t>
  </si>
  <si>
    <t>NABIDKA.3</t>
  </si>
  <si>
    <t>vybavení koupelen a WC doplňky dle TZ</t>
  </si>
  <si>
    <t>725 29-1712</t>
  </si>
  <si>
    <t>madlo krakorcové dl. 834 mm</t>
  </si>
  <si>
    <t>725 29-1722</t>
  </si>
  <si>
    <t>madlo krakorcové sklopné dl. 834 mm</t>
  </si>
  <si>
    <t>725 31-1121</t>
  </si>
  <si>
    <t>dřez nerezový s odkap plochou</t>
  </si>
  <si>
    <t>725 31-9111</t>
  </si>
  <si>
    <t>montáž dřezů ostatních typů</t>
  </si>
  <si>
    <t>725 33-1111</t>
  </si>
  <si>
    <t>výlevky keramické s plast. mřížkou</t>
  </si>
  <si>
    <t>725 33-9111</t>
  </si>
  <si>
    <t>montáž výlevky</t>
  </si>
  <si>
    <t>725 53-2114</t>
  </si>
  <si>
    <t>el. ohřívač závěsný svislý 80 l</t>
  </si>
  <si>
    <t>725 53-2126</t>
  </si>
  <si>
    <t>el. ohřívač závěsný svislý 200 l</t>
  </si>
  <si>
    <t>725 53-2322</t>
  </si>
  <si>
    <t>el. ohřívač stacionární 250 l</t>
  </si>
  <si>
    <t>725 53-5222</t>
  </si>
  <si>
    <t>bezpečnostní souprava s red. Ventilem</t>
  </si>
  <si>
    <t>725 53-9203</t>
  </si>
  <si>
    <t>montáž tl. ohřívačů do 80 l</t>
  </si>
  <si>
    <t>725 53-9206</t>
  </si>
  <si>
    <t>montáž tl. ohřívačů přes 160 do 200 l</t>
  </si>
  <si>
    <t>725 53-9303</t>
  </si>
  <si>
    <t>montáž tl. ohřívačů stac. přes 160 do 250 l</t>
  </si>
  <si>
    <t>725 82-1325</t>
  </si>
  <si>
    <t>baterie dřezové stojánkové pákové r. 220 mm</t>
  </si>
  <si>
    <t>725 82-9111</t>
  </si>
  <si>
    <t>montáž baterií dřezových stojánkových</t>
  </si>
  <si>
    <t>725 82-2612</t>
  </si>
  <si>
    <t>baterie umyvadlová stojánková páková s výpustí</t>
  </si>
  <si>
    <t>725 82-9121</t>
  </si>
  <si>
    <t>montáž baterií umyvadlových stojánkových</t>
  </si>
  <si>
    <t>725 83-1315</t>
  </si>
  <si>
    <t>baterie vanové nástěné pákové s aut. přep. a sprchou</t>
  </si>
  <si>
    <t>725 83-9101</t>
  </si>
  <si>
    <t>montáž ostatních typů baterií vanových</t>
  </si>
  <si>
    <t>725 84-1311</t>
  </si>
  <si>
    <t>baterie sprchové nástěnné, pákové</t>
  </si>
  <si>
    <t>725 84-9411</t>
  </si>
  <si>
    <t>montáž baterií sprch nástěnných s nast. výškou sprchy</t>
  </si>
  <si>
    <t>725 85-1315</t>
  </si>
  <si>
    <t>ventily odpadní dřezové s přepadem</t>
  </si>
  <si>
    <t>725 85-1325</t>
  </si>
  <si>
    <t>ventily umyvadlové</t>
  </si>
  <si>
    <t>725 85-9102</t>
  </si>
  <si>
    <t>montáž ventilů přes 32 do DN 50</t>
  </si>
  <si>
    <t>725 86-1312</t>
  </si>
  <si>
    <t>zápachové uzávěrky podomítkové DN 40/50</t>
  </si>
  <si>
    <t>725 86-2103</t>
  </si>
  <si>
    <t>zápachové uzávěrky pro dřezy DN 40/50</t>
  </si>
  <si>
    <t>725 86-4311</t>
  </si>
  <si>
    <t>zápachové uzávěrky pro vany</t>
  </si>
  <si>
    <t>725 86-5411</t>
  </si>
  <si>
    <t>zápachové uzávěrky pro pisoáry</t>
  </si>
  <si>
    <t>NABIDKA.4</t>
  </si>
  <si>
    <t>montáž záp. uzávěrek</t>
  </si>
  <si>
    <t>725 98-0121</t>
  </si>
  <si>
    <t>dvířka 15/15</t>
  </si>
  <si>
    <t>725 82-1315</t>
  </si>
  <si>
    <t>Dvířka 30/30</t>
  </si>
  <si>
    <t>NABIDKA.5</t>
  </si>
  <si>
    <t>poklop atyp</t>
  </si>
  <si>
    <t>998 72-5102</t>
  </si>
  <si>
    <t>Přesun t zař předměty objekt v přes 6 do 12 m</t>
  </si>
  <si>
    <t>892 38-3119</t>
  </si>
  <si>
    <t>ZÁKLADNÍ ROZBOR PITNÉ VODY</t>
  </si>
  <si>
    <t>KPL</t>
  </si>
  <si>
    <t>Nabídka</t>
  </si>
  <si>
    <t>Tvarovky na ležatém potrubí</t>
  </si>
  <si>
    <t>892 37-2111</t>
  </si>
  <si>
    <t>Zabezpečení vodov potr DN do 300</t>
  </si>
  <si>
    <t>892 37-2112</t>
  </si>
  <si>
    <t>Zabezpeceni kanal potr DN do 300</t>
  </si>
  <si>
    <t>KUS</t>
  </si>
  <si>
    <t>Různé dokončující konstrukce a práce na pozemních stavbách</t>
  </si>
  <si>
    <t>NABÍDKA.1</t>
  </si>
  <si>
    <t>Vybavení soc.zařízení+bezbariér WC</t>
  </si>
  <si>
    <t>NABIDKA.6</t>
  </si>
  <si>
    <t>ZEDNICKE VYPOMOCE</t>
  </si>
  <si>
    <t>SOUBOR</t>
  </si>
  <si>
    <t>NABÍDKA.2</t>
  </si>
  <si>
    <t>Ostatní nespecifikovaný materiál</t>
  </si>
  <si>
    <t>NABÍDKA.3</t>
  </si>
  <si>
    <t>Požární ucpávky</t>
  </si>
  <si>
    <t>998 01-8001</t>
  </si>
  <si>
    <t>Přesun ruční budova v -6m</t>
  </si>
  <si>
    <t>SO 02_2 - Vytápění</t>
  </si>
  <si>
    <t>D1 - Zdroj tepla</t>
  </si>
  <si>
    <t>D2 - Oběhová čerpadla, zařízení strojovny</t>
  </si>
  <si>
    <t>D3 - Armatury závitové, regulační a měřicí, včetně příslušenství</t>
  </si>
  <si>
    <t>D4 - Potrubí a izolace</t>
  </si>
  <si>
    <t>D5 - Otopná tělesa</t>
  </si>
  <si>
    <t>D6 - Radiátorové šroubení a hlavice</t>
  </si>
  <si>
    <t>D7 - Ostatní výkony</t>
  </si>
  <si>
    <t>D8 - Doplňující položky</t>
  </si>
  <si>
    <t>Zdroj tepla</t>
  </si>
  <si>
    <t>Pol1</t>
  </si>
  <si>
    <t>elektrokotel 7.5 kW, včetně expanzní nádoby, pojistného ventilu, ekvitermní regulace s týdenním časovým programem, kabelové venkovní čidlo, oběhovéhé čerpadla</t>
  </si>
  <si>
    <t>Pol2</t>
  </si>
  <si>
    <t>ekviterní regulace - čidlo, prostorový termostat, kabelový propoj - specifikace součástí kotle</t>
  </si>
  <si>
    <t>Pol3</t>
  </si>
  <si>
    <t>elektrokotel 18 kW, včetně expanzní nádoby, pojistného ventilu, ekvitermní regulace s týdenním časovým programem, kabelové venkovní čidlo, oběhovéhé čerpadla</t>
  </si>
  <si>
    <t>Pol4</t>
  </si>
  <si>
    <t>Vyvložkování komína - stávající pro kamna na tuhá paliva</t>
  </si>
  <si>
    <t>Oběhová čerpadla, zařízení strojovny</t>
  </si>
  <si>
    <t>Armatury závitové, regulační a měřicí, včetně příslušenství</t>
  </si>
  <si>
    <t>Pol5</t>
  </si>
  <si>
    <t>Kulový kohout DN20</t>
  </si>
  <si>
    <t>Pol6</t>
  </si>
  <si>
    <t>Kulový kohout DN25</t>
  </si>
  <si>
    <t>Pol7</t>
  </si>
  <si>
    <t>Kulový kohout s filtrem FILTR BALL - páka, DN20</t>
  </si>
  <si>
    <t>Pol8</t>
  </si>
  <si>
    <t>Kulový kohout s filtrem FILTR BALL - páka, DN25</t>
  </si>
  <si>
    <t>Pol9</t>
  </si>
  <si>
    <t>Zpětná klapka DN25</t>
  </si>
  <si>
    <t>Pol10</t>
  </si>
  <si>
    <t>Zpětná klapka DN20</t>
  </si>
  <si>
    <t>Pol11</t>
  </si>
  <si>
    <t>Vypouštěcí kohout DN15</t>
  </si>
  <si>
    <t>Pol12</t>
  </si>
  <si>
    <t>Přepouštěcí ventil</t>
  </si>
  <si>
    <t>Potrubí a izolace</t>
  </si>
  <si>
    <t>Pol13</t>
  </si>
  <si>
    <t>Cu 15x1, včetně fitinek, kolínek, přechodek, odboček atd.</t>
  </si>
  <si>
    <t>bm</t>
  </si>
  <si>
    <t>Pol14</t>
  </si>
  <si>
    <t>Cu 18x1, včetně fitinek, kolínek, přechodek, odboček atd.</t>
  </si>
  <si>
    <t>Pol15</t>
  </si>
  <si>
    <t>Cu 22x1, včetně fitinek, kolínek, přechodek, odboček atd.</t>
  </si>
  <si>
    <t>Pol16</t>
  </si>
  <si>
    <t>Cu 28x1,5, včetně fitinek, kolínek, přechodek, odboček atd.</t>
  </si>
  <si>
    <t>Pol17</t>
  </si>
  <si>
    <t>Izolace potrubí návleková se spoji pouze lepenými podle doporučení výrobce tl.25 mm (při lambda 0,039 W/mK) DN15</t>
  </si>
  <si>
    <t>Pol18</t>
  </si>
  <si>
    <t>Izolace potrubí návleková se spoji pouze lepenými podle doporučení výrobce tl.25 mm (při lambda 0,039 W/mK) DN18</t>
  </si>
  <si>
    <t>Pol19</t>
  </si>
  <si>
    <t>Izolace potrubí návleková se spoji pouze lepenými podle doporučení výrobce tl.25 mm (při lambda 0,039 W/mK) DN22</t>
  </si>
  <si>
    <t>Pol20</t>
  </si>
  <si>
    <t>Izolace potrubí návleková se spoji pouze lepenými podle doporučení výrobce tl.25 mm (při lambda 0,039 W/mK) DN28</t>
  </si>
  <si>
    <t>Pol21</t>
  </si>
  <si>
    <t>Systém uložení a uchycení potrubí v soupisu horních položek. Objímky dělené s gumovou výstelkou. Průchodky stavebními kontrukcemi atd.. Ostatní montážní materiál.</t>
  </si>
  <si>
    <t>Otopná tělesa</t>
  </si>
  <si>
    <t>Pol22</t>
  </si>
  <si>
    <t>KLMM 1820.750</t>
  </si>
  <si>
    <t>Pol23</t>
  </si>
  <si>
    <t>DESKOVÉ TĚLESO 21VKU 6040</t>
  </si>
  <si>
    <t>Pol24</t>
  </si>
  <si>
    <t>DESKOVÉ TĚLESO 21VKU 6050</t>
  </si>
  <si>
    <t>Pol25</t>
  </si>
  <si>
    <t>DESKOVÉ TĚLESO 22VKU 6040</t>
  </si>
  <si>
    <t>Pol26</t>
  </si>
  <si>
    <t>DESKOVÉ TĚLESO 22VKU 6050</t>
  </si>
  <si>
    <t>Pol27</t>
  </si>
  <si>
    <t>DESKOVÉ TĚLESO 22VKU 6060</t>
  </si>
  <si>
    <t>Pol28</t>
  </si>
  <si>
    <t>DESKOVÉ TĚLESO 22VKU 6070</t>
  </si>
  <si>
    <t>Pol29</t>
  </si>
  <si>
    <t>DESKOVÉ TĚLESO 22VKU 6080</t>
  </si>
  <si>
    <t>Pol30</t>
  </si>
  <si>
    <t>DESKOVÉ TĚLESO 22VKU 6090</t>
  </si>
  <si>
    <t>Pol31</t>
  </si>
  <si>
    <t>DESKOVÉ TĚLESO 22VKU 6120</t>
  </si>
  <si>
    <t>Pol32</t>
  </si>
  <si>
    <t>DESKOVÉ TĚLESO 22VKU 9060</t>
  </si>
  <si>
    <t>Pol33</t>
  </si>
  <si>
    <t>DESKOVÉ TĚLESO 33VKU 6050</t>
  </si>
  <si>
    <t>Pol34</t>
  </si>
  <si>
    <t>DESKOVÉ TĚLESO 33VKU 6070</t>
  </si>
  <si>
    <t>Pol35</t>
  </si>
  <si>
    <t>DESKOVÉ TĚLESO 33VKU 6080</t>
  </si>
  <si>
    <t>Pol36</t>
  </si>
  <si>
    <t>DESKOVÉ TĚLESO 33VKU 6090</t>
  </si>
  <si>
    <t>Pol37</t>
  </si>
  <si>
    <t>DESKOVÉ TĚLESO 33VKU 9050</t>
  </si>
  <si>
    <t>Pol38</t>
  </si>
  <si>
    <t>DESKOVÉ TĚLESO 33VKU 9090</t>
  </si>
  <si>
    <t>Radiátorové šroubení a hlavice</t>
  </si>
  <si>
    <t>Pol39</t>
  </si>
  <si>
    <t>Radiátorové šroubení pro tělesa typu VKU - ROHOVÉ DN 15</t>
  </si>
  <si>
    <t>Pol40</t>
  </si>
  <si>
    <t>HM armatura vč. termostatické hlavice, rohové provedení (ze zdi), krytka</t>
  </si>
  <si>
    <t>Pol41</t>
  </si>
  <si>
    <t>Termostatická hlavice (hlavice v místnosti s termostatem nebude)</t>
  </si>
  <si>
    <t>Pol42</t>
  </si>
  <si>
    <t>Termostatická hlavice (veřejné prostory)</t>
  </si>
  <si>
    <t>D7</t>
  </si>
  <si>
    <t>Ostatní výkony</t>
  </si>
  <si>
    <t>Pol43</t>
  </si>
  <si>
    <t>Topná a tlaková zkouška dle ČSN 06 0610</t>
  </si>
  <si>
    <t>Pol44</t>
  </si>
  <si>
    <t>Propláchnutí systému</t>
  </si>
  <si>
    <t>Pol45</t>
  </si>
  <si>
    <t>Stavební práce - prostupy v konstrukcích a drážky ve stěnách a ostatních souvisejích konstr. dle skutečné potřeby při montáži, začištění, utěsnění</t>
  </si>
  <si>
    <t>Pol46</t>
  </si>
  <si>
    <t>Popisky</t>
  </si>
  <si>
    <t>Pol47</t>
  </si>
  <si>
    <t>Zprovoznění kotle a celé topné soustavy, vyregulování systému, zaučení apod.</t>
  </si>
  <si>
    <t>Pol48</t>
  </si>
  <si>
    <t>Dokumentace skutečného provedení</t>
  </si>
  <si>
    <t>pl</t>
  </si>
  <si>
    <t>D8</t>
  </si>
  <si>
    <t>Doplňující položky</t>
  </si>
  <si>
    <t>Pol49</t>
  </si>
  <si>
    <t>Drobný montážní, spojovací a těsnící materiál</t>
  </si>
  <si>
    <t>Pol50</t>
  </si>
  <si>
    <t>Koordinátor stavby a BOZP, zřízení staveniště - viz stavební část</t>
  </si>
  <si>
    <t>VRN - Vedlejší rozpočtové náklady</t>
  </si>
  <si>
    <t xml:space="preserve">    VRN1 - Průzkumné, geodetické a projektové práce</t>
  </si>
  <si>
    <t xml:space="preserve">    VRN2 - Příprava staveniště</t>
  </si>
  <si>
    <t xml:space="preserve">    VRN3 - Zařízení staveniště</t>
  </si>
  <si>
    <t xml:space="preserve">    VRN4 - Inženýrská činnost</t>
  </si>
  <si>
    <t xml:space="preserve">    VRN6 - Územní vlivy</t>
  </si>
  <si>
    <t xml:space="preserve">    VRN7 - Provozní vlivy</t>
  </si>
  <si>
    <t>VRN1</t>
  </si>
  <si>
    <t>Průzkumné, geodetické a projektové práce</t>
  </si>
  <si>
    <t>011514000</t>
  </si>
  <si>
    <t>Stavebně-statický průzkum</t>
  </si>
  <si>
    <t>1024</t>
  </si>
  <si>
    <t>-1063189145</t>
  </si>
  <si>
    <t>"statický průzkum - sešívání stavby" 1</t>
  </si>
  <si>
    <t>012103000</t>
  </si>
  <si>
    <t>Geodetické práce před výstavbou</t>
  </si>
  <si>
    <t>2002783207</t>
  </si>
  <si>
    <t>012203000</t>
  </si>
  <si>
    <t>Geodetické práce při provádění stavby</t>
  </si>
  <si>
    <t>440521268</t>
  </si>
  <si>
    <t>012303000</t>
  </si>
  <si>
    <t>Geodetické práce po výstavbě</t>
  </si>
  <si>
    <t>1478585269</t>
  </si>
  <si>
    <t>012403000</t>
  </si>
  <si>
    <t>Kartografické práce</t>
  </si>
  <si>
    <t>-1460580002</t>
  </si>
  <si>
    <t>013254000</t>
  </si>
  <si>
    <t>Dokumentace skutečného provedení stavby</t>
  </si>
  <si>
    <t>-306214206</t>
  </si>
  <si>
    <t>013294000</t>
  </si>
  <si>
    <t>Ostatní dokumentace</t>
  </si>
  <si>
    <t>-1835404370</t>
  </si>
  <si>
    <t>"výrobní dokumentace na sanaci trhlin" 1</t>
  </si>
  <si>
    <t>VRN2</t>
  </si>
  <si>
    <t>Příprava staveniště</t>
  </si>
  <si>
    <t>023103000</t>
  </si>
  <si>
    <t>Neočekávané vyklizení objektů</t>
  </si>
  <si>
    <t>495430903</t>
  </si>
  <si>
    <t>"0,5% ze ZRN"1</t>
  </si>
  <si>
    <t>023203000</t>
  </si>
  <si>
    <t>Neočekávané demolice objektů</t>
  </si>
  <si>
    <t>-623409616</t>
  </si>
  <si>
    <t>VRN3</t>
  </si>
  <si>
    <t>Zařízení staveniště</t>
  </si>
  <si>
    <t>030001000</t>
  </si>
  <si>
    <t>1357699236</t>
  </si>
  <si>
    <t>"doporučené množství 2% ze ZRN"1</t>
  </si>
  <si>
    <t>VRN4</t>
  </si>
  <si>
    <t>Inženýrská činnost</t>
  </si>
  <si>
    <t>043134000</t>
  </si>
  <si>
    <t>Zkoušky zatěžovací</t>
  </si>
  <si>
    <t>511690773</t>
  </si>
  <si>
    <t>"zatěžovací zkoušky únosnosti pláně pod zpevněnými plochami" 3</t>
  </si>
  <si>
    <t>043194000</t>
  </si>
  <si>
    <t>Ostatní zkoušky</t>
  </si>
  <si>
    <t>-375699851</t>
  </si>
  <si>
    <t>"výtažné zkoušky, odtrhové zkoušky, kotevní plány apod." 1</t>
  </si>
  <si>
    <t>VRN6</t>
  </si>
  <si>
    <t>Územní vlivy</t>
  </si>
  <si>
    <t>062103000</t>
  </si>
  <si>
    <t>Překládání nákladu</t>
  </si>
  <si>
    <t>739362494</t>
  </si>
  <si>
    <t>"ztížené dopravní podmínky, doporučené množství 1% ze ZRN" 1</t>
  </si>
  <si>
    <t>VRN7</t>
  </si>
  <si>
    <t>Provozní vlivy</t>
  </si>
  <si>
    <t>075603000</t>
  </si>
  <si>
    <t>Jiná ochranná pásma</t>
  </si>
  <si>
    <t>493660070</t>
  </si>
  <si>
    <t>Struktura údajů, formát souboru a metodika pro zpracování</t>
  </si>
  <si>
    <t>Struktura</t>
  </si>
  <si>
    <t>Soubor je složen ze záložky Rekapitulace rekonstrukce a záložek s názvem soupisu prací pro jednotlivé objekty ve formátu XLS. Každá ze záložek přitom obsahuje</t>
  </si>
  <si>
    <t>ještě samostatné sestavy vymezené orámovaním a nadpisem sestavy.</t>
  </si>
  <si>
    <r>
      <rPr>
        <rFont val="Trebuchet MS"/>
        <charset val="238"/>
        <i val="1"/>
        <color auto="1"/>
        <sz val="9"/>
        <scheme val="none"/>
      </rPr>
      <t xml:space="preserve">Rekapitulace rekonstrukce </t>
    </r>
    <r>
      <rPr>
        <rFont val="Trebuchet MS"/>
        <charset val="238"/>
        <color auto="1"/>
        <sz val="9"/>
        <scheme val="none"/>
      </rPr>
      <t>obsahuje sestavu Rekapitulace rekonstrukce a Rekapitulace objektů rekonstrukce a soupisů prací.</t>
    </r>
  </si>
  <si>
    <r>
      <t xml:space="preserve">V sestavě </t>
    </r>
    <r>
      <rPr>
        <rFont val="Trebuchet MS"/>
        <charset val="238"/>
        <b val="1"/>
        <color auto="1"/>
        <sz val="9"/>
        <scheme val="none"/>
      </rPr>
      <t>Rekapitulace rekonstrukce</t>
    </r>
    <r>
      <rPr>
        <rFont val="Trebuchet MS"/>
        <charset val="238"/>
        <color auto="1"/>
        <sz val="9"/>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</si>
  <si>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</si>
  <si>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</si>
  <si>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Trebuchet MS"/>
        <charset val="238"/>
        <b val="1"/>
        <color auto="1"/>
        <sz val="9"/>
        <scheme val="none"/>
      </rPr>
      <t>Rekapitulace objektů rekonstrukce a soupisů prací</t>
    </r>
    <r>
      <rPr>
        <rFont val="Trebuchet MS"/>
        <charset val="238"/>
        <color auto="1"/>
        <sz val="9"/>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</si>
  <si>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</si>
  <si>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</si>
  <si>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</si>
  <si>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</si>
  <si>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</si>
  <si>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</si>
  <si>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</si>
  <si>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Vedlejší a ostatní náklady</t>
  </si>
  <si>
    <t>OST</t>
  </si>
  <si>
    <t>Ostatní</t>
  </si>
  <si>
    <t>Soupis prací pro daný typ objektu</t>
  </si>
  <si>
    <r>
      <rPr>
        <rFont val="Trebuchet MS"/>
        <charset val="238"/>
        <i val="1"/>
        <color auto="1"/>
        <sz val="9"/>
        <scheme val="none"/>
      </rPr>
      <t xml:space="preserve">Soupis prací </t>
    </r>
    <r>
      <rPr>
        <rFont val="Trebuchet MS"/>
        <charset val="238"/>
        <color auto="1"/>
        <sz val="9"/>
        <scheme val="none"/>
      </rPr>
      <t>pro jednotlivé objekty obsahuje sestavy Krycí list soupisu prací, Rekapitulace členění soupisu prací, Soupis prací. Za soupis prací může být považován</t>
    </r>
  </si>
  <si>
    <t>i objekt rekonstrukce v případě, že neobsahuje podřízenou zakázku.</t>
  </si>
  <si>
    <r>
      <rPr>
        <rFont val="Trebuchet MS"/>
        <charset val="238"/>
        <b val="1"/>
        <color auto="1"/>
        <sz val="9"/>
        <scheme val="none"/>
      </rPr>
      <t>Krycí list soupisu</t>
    </r>
    <r>
      <rPr>
        <rFont val="Trebuchet MS"/>
        <charset val="238"/>
        <color auto="1"/>
        <sz val="9"/>
        <scheme val="none"/>
      </rPr>
      <t xml:space="preserve"> obsahuje rekapitulaci informací o předmětu veřejné zakázky ze sestavy Rekapitulace rekonstrukce, informaci o zařazení objektu do KSO, </t>
    </r>
  </si>
  <si>
    <t>CC-CZ, CZ-CPV, CZ-CPA a rekapitulaci celkové nabídkové ceny uchazeče za aktuální soupis prací.</t>
  </si>
  <si>
    <r>
      <rPr>
        <rFont val="Trebuchet MS"/>
        <charset val="238"/>
        <b val="1"/>
        <color auto="1"/>
        <sz val="9"/>
        <scheme val="none"/>
      </rPr>
      <t>Rekapitulace členění soupisu prací</t>
    </r>
    <r>
      <rPr>
        <rFont val="Trebuchet MS"/>
        <charset val="238"/>
        <color auto="1"/>
        <sz val="9"/>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</si>
  <si>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</si>
  <si>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Trebuchet MS"/>
        <charset val="238"/>
        <b val="1"/>
        <color auto="1"/>
        <sz val="9"/>
        <scheme val="none"/>
      </rPr>
      <t xml:space="preserve">Soupis prací </t>
    </r>
    <r>
      <rPr>
        <rFont val="Trebuchet MS"/>
        <charset val="238"/>
        <color auto="1"/>
        <sz val="9"/>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</si>
  <si>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</si>
  <si>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</si>
  <si>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</si>
  <si>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</si>
  <si>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</si>
  <si>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</si>
  <si>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</si>
  <si>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</si>
  <si>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</si>
  <si>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</si>
  <si>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</si>
  <si>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</si>
  <si>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</si>
  <si>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</si>
  <si>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</si>
  <si>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</si>
  <si>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</si>
  <si>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</si>
  <si>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</si>
  <si>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</si>
  <si>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</si>
  <si>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</si>
  <si>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</si>
  <si>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</si>
  <si>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rekonstrukce - zde uchazeč vyplní svůj název (název subjektu) </t>
  </si>
  <si>
    <t>Pole IČ a DIČ v sestavě Rekapitulace rekonstrukce - zde uchazeč vyplní svoje IČ a DIČ</t>
  </si>
  <si>
    <t>Datum v sestavě Rekapitulace rekonstrukce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</si>
  <si>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</si>
  <si>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</si>
  <si>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</si>
  <si>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</si>
  <si>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</si>
  <si>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</si>
  <si>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</si>
  <si>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</si>
  <si>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</si>
  <si>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rekonstrukce</t>
  </si>
  <si>
    <t>Název</t>
  </si>
  <si>
    <t>Povinný</t>
  </si>
  <si>
    <t>Max. počet</t>
  </si>
  <si>
    <t>atributu</t>
  </si>
  <si>
    <t>(A/N)</t>
  </si>
  <si>
    <t>znaků</t>
  </si>
  <si>
    <t>A</t>
  </si>
  <si>
    <t>Kód rekonstrukce</t>
  </si>
  <si>
    <t>String</t>
  </si>
  <si>
    <t>Rekonstrukce</t>
  </si>
  <si>
    <t>Název rekonstrukce</t>
  </si>
  <si>
    <t>Místo</t>
  </si>
  <si>
    <t>N</t>
  </si>
  <si>
    <t>Místo rekonstrukce</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</si>
  <si>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</si>
  <si>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</si>
  <si>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</si>
  <si>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</si>
  <si>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</si>
  <si>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</si>
  <si>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</si>
  <si>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</si>
  <si>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</si>
  <si>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</si>
  <si>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</si>
  <si>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</si>
  <si>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</si>
  <si>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</si>
  <si>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</si>
  <si>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</si>
  <si>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</si>
  <si>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</si>
  <si>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</si>
  <si>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</si>
  <si>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</si>
  <si>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</si>
  <si>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</si>
  <si>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</si>
  <si>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</si>
  <si>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</si>
  <si>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</si>
  <si>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</si>
  <si>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</si>
  <si>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rekonstrukci. Sčítává se ze všech listů.</t>
  </si>
  <si>
    <t>Celková cena s DPH za celou rekonstrukci</t>
  </si>
  <si>
    <t>Rekapitulace objektů rekonstrukce a soupisů prací</t>
  </si>
  <si>
    <t>Přebírá se z Rekapitulace rekonstrukce</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</si>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</sst>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8">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color rgb="FF0000A8"/>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7"/>
      <color rgb="FF969696"/>
      <name val="Arial CE"/>
    </font>
    <font>
      <i/>
      <sz val="9"/>
      <color rgb="FF0000FF"/>
      <name val="Arial CE"/>
    </font>
    <font>
      <i/>
      <sz val="8"/>
      <color rgb="FF0000FF"/>
      <name val="Arial CE"/>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47" fillId="0" borderId="0" applyNumberFormat="0" applyFill="0" applyBorder="0" applyAlignment="0" applyProtection="0"/>
  </cellStyleXfs>
  <cellXfs count="380">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5" fillId="0" borderId="0" xfId="0" applyFont="1" applyAlignment="1" applyProtection="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8"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8"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4" xfId="0" applyFont="1" applyBorder="1" applyAlignment="1" applyProtection="1">
      <alignment vertical="center"/>
    </xf>
    <xf numFmtId="0" fontId="0" fillId="0" borderId="0" xfId="0" applyFont="1" applyAlignment="1" applyProtection="1">
      <alignment vertical="center"/>
    </xf>
    <xf numFmtId="0" fontId="19" fillId="0" borderId="6" xfId="0" applyFont="1" applyBorder="1" applyAlignment="1" applyProtection="1">
      <alignment horizontal="left" vertical="center"/>
    </xf>
    <xf numFmtId="0" fontId="0" fillId="0" borderId="6" xfId="0" applyFont="1" applyBorder="1" applyAlignment="1" applyProtection="1">
      <alignment vertical="center"/>
    </xf>
    <xf numFmtId="4" fontId="19"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20" fillId="0" borderId="0" xfId="0" applyNumberFormat="1" applyFont="1" applyAlignment="1" applyProtection="1">
      <alignment vertical="center"/>
    </xf>
    <xf numFmtId="0" fontId="1" fillId="0" borderId="4" xfId="0" applyFont="1" applyBorder="1" applyAlignment="1">
      <alignment vertical="center"/>
    </xf>
    <xf numFmtId="0" fontId="20" fillId="0" borderId="0" xfId="0" applyFont="1" applyAlignment="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9"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1" fillId="0" borderId="12" xfId="0" applyFont="1" applyBorder="1" applyAlignment="1">
      <alignment horizontal="center" vertical="center"/>
    </xf>
    <xf numFmtId="0" fontId="21" fillId="0" borderId="13" xfId="0" applyFont="1" applyBorder="1" applyAlignment="1">
      <alignment horizontal="left" vertical="center"/>
    </xf>
    <xf numFmtId="0" fontId="0" fillId="0" borderId="13" xfId="0" applyFont="1" applyBorder="1" applyAlignment="1">
      <alignment vertical="center"/>
    </xf>
    <xf numFmtId="0" fontId="0" fillId="0" borderId="14" xfId="0" applyFont="1" applyBorder="1" applyAlignment="1">
      <alignment vertical="center"/>
    </xf>
    <xf numFmtId="0" fontId="22" fillId="0" borderId="15" xfId="0" applyFont="1" applyBorder="1" applyAlignment="1">
      <alignment horizontal="left" vertical="center"/>
    </xf>
    <xf numFmtId="0" fontId="22"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2" fillId="0" borderId="15" xfId="0" applyFont="1" applyBorder="1" applyAlignment="1" applyProtection="1">
      <alignment horizontal="left" vertical="center"/>
    </xf>
    <xf numFmtId="0" fontId="22"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3" fillId="4" borderId="7" xfId="0" applyFont="1" applyFill="1" applyBorder="1" applyAlignment="1" applyProtection="1">
      <alignment horizontal="center" vertical="center"/>
    </xf>
    <xf numFmtId="0" fontId="23"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3" fillId="4" borderId="8" xfId="0" applyFont="1" applyFill="1" applyBorder="1" applyAlignment="1" applyProtection="1">
      <alignment horizontal="center" vertical="center"/>
    </xf>
    <xf numFmtId="0" fontId="23" fillId="4" borderId="8" xfId="0" applyFont="1" applyFill="1" applyBorder="1" applyAlignment="1" applyProtection="1">
      <alignment horizontal="right" vertical="center"/>
    </xf>
    <xf numFmtId="0" fontId="23" fillId="4" borderId="9" xfId="0" applyFont="1" applyFill="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24"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1" fillId="0" borderId="15"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6"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27" fillId="0" borderId="0" xfId="1" applyFont="1" applyAlignment="1">
      <alignment horizontal="center" vertical="center"/>
    </xf>
    <xf numFmtId="0" fontId="5" fillId="0" borderId="4" xfId="0" applyFont="1" applyBorder="1" applyAlignment="1" applyProtection="1">
      <alignment vertical="center"/>
    </xf>
    <xf numFmtId="0" fontId="28" fillId="0" borderId="0" xfId="0" applyFont="1" applyAlignment="1" applyProtection="1">
      <alignment vertical="center"/>
    </xf>
    <xf numFmtId="0" fontId="28" fillId="0" borderId="0" xfId="0" applyFont="1" applyAlignment="1" applyProtection="1">
      <alignment horizontal="left" vertical="center" wrapText="1"/>
    </xf>
    <xf numFmtId="0" fontId="29" fillId="0" borderId="0" xfId="0" applyFont="1" applyAlignment="1" applyProtection="1">
      <alignment vertical="center"/>
    </xf>
    <xf numFmtId="4" fontId="29"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30" fillId="0" borderId="15" xfId="0" applyNumberFormat="1" applyFont="1" applyBorder="1" applyAlignment="1" applyProtection="1">
      <alignment vertical="center"/>
    </xf>
    <xf numFmtId="4" fontId="30" fillId="0" borderId="0" xfId="0" applyNumberFormat="1" applyFont="1" applyBorder="1" applyAlignment="1" applyProtection="1">
      <alignment vertical="center"/>
    </xf>
    <xf numFmtId="166" fontId="30" fillId="0" borderId="0" xfId="0" applyNumberFormat="1" applyFont="1" applyBorder="1" applyAlignment="1" applyProtection="1">
      <alignment vertical="center"/>
    </xf>
    <xf numFmtId="4" fontId="30" fillId="0" borderId="16" xfId="0" applyNumberFormat="1" applyFont="1" applyBorder="1" applyAlignment="1" applyProtection="1">
      <alignment vertical="center"/>
    </xf>
    <xf numFmtId="0" fontId="5" fillId="0" borderId="0" xfId="0" applyFont="1" applyAlignment="1">
      <alignment horizontal="left" vertical="center"/>
    </xf>
    <xf numFmtId="4" fontId="29" fillId="0" borderId="0" xfId="0" applyNumberFormat="1" applyFont="1" applyAlignment="1" applyProtection="1">
      <alignment horizontal="right" vertical="center"/>
    </xf>
    <xf numFmtId="0" fontId="7" fillId="0" borderId="0" xfId="0" applyFont="1" applyAlignment="1" applyProtection="1">
      <alignment vertical="center"/>
    </xf>
    <xf numFmtId="0" fontId="31" fillId="0" borderId="0" xfId="0" applyFont="1" applyAlignment="1" applyProtection="1">
      <alignment horizontal="left" vertical="center" wrapText="1"/>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4" fontId="30" fillId="0" borderId="20" xfId="0" applyNumberFormat="1" applyFont="1" applyBorder="1" applyAlignment="1" applyProtection="1">
      <alignment vertical="center"/>
    </xf>
    <xf numFmtId="4" fontId="30" fillId="0" borderId="21" xfId="0" applyNumberFormat="1" applyFont="1" applyBorder="1" applyAlignment="1" applyProtection="1">
      <alignment vertical="center"/>
    </xf>
    <xf numFmtId="166" fontId="30" fillId="0" borderId="21" xfId="0" applyNumberFormat="1" applyFont="1" applyBorder="1" applyAlignment="1" applyProtection="1">
      <alignment vertical="center"/>
    </xf>
    <xf numFmtId="4" fontId="30" fillId="0" borderId="22" xfId="0" applyNumberFormat="1" applyFont="1" applyBorder="1" applyAlignment="1" applyProtection="1">
      <alignment vertical="center"/>
    </xf>
    <xf numFmtId="0" fontId="0" fillId="0" borderId="0" xfId="0" applyProtection="1">
      <protection locked="0"/>
    </xf>
    <xf numFmtId="0" fontId="0" fillId="0" borderId="2" xfId="0" applyBorder="1"/>
    <xf numFmtId="0" fontId="0" fillId="0" borderId="3" xfId="0" applyBorder="1"/>
    <xf numFmtId="0" fontId="0" fillId="0" borderId="3" xfId="0" applyBorder="1" applyProtection="1">
      <protection locked="0"/>
    </xf>
    <xf numFmtId="0" fontId="15" fillId="0" borderId="0" xfId="0" applyFont="1" applyAlignment="1">
      <alignment horizontal="left" vertical="center"/>
    </xf>
    <xf numFmtId="0" fontId="3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3" fillId="0" borderId="0" xfId="0" applyFont="1" applyAlignment="1">
      <alignment horizontal="left" vertical="center" wrapText="1"/>
    </xf>
    <xf numFmtId="0" fontId="1" fillId="0" borderId="0" xfId="0" applyFont="1" applyAlignment="1" applyProtection="1">
      <alignment horizontal="left" vertical="center"/>
      <protection locked="0"/>
    </xf>
    <xf numFmtId="165" fontId="2" fillId="0" borderId="0" xfId="0" applyNumberFormat="1" applyFont="1" applyAlignment="1">
      <alignment horizontal="left" vertical="center"/>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0" xfId="0" applyFont="1" applyAlignment="1" applyProtection="1">
      <alignment vertical="center" wrapText="1"/>
      <protection locked="0"/>
    </xf>
    <xf numFmtId="0" fontId="0" fillId="0" borderId="13" xfId="0" applyFont="1" applyBorder="1" applyAlignment="1" applyProtection="1">
      <alignment vertical="center"/>
      <protection locked="0"/>
    </xf>
    <xf numFmtId="0" fontId="19"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0" fontId="0" fillId="4" borderId="8" xfId="0" applyFont="1" applyFill="1" applyBorder="1" applyAlignment="1" applyProtection="1">
      <alignment vertical="center"/>
      <protection locked="0"/>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11"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1" fillId="0" borderId="0" xfId="0" applyFont="1" applyAlignment="1" applyProtection="1">
      <alignment horizontal="left" vertical="center" wrapText="1"/>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3" fillId="4" borderId="0" xfId="0" applyFont="1" applyFill="1" applyAlignment="1" applyProtection="1">
      <alignment horizontal="right" vertical="center"/>
    </xf>
    <xf numFmtId="0" fontId="33"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4" xfId="0" applyFont="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protection locked="0"/>
    </xf>
    <xf numFmtId="0" fontId="23" fillId="4" borderId="19" xfId="0" applyFont="1" applyFill="1" applyBorder="1" applyAlignment="1" applyProtection="1">
      <alignment horizontal="center" vertical="center" wrapText="1"/>
    </xf>
    <xf numFmtId="0" fontId="0" fillId="0" borderId="4" xfId="0" applyFont="1" applyBorder="1" applyAlignment="1">
      <alignment horizontal="center" vertical="center" wrapText="1"/>
    </xf>
    <xf numFmtId="4" fontId="25" fillId="0" borderId="0" xfId="0" applyNumberFormat="1" applyFont="1" applyAlignment="1" applyProtection="1"/>
    <xf numFmtId="166" fontId="34" fillId="0" borderId="13" xfId="0" applyNumberFormat="1" applyFont="1" applyBorder="1" applyAlignment="1" applyProtection="1"/>
    <xf numFmtId="166" fontId="34" fillId="0" borderId="14" xfId="0" applyNumberFormat="1" applyFont="1" applyBorder="1" applyAlignment="1" applyProtection="1"/>
    <xf numFmtId="4" fontId="35"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3" xfId="0" applyFont="1" applyBorder="1" applyAlignment="1" applyProtection="1">
      <alignment horizontal="center" vertical="center"/>
    </xf>
    <xf numFmtId="49" fontId="23" fillId="0" borderId="23" xfId="0" applyNumberFormat="1" applyFont="1" applyBorder="1" applyAlignment="1" applyProtection="1">
      <alignment horizontal="left" vertical="center" wrapText="1"/>
    </xf>
    <xf numFmtId="0" fontId="23" fillId="0" borderId="23" xfId="0" applyFont="1" applyBorder="1" applyAlignment="1" applyProtection="1">
      <alignment horizontal="left" vertical="center" wrapText="1"/>
    </xf>
    <xf numFmtId="0" fontId="23" fillId="0" borderId="23" xfId="0" applyFont="1" applyBorder="1" applyAlignment="1" applyProtection="1">
      <alignment horizontal="center" vertical="center" wrapText="1"/>
    </xf>
    <xf numFmtId="167" fontId="23" fillId="0" borderId="23" xfId="0" applyNumberFormat="1" applyFont="1" applyBorder="1" applyAlignment="1" applyProtection="1">
      <alignment vertical="center"/>
    </xf>
    <xf numFmtId="4" fontId="23" fillId="2" borderId="23" xfId="0" applyNumberFormat="1" applyFont="1" applyFill="1" applyBorder="1" applyAlignment="1" applyProtection="1">
      <alignment vertical="center"/>
      <protection locked="0"/>
    </xf>
    <xf numFmtId="4" fontId="23" fillId="0" borderId="23" xfId="0" applyNumberFormat="1" applyFont="1" applyBorder="1" applyAlignment="1" applyProtection="1">
      <alignment vertical="center"/>
    </xf>
    <xf numFmtId="0" fontId="24" fillId="2" borderId="15"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6"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36" fillId="0" borderId="0" xfId="0" applyFont="1" applyAlignment="1" applyProtection="1">
      <alignment horizontal="left" vertical="center"/>
    </xf>
    <xf numFmtId="0" fontId="37" fillId="0" borderId="0" xfId="0" applyFont="1" applyAlignment="1" applyProtection="1">
      <alignment vertical="center" wrapText="1"/>
    </xf>
    <xf numFmtId="0" fontId="0" fillId="0" borderId="15" xfId="0" applyFont="1" applyBorder="1" applyAlignment="1" applyProtection="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0" fontId="38" fillId="0" borderId="23" xfId="0" applyFont="1" applyBorder="1" applyAlignment="1" applyProtection="1">
      <alignment horizontal="center" vertical="center"/>
    </xf>
    <xf numFmtId="49" fontId="38" fillId="0" borderId="23" xfId="0" applyNumberFormat="1" applyFont="1" applyBorder="1" applyAlignment="1" applyProtection="1">
      <alignment horizontal="left" vertical="center" wrapText="1"/>
    </xf>
    <xf numFmtId="0" fontId="38" fillId="0" borderId="23" xfId="0" applyFont="1" applyBorder="1" applyAlignment="1" applyProtection="1">
      <alignment horizontal="left" vertical="center" wrapText="1"/>
    </xf>
    <xf numFmtId="0" fontId="38" fillId="0" borderId="23" xfId="0" applyFont="1" applyBorder="1" applyAlignment="1" applyProtection="1">
      <alignment horizontal="center" vertical="center" wrapText="1"/>
    </xf>
    <xf numFmtId="167" fontId="38" fillId="0" borderId="23" xfId="0" applyNumberFormat="1" applyFont="1" applyBorder="1" applyAlignment="1" applyProtection="1">
      <alignment vertical="center"/>
    </xf>
    <xf numFmtId="4" fontId="38" fillId="2" borderId="23" xfId="0" applyNumberFormat="1" applyFont="1" applyFill="1" applyBorder="1" applyAlignment="1" applyProtection="1">
      <alignment vertical="center"/>
      <protection locked="0"/>
    </xf>
    <xf numFmtId="4" fontId="38" fillId="0" borderId="23" xfId="0" applyNumberFormat="1" applyFont="1" applyBorder="1" applyAlignment="1" applyProtection="1">
      <alignment vertical="center"/>
    </xf>
    <xf numFmtId="0" fontId="39" fillId="0" borderId="4" xfId="0" applyFont="1" applyBorder="1" applyAlignment="1">
      <alignment vertical="center"/>
    </xf>
    <xf numFmtId="0" fontId="38" fillId="2" borderId="15" xfId="0" applyFont="1" applyFill="1" applyBorder="1" applyAlignment="1" applyProtection="1">
      <alignment horizontal="left" vertical="center"/>
      <protection locked="0"/>
    </xf>
    <xf numFmtId="0" fontId="38" fillId="0" borderId="0" xfId="0" applyFont="1" applyBorder="1" applyAlignment="1" applyProtection="1">
      <alignment horizontal="center" vertical="center"/>
    </xf>
    <xf numFmtId="167" fontId="23" fillId="2" borderId="23" xfId="0" applyNumberFormat="1" applyFont="1" applyFill="1" applyBorder="1" applyAlignment="1" applyProtection="1">
      <alignment vertical="center"/>
      <protection locked="0"/>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0" fillId="0" borderId="22" xfId="0" applyFont="1" applyBorder="1" applyAlignment="1" applyProtection="1">
      <alignment vertical="center"/>
    </xf>
    <xf numFmtId="0" fontId="24" fillId="2" borderId="20" xfId="0" applyFont="1" applyFill="1" applyBorder="1" applyAlignment="1" applyProtection="1">
      <alignment horizontal="left" vertical="center"/>
      <protection locked="0"/>
    </xf>
    <xf numFmtId="0" fontId="24"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24" fillId="0" borderId="21" xfId="0" applyNumberFormat="1" applyFont="1" applyBorder="1" applyAlignment="1" applyProtection="1">
      <alignment vertical="center"/>
    </xf>
    <xf numFmtId="166" fontId="24" fillId="0" borderId="22" xfId="0" applyNumberFormat="1" applyFont="1" applyBorder="1" applyAlignment="1" applyProtection="1">
      <alignment vertical="center"/>
    </xf>
    <xf numFmtId="0" fontId="0" fillId="0" borderId="0" xfId="0" applyAlignment="1">
      <alignment vertical="top"/>
    </xf>
    <xf numFmtId="0" fontId="40" fillId="0" borderId="24" xfId="0" applyFont="1" applyBorder="1" applyAlignment="1">
      <alignment vertical="center" wrapText="1"/>
    </xf>
    <xf numFmtId="0" fontId="40" fillId="0" borderId="25" xfId="0" applyFont="1" applyBorder="1" applyAlignment="1">
      <alignment vertical="center" wrapText="1"/>
    </xf>
    <xf numFmtId="0" fontId="40" fillId="0" borderId="26" xfId="0" applyFont="1" applyBorder="1" applyAlignment="1">
      <alignment vertical="center" wrapText="1"/>
    </xf>
    <xf numFmtId="0" fontId="40" fillId="0" borderId="27" xfId="0" applyFont="1" applyBorder="1" applyAlignment="1">
      <alignment horizontal="center" vertical="center" wrapText="1"/>
    </xf>
    <xf numFmtId="0" fontId="41" fillId="0" borderId="1"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vertical="center" wrapText="1"/>
    </xf>
    <xf numFmtId="0" fontId="42" fillId="0" borderId="29" xfId="0" applyFont="1" applyBorder="1" applyAlignment="1">
      <alignment horizontal="left" wrapText="1"/>
    </xf>
    <xf numFmtId="0" fontId="40" fillId="0" borderId="28" xfId="0" applyFont="1" applyBorder="1" applyAlignment="1">
      <alignment vertical="center" wrapText="1"/>
    </xf>
    <xf numFmtId="0" fontId="42" fillId="0" borderId="1" xfId="0" applyFont="1" applyBorder="1" applyAlignment="1">
      <alignment horizontal="left" vertical="center" wrapText="1"/>
    </xf>
    <xf numFmtId="0" fontId="43" fillId="0" borderId="1" xfId="0" applyFont="1" applyBorder="1" applyAlignment="1">
      <alignment horizontal="left" vertical="center" wrapText="1"/>
    </xf>
    <xf numFmtId="0" fontId="43" fillId="0" borderId="27" xfId="0" applyFont="1" applyBorder="1" applyAlignment="1">
      <alignment vertical="center" wrapText="1"/>
    </xf>
    <xf numFmtId="0" fontId="43" fillId="0" borderId="1" xfId="0" applyFont="1" applyBorder="1" applyAlignment="1">
      <alignment vertical="center" wrapText="1"/>
    </xf>
    <xf numFmtId="0" fontId="43" fillId="0" borderId="1" xfId="0" applyFont="1" applyBorder="1" applyAlignment="1">
      <alignment horizontal="left" vertical="center"/>
    </xf>
    <xf numFmtId="0" fontId="43" fillId="0" borderId="1" xfId="0" applyFont="1" applyBorder="1" applyAlignment="1">
      <alignment vertical="center"/>
    </xf>
    <xf numFmtId="49" fontId="43" fillId="0" borderId="1" xfId="0" applyNumberFormat="1" applyFont="1" applyBorder="1" applyAlignment="1">
      <alignment horizontal="left" vertical="center" wrapText="1"/>
    </xf>
    <xf numFmtId="49" fontId="43" fillId="0" borderId="1" xfId="0" applyNumberFormat="1" applyFont="1" applyBorder="1" applyAlignment="1">
      <alignment vertical="center" wrapText="1"/>
    </xf>
    <xf numFmtId="0" fontId="40" fillId="0" borderId="30" xfId="0" applyFont="1" applyBorder="1" applyAlignment="1">
      <alignment vertical="center" wrapText="1"/>
    </xf>
    <xf numFmtId="0" fontId="44" fillId="0" borderId="29" xfId="0" applyFont="1" applyBorder="1" applyAlignment="1">
      <alignment vertical="center" wrapText="1"/>
    </xf>
    <xf numFmtId="0" fontId="40" fillId="0" borderId="31" xfId="0" applyFont="1" applyBorder="1" applyAlignment="1">
      <alignment vertical="center" wrapText="1"/>
    </xf>
    <xf numFmtId="0" fontId="40" fillId="0" borderId="1" xfId="0" applyFont="1" applyBorder="1" applyAlignment="1">
      <alignment vertical="top"/>
    </xf>
    <xf numFmtId="0" fontId="40" fillId="0" borderId="0" xfId="0" applyFont="1" applyAlignment="1">
      <alignment vertical="top"/>
    </xf>
    <xf numFmtId="0" fontId="40" fillId="0" borderId="24" xfId="0" applyFont="1" applyBorder="1" applyAlignment="1">
      <alignment horizontal="left" vertical="center"/>
    </xf>
    <xf numFmtId="0" fontId="40" fillId="0" borderId="25" xfId="0" applyFont="1" applyBorder="1" applyAlignment="1">
      <alignment horizontal="left" vertical="center"/>
    </xf>
    <xf numFmtId="0" fontId="40" fillId="0" borderId="26" xfId="0" applyFont="1" applyBorder="1" applyAlignment="1">
      <alignment horizontal="left" vertical="center"/>
    </xf>
    <xf numFmtId="0" fontId="40" fillId="0" borderId="27" xfId="0" applyFont="1" applyBorder="1" applyAlignment="1">
      <alignment horizontal="left" vertical="center"/>
    </xf>
    <xf numFmtId="0" fontId="41" fillId="0" borderId="1" xfId="0" applyFont="1" applyBorder="1" applyAlignment="1">
      <alignment horizontal="center" vertical="center"/>
    </xf>
    <xf numFmtId="0" fontId="40" fillId="0" borderId="28" xfId="0" applyFont="1" applyBorder="1" applyAlignment="1">
      <alignment horizontal="left" vertical="center"/>
    </xf>
    <xf numFmtId="0" fontId="42" fillId="0" borderId="1" xfId="0" applyFont="1" applyBorder="1" applyAlignment="1">
      <alignment horizontal="left" vertical="center"/>
    </xf>
    <xf numFmtId="0" fontId="45" fillId="0" borderId="0" xfId="0" applyFont="1" applyAlignment="1">
      <alignment horizontal="left" vertical="center"/>
    </xf>
    <xf numFmtId="0" fontId="42" fillId="0" borderId="29" xfId="0" applyFont="1" applyBorder="1" applyAlignment="1">
      <alignment horizontal="left" vertical="center"/>
    </xf>
    <xf numFmtId="0" fontId="42" fillId="0" borderId="29" xfId="0" applyFont="1" applyBorder="1" applyAlignment="1">
      <alignment horizontal="center" vertical="center"/>
    </xf>
    <xf numFmtId="0" fontId="45" fillId="0" borderId="29" xfId="0" applyFont="1" applyBorder="1" applyAlignment="1">
      <alignment horizontal="left" vertical="center"/>
    </xf>
    <xf numFmtId="0" fontId="46" fillId="0" borderId="1" xfId="0" applyFont="1" applyBorder="1" applyAlignment="1">
      <alignment horizontal="left" vertical="center"/>
    </xf>
    <xf numFmtId="0" fontId="43" fillId="0" borderId="0" xfId="0" applyFont="1" applyAlignment="1">
      <alignment horizontal="left" vertical="center"/>
    </xf>
    <xf numFmtId="0" fontId="43" fillId="0" borderId="1" xfId="0" applyFont="1" applyBorder="1" applyAlignment="1">
      <alignment horizontal="center" vertical="center"/>
    </xf>
    <xf numFmtId="0" fontId="43" fillId="0" borderId="27" xfId="0" applyFont="1" applyBorder="1" applyAlignment="1">
      <alignment horizontal="left" vertical="center"/>
    </xf>
    <xf numFmtId="0" fontId="43" fillId="0" borderId="1" xfId="0" applyFont="1" applyFill="1" applyBorder="1" applyAlignment="1">
      <alignment horizontal="left" vertical="center"/>
    </xf>
    <xf numFmtId="0" fontId="43" fillId="0" borderId="1" xfId="0" applyFont="1" applyFill="1" applyBorder="1" applyAlignment="1">
      <alignment horizontal="center" vertical="center"/>
    </xf>
    <xf numFmtId="0" fontId="40" fillId="0" borderId="30" xfId="0" applyFont="1" applyBorder="1" applyAlignment="1">
      <alignment horizontal="left" vertical="center"/>
    </xf>
    <xf numFmtId="0" fontId="44" fillId="0" borderId="29" xfId="0" applyFont="1" applyBorder="1" applyAlignment="1">
      <alignment horizontal="left" vertical="center"/>
    </xf>
    <xf numFmtId="0" fontId="40" fillId="0" borderId="31" xfId="0" applyFont="1" applyBorder="1" applyAlignment="1">
      <alignment horizontal="left" vertical="center"/>
    </xf>
    <xf numFmtId="0" fontId="40" fillId="0" borderId="1" xfId="0" applyFont="1" applyBorder="1" applyAlignment="1">
      <alignment horizontal="left" vertical="center"/>
    </xf>
    <xf numFmtId="0" fontId="44" fillId="0" borderId="1" xfId="0" applyFont="1" applyBorder="1" applyAlignment="1">
      <alignment horizontal="left" vertical="center"/>
    </xf>
    <xf numFmtId="0" fontId="45" fillId="0" borderId="1" xfId="0" applyFont="1" applyBorder="1" applyAlignment="1">
      <alignment horizontal="left" vertical="center"/>
    </xf>
    <xf numFmtId="0" fontId="43" fillId="0" borderId="29" xfId="0" applyFont="1" applyBorder="1" applyAlignment="1">
      <alignment horizontal="left" vertical="center"/>
    </xf>
    <xf numFmtId="0" fontId="40" fillId="0" borderId="1" xfId="0" applyFont="1" applyBorder="1" applyAlignment="1">
      <alignment horizontal="left" vertical="center" wrapText="1"/>
    </xf>
    <xf numFmtId="0" fontId="43" fillId="0" borderId="1" xfId="0" applyFont="1" applyBorder="1" applyAlignment="1">
      <alignment horizontal="center" vertical="center" wrapText="1"/>
    </xf>
    <xf numFmtId="0" fontId="40" fillId="0" borderId="24"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0" fillId="0" borderId="27" xfId="0" applyFont="1" applyBorder="1" applyAlignment="1">
      <alignment horizontal="left" vertical="center" wrapText="1"/>
    </xf>
    <xf numFmtId="0" fontId="40" fillId="0" borderId="28" xfId="0" applyFont="1" applyBorder="1" applyAlignment="1">
      <alignment horizontal="left" vertical="center" wrapText="1"/>
    </xf>
    <xf numFmtId="0" fontId="45" fillId="0" borderId="27" xfId="0" applyFont="1" applyBorder="1" applyAlignment="1">
      <alignment horizontal="left" vertical="center" wrapText="1"/>
    </xf>
    <xf numFmtId="0" fontId="45" fillId="0" borderId="28" xfId="0" applyFont="1" applyBorder="1" applyAlignment="1">
      <alignment horizontal="left" vertical="center" wrapText="1"/>
    </xf>
    <xf numFmtId="0" fontId="43" fillId="0" borderId="27" xfId="0" applyFont="1" applyBorder="1" applyAlignment="1">
      <alignment horizontal="left" vertical="center" wrapText="1"/>
    </xf>
    <xf numFmtId="0" fontId="43" fillId="0" borderId="28" xfId="0" applyFont="1" applyBorder="1" applyAlignment="1">
      <alignment horizontal="left" vertical="center" wrapText="1"/>
    </xf>
    <xf numFmtId="0" fontId="43" fillId="0" borderId="28" xfId="0" applyFont="1" applyBorder="1" applyAlignment="1">
      <alignment horizontal="left" vertical="center"/>
    </xf>
    <xf numFmtId="0" fontId="43" fillId="0" borderId="30" xfId="0" applyFont="1" applyBorder="1" applyAlignment="1">
      <alignment horizontal="left" vertical="center" wrapText="1"/>
    </xf>
    <xf numFmtId="0" fontId="43" fillId="0" borderId="29" xfId="0" applyFont="1" applyBorder="1" applyAlignment="1">
      <alignment horizontal="left" vertical="center" wrapText="1"/>
    </xf>
    <xf numFmtId="0" fontId="43" fillId="0" borderId="31" xfId="0" applyFont="1" applyBorder="1" applyAlignment="1">
      <alignment horizontal="left" vertical="center" wrapText="1"/>
    </xf>
    <xf numFmtId="0" fontId="43" fillId="0" borderId="1" xfId="0" applyFont="1" applyBorder="1" applyAlignment="1">
      <alignment horizontal="left" vertical="top"/>
    </xf>
    <xf numFmtId="0" fontId="43" fillId="0" borderId="1" xfId="0" applyFont="1" applyBorder="1" applyAlignment="1">
      <alignment horizontal="center" vertical="top"/>
    </xf>
    <xf numFmtId="0" fontId="43" fillId="0" borderId="30" xfId="0" applyFont="1" applyBorder="1" applyAlignment="1">
      <alignment horizontal="left" vertical="center"/>
    </xf>
    <xf numFmtId="0" fontId="43" fillId="0" borderId="31" xfId="0" applyFont="1" applyBorder="1" applyAlignment="1">
      <alignment horizontal="left" vertical="center"/>
    </xf>
    <xf numFmtId="0" fontId="45" fillId="0" borderId="0" xfId="0" applyFont="1" applyAlignment="1">
      <alignment vertical="center"/>
    </xf>
    <xf numFmtId="0" fontId="42" fillId="0" borderId="1" xfId="0" applyFont="1" applyBorder="1" applyAlignment="1">
      <alignment vertical="center"/>
    </xf>
    <xf numFmtId="0" fontId="45" fillId="0" borderId="29" xfId="0" applyFont="1" applyBorder="1" applyAlignment="1">
      <alignment vertical="center"/>
    </xf>
    <xf numFmtId="0" fontId="42" fillId="0" borderId="29" xfId="0" applyFont="1" applyBorder="1" applyAlignment="1">
      <alignment vertical="center"/>
    </xf>
    <xf numFmtId="0" fontId="0" fillId="0" borderId="1" xfId="0" applyBorder="1" applyAlignment="1">
      <alignment vertical="top"/>
    </xf>
    <xf numFmtId="49" fontId="43" fillId="0" borderId="1" xfId="0" applyNumberFormat="1" applyFont="1" applyBorder="1" applyAlignment="1">
      <alignment horizontal="left" vertical="center"/>
    </xf>
    <xf numFmtId="0" fontId="0" fillId="0" borderId="29" xfId="0" applyBorder="1" applyAlignment="1">
      <alignment vertical="top"/>
    </xf>
    <xf numFmtId="0" fontId="42" fillId="0" borderId="29" xfId="0" applyFont="1" applyBorder="1" applyAlignment="1">
      <alignment horizontal="left"/>
    </xf>
    <xf numFmtId="0" fontId="45" fillId="0" borderId="29" xfId="0" applyFont="1" applyBorder="1" applyAlignment="1"/>
    <xf numFmtId="0" fontId="40" fillId="0" borderId="27" xfId="0" applyFont="1" applyBorder="1" applyAlignment="1">
      <alignment vertical="top"/>
    </xf>
    <xf numFmtId="0" fontId="40" fillId="0" borderId="28" xfId="0" applyFont="1" applyBorder="1" applyAlignment="1">
      <alignment vertical="top"/>
    </xf>
    <xf numFmtId="0" fontId="40" fillId="0" borderId="1" xfId="0" applyFont="1" applyBorder="1" applyAlignment="1">
      <alignment horizontal="center" vertical="center"/>
    </xf>
    <xf numFmtId="0" fontId="40" fillId="0" borderId="1" xfId="0" applyFont="1" applyBorder="1" applyAlignment="1">
      <alignment horizontal="left" vertical="top"/>
    </xf>
    <xf numFmtId="0" fontId="40" fillId="0" borderId="30" xfId="0" applyFont="1" applyBorder="1" applyAlignment="1">
      <alignment vertical="top"/>
    </xf>
    <xf numFmtId="0" fontId="40" fillId="0" borderId="29" xfId="0" applyFont="1" applyBorder="1" applyAlignment="1">
      <alignment vertical="top"/>
    </xf>
    <xf numFmtId="0" fontId="40"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styles" Target="styles.xml" /><Relationship Id="rId9" Type="http://schemas.openxmlformats.org/officeDocument/2006/relationships/theme" Target="theme/theme1.xml" /><Relationship Id="rId10" Type="http://schemas.openxmlformats.org/officeDocument/2006/relationships/calcChain" Target="calcChain.xml" /><Relationship Id="rId11"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 customWidth="1"/>
    <col min="2" max="2" width="1.67" customWidth="1"/>
    <col min="3" max="3" width="4.17" customWidth="1"/>
    <col min="4" max="4" width="2.67" customWidth="1"/>
    <col min="5" max="5" width="2.67" customWidth="1"/>
    <col min="6" max="6" width="2.67" customWidth="1"/>
    <col min="7" max="7" width="2.67" customWidth="1"/>
    <col min="8" max="8" width="2.67" customWidth="1"/>
    <col min="9" max="9" width="2.67" customWidth="1"/>
    <col min="10" max="10" width="2.67" customWidth="1"/>
    <col min="11" max="11" width="2.67" customWidth="1"/>
    <col min="12" max="12" width="2.67" customWidth="1"/>
    <col min="13" max="13" width="2.67" customWidth="1"/>
    <col min="14" max="14" width="2.67" customWidth="1"/>
    <col min="15" max="15" width="2.67" customWidth="1"/>
    <col min="16" max="16" width="2.67" customWidth="1"/>
    <col min="17" max="17" width="2.67" customWidth="1"/>
    <col min="18" max="18" width="2.67" customWidth="1"/>
    <col min="19" max="19" width="2.67" customWidth="1"/>
    <col min="20" max="20" width="2.67" customWidth="1"/>
    <col min="21" max="21" width="2.67" customWidth="1"/>
    <col min="22" max="22" width="2.67" customWidth="1"/>
    <col min="23" max="23" width="2.67" customWidth="1"/>
    <col min="24" max="24" width="2.67" customWidth="1"/>
    <col min="25" max="25" width="2.67" customWidth="1"/>
    <col min="26" max="26" width="2.67" customWidth="1"/>
    <col min="27" max="27" width="2.67" customWidth="1"/>
    <col min="28" max="28" width="2.67" customWidth="1"/>
    <col min="29" max="29" width="2.67" customWidth="1"/>
    <col min="30" max="30" width="2.67" customWidth="1"/>
    <col min="31" max="31" width="2.67" customWidth="1"/>
    <col min="32" max="32" width="2.67" customWidth="1"/>
    <col min="33" max="33" width="2.67" customWidth="1"/>
    <col min="34" max="34" width="3.33" customWidth="1"/>
    <col min="35" max="35" width="31.67" customWidth="1"/>
    <col min="36" max="36" width="2.5" customWidth="1"/>
    <col min="37" max="37" width="2.5" customWidth="1"/>
    <col min="38" max="38" width="8.33" customWidth="1"/>
    <col min="39" max="39" width="3.33" customWidth="1"/>
    <col min="40" max="40" width="13.33" customWidth="1"/>
    <col min="41" max="41" width="7.5" customWidth="1"/>
    <col min="42" max="42" width="4.17" customWidth="1"/>
    <col min="43" max="43" width="15.67" customWidth="1"/>
    <col min="44" max="44" width="13.67" customWidth="1"/>
    <col min="45" max="45" width="25.83" hidden="1" customWidth="1"/>
    <col min="46" max="46" width="25.83" hidden="1" customWidth="1"/>
    <col min="47" max="47" width="25.83" hidden="1" customWidth="1"/>
    <col min="48" max="48" width="21.67" hidden="1" customWidth="1"/>
    <col min="49" max="49" width="21.67" hidden="1" customWidth="1"/>
    <col min="50" max="50" width="25" hidden="1" customWidth="1"/>
    <col min="51" max="51" width="25" hidden="1" customWidth="1"/>
    <col min="52" max="52" width="21.67" hidden="1" customWidth="1"/>
    <col min="53" max="53" width="19.17" hidden="1" customWidth="1"/>
    <col min="54" max="54" width="25" hidden="1" customWidth="1"/>
    <col min="55" max="55" width="21.67" hidden="1" customWidth="1"/>
    <col min="56" max="56" width="19.17" hidden="1" customWidth="1"/>
    <col min="57" max="57" width="66.5" customWidth="1"/>
    <col min="71" max="71" width="9.33" hidden="1"/>
    <col min="72" max="72" width="9.33" hidden="1"/>
    <col min="73" max="73" width="9.33" hidden="1"/>
    <col min="74" max="74" width="9.33" hidden="1"/>
    <col min="75" max="75" width="9.33" hidden="1"/>
    <col min="76" max="76" width="9.33" hidden="1"/>
    <col min="77" max="77" width="9.33" hidden="1"/>
    <col min="78" max="78" width="9.33" hidden="1"/>
    <col min="79" max="79" width="9.33" hidden="1"/>
    <col min="80" max="80" width="9.33" hidden="1"/>
    <col min="81" max="81" width="9.33" hidden="1"/>
    <col min="82" max="82" width="9.33" hidden="1"/>
    <col min="83" max="83" width="9.33" hidden="1"/>
    <col min="84" max="84" width="9.33" hidden="1"/>
    <col min="85" max="85" width="9.33" hidden="1"/>
    <col min="86" max="86" width="9.33" hidden="1"/>
    <col min="87" max="87" width="9.33" hidden="1"/>
    <col min="88" max="88" width="9.33" hidden="1"/>
    <col min="89" max="89" width="9.33" hidden="1"/>
    <col min="90" max="90" width="9.33" hidden="1"/>
    <col min="91" max="91" width="9.33" hidden="1"/>
  </cols>
  <sheetData>
    <row r="1">
      <c r="A1" s="17" t="s">
        <v>0</v>
      </c>
      <c r="AZ1" s="17" t="s">
        <v>1</v>
      </c>
      <c r="BA1" s="17" t="s">
        <v>2</v>
      </c>
      <c r="BB1" s="17" t="s">
        <v>3</v>
      </c>
      <c r="BT1" s="17" t="s">
        <v>4</v>
      </c>
      <c r="BU1" s="17" t="s">
        <v>4</v>
      </c>
      <c r="BV1" s="17" t="s">
        <v>5</v>
      </c>
    </row>
    <row r="2" ht="36.96" customHeight="1">
      <c r="AR2"/>
      <c r="BS2" s="18" t="s">
        <v>6</v>
      </c>
      <c r="BT2" s="18" t="s">
        <v>7</v>
      </c>
    </row>
    <row r="3" ht="6.96"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ht="24.96"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ht="12" customHeight="1">
      <c r="B5" s="22"/>
      <c r="C5" s="23"/>
      <c r="D5" s="27" t="s">
        <v>13</v>
      </c>
      <c r="E5" s="23"/>
      <c r="F5" s="23"/>
      <c r="G5" s="23"/>
      <c r="H5" s="23"/>
      <c r="I5" s="23"/>
      <c r="J5" s="23"/>
      <c r="K5" s="28" t="s">
        <v>14</v>
      </c>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1"/>
      <c r="BE5" s="29" t="s">
        <v>15</v>
      </c>
      <c r="BS5" s="18" t="s">
        <v>6</v>
      </c>
    </row>
    <row r="6" ht="36.96" customHeight="1">
      <c r="B6" s="22"/>
      <c r="C6" s="23"/>
      <c r="D6" s="30" t="s">
        <v>16</v>
      </c>
      <c r="E6" s="23"/>
      <c r="F6" s="23"/>
      <c r="G6" s="23"/>
      <c r="H6" s="23"/>
      <c r="I6" s="23"/>
      <c r="J6" s="23"/>
      <c r="K6" s="31" t="s">
        <v>17</v>
      </c>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1"/>
      <c r="BE6" s="32"/>
      <c r="BS6" s="18" t="s">
        <v>6</v>
      </c>
    </row>
    <row r="7" ht="12" customHeight="1">
      <c r="B7" s="22"/>
      <c r="C7" s="23"/>
      <c r="D7" s="33" t="s">
        <v>18</v>
      </c>
      <c r="E7" s="23"/>
      <c r="F7" s="23"/>
      <c r="G7" s="23"/>
      <c r="H7" s="23"/>
      <c r="I7" s="23"/>
      <c r="J7" s="23"/>
      <c r="K7" s="28" t="s">
        <v>19</v>
      </c>
      <c r="L7" s="23"/>
      <c r="M7" s="23"/>
      <c r="N7" s="23"/>
      <c r="O7" s="23"/>
      <c r="P7" s="23"/>
      <c r="Q7" s="23"/>
      <c r="R7" s="23"/>
      <c r="S7" s="23"/>
      <c r="T7" s="23"/>
      <c r="U7" s="23"/>
      <c r="V7" s="23"/>
      <c r="W7" s="23"/>
      <c r="X7" s="23"/>
      <c r="Y7" s="23"/>
      <c r="Z7" s="23"/>
      <c r="AA7" s="23"/>
      <c r="AB7" s="23"/>
      <c r="AC7" s="23"/>
      <c r="AD7" s="23"/>
      <c r="AE7" s="23"/>
      <c r="AF7" s="23"/>
      <c r="AG7" s="23"/>
      <c r="AH7" s="23"/>
      <c r="AI7" s="23"/>
      <c r="AJ7" s="23"/>
      <c r="AK7" s="33" t="s">
        <v>20</v>
      </c>
      <c r="AL7" s="23"/>
      <c r="AM7" s="23"/>
      <c r="AN7" s="28" t="s">
        <v>19</v>
      </c>
      <c r="AO7" s="23"/>
      <c r="AP7" s="23"/>
      <c r="AQ7" s="23"/>
      <c r="AR7" s="21"/>
      <c r="BE7" s="32"/>
      <c r="BS7" s="18" t="s">
        <v>6</v>
      </c>
    </row>
    <row r="8" ht="12" customHeight="1">
      <c r="B8" s="22"/>
      <c r="C8" s="23"/>
      <c r="D8" s="33" t="s">
        <v>21</v>
      </c>
      <c r="E8" s="23"/>
      <c r="F8" s="23"/>
      <c r="G8" s="23"/>
      <c r="H8" s="23"/>
      <c r="I8" s="23"/>
      <c r="J8" s="23"/>
      <c r="K8" s="28" t="s">
        <v>22</v>
      </c>
      <c r="L8" s="23"/>
      <c r="M8" s="23"/>
      <c r="N8" s="23"/>
      <c r="O8" s="23"/>
      <c r="P8" s="23"/>
      <c r="Q8" s="23"/>
      <c r="R8" s="23"/>
      <c r="S8" s="23"/>
      <c r="T8" s="23"/>
      <c r="U8" s="23"/>
      <c r="V8" s="23"/>
      <c r="W8" s="23"/>
      <c r="X8" s="23"/>
      <c r="Y8" s="23"/>
      <c r="Z8" s="23"/>
      <c r="AA8" s="23"/>
      <c r="AB8" s="23"/>
      <c r="AC8" s="23"/>
      <c r="AD8" s="23"/>
      <c r="AE8" s="23"/>
      <c r="AF8" s="23"/>
      <c r="AG8" s="23"/>
      <c r="AH8" s="23"/>
      <c r="AI8" s="23"/>
      <c r="AJ8" s="23"/>
      <c r="AK8" s="33" t="s">
        <v>23</v>
      </c>
      <c r="AL8" s="23"/>
      <c r="AM8" s="23"/>
      <c r="AN8" s="34" t="s">
        <v>24</v>
      </c>
      <c r="AO8" s="23"/>
      <c r="AP8" s="23"/>
      <c r="AQ8" s="23"/>
      <c r="AR8" s="21"/>
      <c r="BE8" s="32"/>
      <c r="BS8" s="18" t="s">
        <v>6</v>
      </c>
    </row>
    <row r="9" ht="14.4"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32"/>
      <c r="BS9" s="18" t="s">
        <v>6</v>
      </c>
    </row>
    <row r="10" ht="12" customHeight="1">
      <c r="B10" s="22"/>
      <c r="C10" s="23"/>
      <c r="D10" s="33" t="s">
        <v>25</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3" t="s">
        <v>26</v>
      </c>
      <c r="AL10" s="23"/>
      <c r="AM10" s="23"/>
      <c r="AN10" s="28" t="s">
        <v>19</v>
      </c>
      <c r="AO10" s="23"/>
      <c r="AP10" s="23"/>
      <c r="AQ10" s="23"/>
      <c r="AR10" s="21"/>
      <c r="BE10" s="32"/>
      <c r="BS10" s="18" t="s">
        <v>6</v>
      </c>
    </row>
    <row r="11" ht="18.48" customHeight="1">
      <c r="B11" s="22"/>
      <c r="C11" s="23"/>
      <c r="D11" s="23"/>
      <c r="E11" s="28" t="s">
        <v>27</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3" t="s">
        <v>28</v>
      </c>
      <c r="AL11" s="23"/>
      <c r="AM11" s="23"/>
      <c r="AN11" s="28" t="s">
        <v>19</v>
      </c>
      <c r="AO11" s="23"/>
      <c r="AP11" s="23"/>
      <c r="AQ11" s="23"/>
      <c r="AR11" s="21"/>
      <c r="BE11" s="32"/>
      <c r="BS11" s="18" t="s">
        <v>6</v>
      </c>
    </row>
    <row r="12" ht="6.96"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32"/>
      <c r="BS12" s="18" t="s">
        <v>6</v>
      </c>
    </row>
    <row r="13" ht="12" customHeight="1">
      <c r="B13" s="22"/>
      <c r="C13" s="23"/>
      <c r="D13" s="33" t="s">
        <v>29</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3" t="s">
        <v>26</v>
      </c>
      <c r="AL13" s="23"/>
      <c r="AM13" s="23"/>
      <c r="AN13" s="35" t="s">
        <v>30</v>
      </c>
      <c r="AO13" s="23"/>
      <c r="AP13" s="23"/>
      <c r="AQ13" s="23"/>
      <c r="AR13" s="21"/>
      <c r="BE13" s="32"/>
      <c r="BS13" s="18" t="s">
        <v>6</v>
      </c>
    </row>
    <row r="14">
      <c r="B14" s="22"/>
      <c r="C14" s="23"/>
      <c r="D14" s="23"/>
      <c r="E14" s="35" t="s">
        <v>30</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3" t="s">
        <v>28</v>
      </c>
      <c r="AL14" s="23"/>
      <c r="AM14" s="23"/>
      <c r="AN14" s="35" t="s">
        <v>30</v>
      </c>
      <c r="AO14" s="23"/>
      <c r="AP14" s="23"/>
      <c r="AQ14" s="23"/>
      <c r="AR14" s="21"/>
      <c r="BE14" s="32"/>
      <c r="BS14" s="18" t="s">
        <v>6</v>
      </c>
    </row>
    <row r="15" ht="6.96"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32"/>
      <c r="BS15" s="18" t="s">
        <v>4</v>
      </c>
    </row>
    <row r="16" ht="12" customHeight="1">
      <c r="B16" s="22"/>
      <c r="C16" s="23"/>
      <c r="D16" s="33" t="s">
        <v>31</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3" t="s">
        <v>26</v>
      </c>
      <c r="AL16" s="23"/>
      <c r="AM16" s="23"/>
      <c r="AN16" s="28" t="s">
        <v>32</v>
      </c>
      <c r="AO16" s="23"/>
      <c r="AP16" s="23"/>
      <c r="AQ16" s="23"/>
      <c r="AR16" s="21"/>
      <c r="BE16" s="32"/>
      <c r="BS16" s="18" t="s">
        <v>4</v>
      </c>
    </row>
    <row r="17" ht="18.48" customHeight="1">
      <c r="B17" s="22"/>
      <c r="C17" s="23"/>
      <c r="D17" s="23"/>
      <c r="E17" s="28" t="s">
        <v>33</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3" t="s">
        <v>28</v>
      </c>
      <c r="AL17" s="23"/>
      <c r="AM17" s="23"/>
      <c r="AN17" s="28" t="s">
        <v>19</v>
      </c>
      <c r="AO17" s="23"/>
      <c r="AP17" s="23"/>
      <c r="AQ17" s="23"/>
      <c r="AR17" s="21"/>
      <c r="BE17" s="32"/>
      <c r="BS17" s="18" t="s">
        <v>34</v>
      </c>
    </row>
    <row r="18" ht="6.96"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32"/>
      <c r="BS18" s="18" t="s">
        <v>6</v>
      </c>
    </row>
    <row r="19" ht="12" customHeight="1">
      <c r="B19" s="22"/>
      <c r="C19" s="23"/>
      <c r="D19" s="33" t="s">
        <v>35</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3" t="s">
        <v>26</v>
      </c>
      <c r="AL19" s="23"/>
      <c r="AM19" s="23"/>
      <c r="AN19" s="28" t="s">
        <v>36</v>
      </c>
      <c r="AO19" s="23"/>
      <c r="AP19" s="23"/>
      <c r="AQ19" s="23"/>
      <c r="AR19" s="21"/>
      <c r="BE19" s="32"/>
      <c r="BS19" s="18" t="s">
        <v>6</v>
      </c>
    </row>
    <row r="20" ht="18.48" customHeight="1">
      <c r="B20" s="22"/>
      <c r="C20" s="23"/>
      <c r="D20" s="23"/>
      <c r="E20" s="28" t="s">
        <v>37</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3" t="s">
        <v>28</v>
      </c>
      <c r="AL20" s="23"/>
      <c r="AM20" s="23"/>
      <c r="AN20" s="28" t="s">
        <v>19</v>
      </c>
      <c r="AO20" s="23"/>
      <c r="AP20" s="23"/>
      <c r="AQ20" s="23"/>
      <c r="AR20" s="21"/>
      <c r="BE20" s="32"/>
      <c r="BS20" s="18" t="s">
        <v>4</v>
      </c>
    </row>
    <row r="21" ht="6.96"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32"/>
    </row>
    <row r="22" ht="12" customHeight="1">
      <c r="B22" s="22"/>
      <c r="C22" s="23"/>
      <c r="D22" s="33" t="s">
        <v>38</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32"/>
    </row>
    <row r="23" ht="51" customHeight="1">
      <c r="B23" s="22"/>
      <c r="C23" s="23"/>
      <c r="D23" s="23"/>
      <c r="E23" s="37" t="s">
        <v>39</v>
      </c>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23"/>
      <c r="AP23" s="23"/>
      <c r="AQ23" s="23"/>
      <c r="AR23" s="21"/>
      <c r="BE23" s="32"/>
    </row>
    <row r="24" ht="6.96"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32"/>
    </row>
    <row r="25" ht="6.96" customHeight="1">
      <c r="B25" s="22"/>
      <c r="C25" s="23"/>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23"/>
      <c r="AQ25" s="23"/>
      <c r="AR25" s="21"/>
      <c r="BE25" s="32"/>
    </row>
    <row r="26" s="1" customFormat="1" ht="25.92" customHeight="1">
      <c r="B26" s="39"/>
      <c r="C26" s="40"/>
      <c r="D26" s="41" t="s">
        <v>40</v>
      </c>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3">
        <f>ROUND(AG54,2)</f>
        <v>0</v>
      </c>
      <c r="AL26" s="42"/>
      <c r="AM26" s="42"/>
      <c r="AN26" s="42"/>
      <c r="AO26" s="42"/>
      <c r="AP26" s="40"/>
      <c r="AQ26" s="40"/>
      <c r="AR26" s="44"/>
      <c r="BE26" s="32"/>
    </row>
    <row r="27" s="1" customFormat="1" ht="6.96" customHeight="1">
      <c r="B27" s="39"/>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4"/>
      <c r="BE27" s="32"/>
    </row>
    <row r="28" s="1" customFormat="1">
      <c r="B28" s="39"/>
      <c r="C28" s="40"/>
      <c r="D28" s="40"/>
      <c r="E28" s="40"/>
      <c r="F28" s="40"/>
      <c r="G28" s="40"/>
      <c r="H28" s="40"/>
      <c r="I28" s="40"/>
      <c r="J28" s="40"/>
      <c r="K28" s="40"/>
      <c r="L28" s="45" t="s">
        <v>41</v>
      </c>
      <c r="M28" s="45"/>
      <c r="N28" s="45"/>
      <c r="O28" s="45"/>
      <c r="P28" s="45"/>
      <c r="Q28" s="40"/>
      <c r="R28" s="40"/>
      <c r="S28" s="40"/>
      <c r="T28" s="40"/>
      <c r="U28" s="40"/>
      <c r="V28" s="40"/>
      <c r="W28" s="45" t="s">
        <v>42</v>
      </c>
      <c r="X28" s="45"/>
      <c r="Y28" s="45"/>
      <c r="Z28" s="45"/>
      <c r="AA28" s="45"/>
      <c r="AB28" s="45"/>
      <c r="AC28" s="45"/>
      <c r="AD28" s="45"/>
      <c r="AE28" s="45"/>
      <c r="AF28" s="40"/>
      <c r="AG28" s="40"/>
      <c r="AH28" s="40"/>
      <c r="AI28" s="40"/>
      <c r="AJ28" s="40"/>
      <c r="AK28" s="45" t="s">
        <v>43</v>
      </c>
      <c r="AL28" s="45"/>
      <c r="AM28" s="45"/>
      <c r="AN28" s="45"/>
      <c r="AO28" s="45"/>
      <c r="AP28" s="40"/>
      <c r="AQ28" s="40"/>
      <c r="AR28" s="44"/>
      <c r="BE28" s="32"/>
    </row>
    <row r="29" s="2" customFormat="1" ht="14.4" customHeight="1">
      <c r="B29" s="46"/>
      <c r="C29" s="47"/>
      <c r="D29" s="33" t="s">
        <v>44</v>
      </c>
      <c r="E29" s="47"/>
      <c r="F29" s="33" t="s">
        <v>45</v>
      </c>
      <c r="G29" s="47"/>
      <c r="H29" s="47"/>
      <c r="I29" s="47"/>
      <c r="J29" s="47"/>
      <c r="K29" s="47"/>
      <c r="L29" s="48">
        <v>0.20999999999999999</v>
      </c>
      <c r="M29" s="47"/>
      <c r="N29" s="47"/>
      <c r="O29" s="47"/>
      <c r="P29" s="47"/>
      <c r="Q29" s="47"/>
      <c r="R29" s="47"/>
      <c r="S29" s="47"/>
      <c r="T29" s="47"/>
      <c r="U29" s="47"/>
      <c r="V29" s="47"/>
      <c r="W29" s="49">
        <f>ROUND(AZ54, 2)</f>
        <v>0</v>
      </c>
      <c r="X29" s="47"/>
      <c r="Y29" s="47"/>
      <c r="Z29" s="47"/>
      <c r="AA29" s="47"/>
      <c r="AB29" s="47"/>
      <c r="AC29" s="47"/>
      <c r="AD29" s="47"/>
      <c r="AE29" s="47"/>
      <c r="AF29" s="47"/>
      <c r="AG29" s="47"/>
      <c r="AH29" s="47"/>
      <c r="AI29" s="47"/>
      <c r="AJ29" s="47"/>
      <c r="AK29" s="49">
        <f>ROUND(AV54, 2)</f>
        <v>0</v>
      </c>
      <c r="AL29" s="47"/>
      <c r="AM29" s="47"/>
      <c r="AN29" s="47"/>
      <c r="AO29" s="47"/>
      <c r="AP29" s="47"/>
      <c r="AQ29" s="47"/>
      <c r="AR29" s="50"/>
      <c r="BE29" s="51"/>
    </row>
    <row r="30" s="2" customFormat="1" ht="14.4" customHeight="1">
      <c r="B30" s="46"/>
      <c r="C30" s="47"/>
      <c r="D30" s="47"/>
      <c r="E30" s="47"/>
      <c r="F30" s="33" t="s">
        <v>46</v>
      </c>
      <c r="G30" s="47"/>
      <c r="H30" s="47"/>
      <c r="I30" s="47"/>
      <c r="J30" s="47"/>
      <c r="K30" s="47"/>
      <c r="L30" s="48">
        <v>0.14999999999999999</v>
      </c>
      <c r="M30" s="47"/>
      <c r="N30" s="47"/>
      <c r="O30" s="47"/>
      <c r="P30" s="47"/>
      <c r="Q30" s="47"/>
      <c r="R30" s="47"/>
      <c r="S30" s="47"/>
      <c r="T30" s="47"/>
      <c r="U30" s="47"/>
      <c r="V30" s="47"/>
      <c r="W30" s="49">
        <f>ROUND(BA54, 2)</f>
        <v>0</v>
      </c>
      <c r="X30" s="47"/>
      <c r="Y30" s="47"/>
      <c r="Z30" s="47"/>
      <c r="AA30" s="47"/>
      <c r="AB30" s="47"/>
      <c r="AC30" s="47"/>
      <c r="AD30" s="47"/>
      <c r="AE30" s="47"/>
      <c r="AF30" s="47"/>
      <c r="AG30" s="47"/>
      <c r="AH30" s="47"/>
      <c r="AI30" s="47"/>
      <c r="AJ30" s="47"/>
      <c r="AK30" s="49">
        <f>ROUND(AW54, 2)</f>
        <v>0</v>
      </c>
      <c r="AL30" s="47"/>
      <c r="AM30" s="47"/>
      <c r="AN30" s="47"/>
      <c r="AO30" s="47"/>
      <c r="AP30" s="47"/>
      <c r="AQ30" s="47"/>
      <c r="AR30" s="50"/>
      <c r="BE30" s="51"/>
    </row>
    <row r="31" hidden="1" s="2" customFormat="1" ht="14.4" customHeight="1">
      <c r="B31" s="46"/>
      <c r="C31" s="47"/>
      <c r="D31" s="47"/>
      <c r="E31" s="47"/>
      <c r="F31" s="33" t="s">
        <v>47</v>
      </c>
      <c r="G31" s="47"/>
      <c r="H31" s="47"/>
      <c r="I31" s="47"/>
      <c r="J31" s="47"/>
      <c r="K31" s="47"/>
      <c r="L31" s="48">
        <v>0.20999999999999999</v>
      </c>
      <c r="M31" s="47"/>
      <c r="N31" s="47"/>
      <c r="O31" s="47"/>
      <c r="P31" s="47"/>
      <c r="Q31" s="47"/>
      <c r="R31" s="47"/>
      <c r="S31" s="47"/>
      <c r="T31" s="47"/>
      <c r="U31" s="47"/>
      <c r="V31" s="47"/>
      <c r="W31" s="49">
        <f>ROUND(BB54, 2)</f>
        <v>0</v>
      </c>
      <c r="X31" s="47"/>
      <c r="Y31" s="47"/>
      <c r="Z31" s="47"/>
      <c r="AA31" s="47"/>
      <c r="AB31" s="47"/>
      <c r="AC31" s="47"/>
      <c r="AD31" s="47"/>
      <c r="AE31" s="47"/>
      <c r="AF31" s="47"/>
      <c r="AG31" s="47"/>
      <c r="AH31" s="47"/>
      <c r="AI31" s="47"/>
      <c r="AJ31" s="47"/>
      <c r="AK31" s="49">
        <v>0</v>
      </c>
      <c r="AL31" s="47"/>
      <c r="AM31" s="47"/>
      <c r="AN31" s="47"/>
      <c r="AO31" s="47"/>
      <c r="AP31" s="47"/>
      <c r="AQ31" s="47"/>
      <c r="AR31" s="50"/>
      <c r="BE31" s="51"/>
    </row>
    <row r="32" hidden="1" s="2" customFormat="1" ht="14.4" customHeight="1">
      <c r="B32" s="46"/>
      <c r="C32" s="47"/>
      <c r="D32" s="47"/>
      <c r="E32" s="47"/>
      <c r="F32" s="33" t="s">
        <v>48</v>
      </c>
      <c r="G32" s="47"/>
      <c r="H32" s="47"/>
      <c r="I32" s="47"/>
      <c r="J32" s="47"/>
      <c r="K32" s="47"/>
      <c r="L32" s="48">
        <v>0.14999999999999999</v>
      </c>
      <c r="M32" s="47"/>
      <c r="N32" s="47"/>
      <c r="O32" s="47"/>
      <c r="P32" s="47"/>
      <c r="Q32" s="47"/>
      <c r="R32" s="47"/>
      <c r="S32" s="47"/>
      <c r="T32" s="47"/>
      <c r="U32" s="47"/>
      <c r="V32" s="47"/>
      <c r="W32" s="49">
        <f>ROUND(BC54, 2)</f>
        <v>0</v>
      </c>
      <c r="X32" s="47"/>
      <c r="Y32" s="47"/>
      <c r="Z32" s="47"/>
      <c r="AA32" s="47"/>
      <c r="AB32" s="47"/>
      <c r="AC32" s="47"/>
      <c r="AD32" s="47"/>
      <c r="AE32" s="47"/>
      <c r="AF32" s="47"/>
      <c r="AG32" s="47"/>
      <c r="AH32" s="47"/>
      <c r="AI32" s="47"/>
      <c r="AJ32" s="47"/>
      <c r="AK32" s="49">
        <v>0</v>
      </c>
      <c r="AL32" s="47"/>
      <c r="AM32" s="47"/>
      <c r="AN32" s="47"/>
      <c r="AO32" s="47"/>
      <c r="AP32" s="47"/>
      <c r="AQ32" s="47"/>
      <c r="AR32" s="50"/>
      <c r="BE32" s="51"/>
    </row>
    <row r="33" hidden="1" s="2" customFormat="1" ht="14.4" customHeight="1">
      <c r="B33" s="46"/>
      <c r="C33" s="47"/>
      <c r="D33" s="47"/>
      <c r="E33" s="47"/>
      <c r="F33" s="33" t="s">
        <v>49</v>
      </c>
      <c r="G33" s="47"/>
      <c r="H33" s="47"/>
      <c r="I33" s="47"/>
      <c r="J33" s="47"/>
      <c r="K33" s="47"/>
      <c r="L33" s="48">
        <v>0</v>
      </c>
      <c r="M33" s="47"/>
      <c r="N33" s="47"/>
      <c r="O33" s="47"/>
      <c r="P33" s="47"/>
      <c r="Q33" s="47"/>
      <c r="R33" s="47"/>
      <c r="S33" s="47"/>
      <c r="T33" s="47"/>
      <c r="U33" s="47"/>
      <c r="V33" s="47"/>
      <c r="W33" s="49">
        <f>ROUND(BD54, 2)</f>
        <v>0</v>
      </c>
      <c r="X33" s="47"/>
      <c r="Y33" s="47"/>
      <c r="Z33" s="47"/>
      <c r="AA33" s="47"/>
      <c r="AB33" s="47"/>
      <c r="AC33" s="47"/>
      <c r="AD33" s="47"/>
      <c r="AE33" s="47"/>
      <c r="AF33" s="47"/>
      <c r="AG33" s="47"/>
      <c r="AH33" s="47"/>
      <c r="AI33" s="47"/>
      <c r="AJ33" s="47"/>
      <c r="AK33" s="49">
        <v>0</v>
      </c>
      <c r="AL33" s="47"/>
      <c r="AM33" s="47"/>
      <c r="AN33" s="47"/>
      <c r="AO33" s="47"/>
      <c r="AP33" s="47"/>
      <c r="AQ33" s="47"/>
      <c r="AR33" s="50"/>
    </row>
    <row r="34" s="1" customFormat="1" ht="6.96" customHeight="1">
      <c r="B34" s="39"/>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4"/>
    </row>
    <row r="35" s="1" customFormat="1" ht="25.92" customHeight="1">
      <c r="B35" s="39"/>
      <c r="C35" s="52"/>
      <c r="D35" s="53" t="s">
        <v>50</v>
      </c>
      <c r="E35" s="54"/>
      <c r="F35" s="54"/>
      <c r="G35" s="54"/>
      <c r="H35" s="54"/>
      <c r="I35" s="54"/>
      <c r="J35" s="54"/>
      <c r="K35" s="54"/>
      <c r="L35" s="54"/>
      <c r="M35" s="54"/>
      <c r="N35" s="54"/>
      <c r="O35" s="54"/>
      <c r="P35" s="54"/>
      <c r="Q35" s="54"/>
      <c r="R35" s="54"/>
      <c r="S35" s="54"/>
      <c r="T35" s="55" t="s">
        <v>51</v>
      </c>
      <c r="U35" s="54"/>
      <c r="V35" s="54"/>
      <c r="W35" s="54"/>
      <c r="X35" s="56" t="s">
        <v>52</v>
      </c>
      <c r="Y35" s="54"/>
      <c r="Z35" s="54"/>
      <c r="AA35" s="54"/>
      <c r="AB35" s="54"/>
      <c r="AC35" s="54"/>
      <c r="AD35" s="54"/>
      <c r="AE35" s="54"/>
      <c r="AF35" s="54"/>
      <c r="AG35" s="54"/>
      <c r="AH35" s="54"/>
      <c r="AI35" s="54"/>
      <c r="AJ35" s="54"/>
      <c r="AK35" s="57">
        <f>SUM(AK26:AK33)</f>
        <v>0</v>
      </c>
      <c r="AL35" s="54"/>
      <c r="AM35" s="54"/>
      <c r="AN35" s="54"/>
      <c r="AO35" s="58"/>
      <c r="AP35" s="52"/>
      <c r="AQ35" s="52"/>
      <c r="AR35" s="44"/>
    </row>
    <row r="36" s="1" customFormat="1" ht="6.96" customHeight="1">
      <c r="B36" s="39"/>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4"/>
    </row>
    <row r="37" s="1" customFormat="1" ht="6.96" customHeight="1">
      <c r="B37" s="59"/>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44"/>
    </row>
    <row r="41" s="1" customFormat="1" ht="6.96" customHeight="1">
      <c r="B41" s="61"/>
      <c r="C41" s="62"/>
      <c r="D41" s="62"/>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44"/>
    </row>
    <row r="42" s="1" customFormat="1" ht="24.96" customHeight="1">
      <c r="B42" s="39"/>
      <c r="C42" s="24" t="s">
        <v>53</v>
      </c>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4"/>
    </row>
    <row r="43" s="1" customFormat="1" ht="6.96" customHeight="1">
      <c r="B43" s="39"/>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4"/>
    </row>
    <row r="44" s="3" customFormat="1" ht="12" customHeight="1">
      <c r="B44" s="63"/>
      <c r="C44" s="33" t="s">
        <v>13</v>
      </c>
      <c r="D44" s="64"/>
      <c r="E44" s="64"/>
      <c r="F44" s="64"/>
      <c r="G44" s="64"/>
      <c r="H44" s="64"/>
      <c r="I44" s="64"/>
      <c r="J44" s="64"/>
      <c r="K44" s="64"/>
      <c r="L44" s="64" t="str">
        <f>K5</f>
        <v>2019-06-01</v>
      </c>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64"/>
      <c r="AL44" s="64"/>
      <c r="AM44" s="64"/>
      <c r="AN44" s="64"/>
      <c r="AO44" s="64"/>
      <c r="AP44" s="64"/>
      <c r="AQ44" s="64"/>
      <c r="AR44" s="65"/>
    </row>
    <row r="45" s="4" customFormat="1" ht="36.96" customHeight="1">
      <c r="B45" s="66"/>
      <c r="C45" s="67" t="s">
        <v>16</v>
      </c>
      <c r="D45" s="68"/>
      <c r="E45" s="68"/>
      <c r="F45" s="68"/>
      <c r="G45" s="68"/>
      <c r="H45" s="68"/>
      <c r="I45" s="68"/>
      <c r="J45" s="68"/>
      <c r="K45" s="68"/>
      <c r="L45" s="69" t="str">
        <f>K6</f>
        <v>Jedlová ON - oprava objektu</v>
      </c>
      <c r="M45" s="68"/>
      <c r="N45" s="68"/>
      <c r="O45" s="68"/>
      <c r="P45" s="68"/>
      <c r="Q45" s="68"/>
      <c r="R45" s="68"/>
      <c r="S45" s="68"/>
      <c r="T45" s="68"/>
      <c r="U45" s="68"/>
      <c r="V45" s="68"/>
      <c r="W45" s="68"/>
      <c r="X45" s="68"/>
      <c r="Y45" s="68"/>
      <c r="Z45" s="68"/>
      <c r="AA45" s="68"/>
      <c r="AB45" s="68"/>
      <c r="AC45" s="68"/>
      <c r="AD45" s="68"/>
      <c r="AE45" s="68"/>
      <c r="AF45" s="68"/>
      <c r="AG45" s="68"/>
      <c r="AH45" s="68"/>
      <c r="AI45" s="68"/>
      <c r="AJ45" s="68"/>
      <c r="AK45" s="68"/>
      <c r="AL45" s="68"/>
      <c r="AM45" s="68"/>
      <c r="AN45" s="68"/>
      <c r="AO45" s="68"/>
      <c r="AP45" s="68"/>
      <c r="AQ45" s="68"/>
      <c r="AR45" s="70"/>
    </row>
    <row r="46" s="1" customFormat="1" ht="6.96" customHeight="1">
      <c r="B46" s="39"/>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4"/>
    </row>
    <row r="47" s="1" customFormat="1" ht="12" customHeight="1">
      <c r="B47" s="39"/>
      <c r="C47" s="33" t="s">
        <v>21</v>
      </c>
      <c r="D47" s="40"/>
      <c r="E47" s="40"/>
      <c r="F47" s="40"/>
      <c r="G47" s="40"/>
      <c r="H47" s="40"/>
      <c r="I47" s="40"/>
      <c r="J47" s="40"/>
      <c r="K47" s="40"/>
      <c r="L47" s="71" t="str">
        <f>IF(K8="","",K8)</f>
        <v>Jiřetín pod Jedlovou</v>
      </c>
      <c r="M47" s="40"/>
      <c r="N47" s="40"/>
      <c r="O47" s="40"/>
      <c r="P47" s="40"/>
      <c r="Q47" s="40"/>
      <c r="R47" s="40"/>
      <c r="S47" s="40"/>
      <c r="T47" s="40"/>
      <c r="U47" s="40"/>
      <c r="V47" s="40"/>
      <c r="W47" s="40"/>
      <c r="X47" s="40"/>
      <c r="Y47" s="40"/>
      <c r="Z47" s="40"/>
      <c r="AA47" s="40"/>
      <c r="AB47" s="40"/>
      <c r="AC47" s="40"/>
      <c r="AD47" s="40"/>
      <c r="AE47" s="40"/>
      <c r="AF47" s="40"/>
      <c r="AG47" s="40"/>
      <c r="AH47" s="40"/>
      <c r="AI47" s="33" t="s">
        <v>23</v>
      </c>
      <c r="AJ47" s="40"/>
      <c r="AK47" s="40"/>
      <c r="AL47" s="40"/>
      <c r="AM47" s="72" t="str">
        <f>IF(AN8= "","",AN8)</f>
        <v>3. 6. 2019</v>
      </c>
      <c r="AN47" s="72"/>
      <c r="AO47" s="40"/>
      <c r="AP47" s="40"/>
      <c r="AQ47" s="40"/>
      <c r="AR47" s="44"/>
    </row>
    <row r="48" s="1" customFormat="1" ht="6.96" customHeight="1">
      <c r="B48" s="39"/>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4"/>
    </row>
    <row r="49" s="1" customFormat="1" ht="15.15" customHeight="1">
      <c r="B49" s="39"/>
      <c r="C49" s="33" t="s">
        <v>25</v>
      </c>
      <c r="D49" s="40"/>
      <c r="E49" s="40"/>
      <c r="F49" s="40"/>
      <c r="G49" s="40"/>
      <c r="H49" s="40"/>
      <c r="I49" s="40"/>
      <c r="J49" s="40"/>
      <c r="K49" s="40"/>
      <c r="L49" s="64" t="str">
        <f>IF(E11= "","",E11)</f>
        <v>SŽDC s.o., OŘ Ústí nad Labem</v>
      </c>
      <c r="M49" s="40"/>
      <c r="N49" s="40"/>
      <c r="O49" s="40"/>
      <c r="P49" s="40"/>
      <c r="Q49" s="40"/>
      <c r="R49" s="40"/>
      <c r="S49" s="40"/>
      <c r="T49" s="40"/>
      <c r="U49" s="40"/>
      <c r="V49" s="40"/>
      <c r="W49" s="40"/>
      <c r="X49" s="40"/>
      <c r="Y49" s="40"/>
      <c r="Z49" s="40"/>
      <c r="AA49" s="40"/>
      <c r="AB49" s="40"/>
      <c r="AC49" s="40"/>
      <c r="AD49" s="40"/>
      <c r="AE49" s="40"/>
      <c r="AF49" s="40"/>
      <c r="AG49" s="40"/>
      <c r="AH49" s="40"/>
      <c r="AI49" s="33" t="s">
        <v>31</v>
      </c>
      <c r="AJ49" s="40"/>
      <c r="AK49" s="40"/>
      <c r="AL49" s="40"/>
      <c r="AM49" s="73" t="str">
        <f>IF(E17="","",E17)</f>
        <v>Stosmol s.r.o.</v>
      </c>
      <c r="AN49" s="64"/>
      <c r="AO49" s="64"/>
      <c r="AP49" s="64"/>
      <c r="AQ49" s="40"/>
      <c r="AR49" s="44"/>
      <c r="AS49" s="74" t="s">
        <v>54</v>
      </c>
      <c r="AT49" s="75"/>
      <c r="AU49" s="76"/>
      <c r="AV49" s="76"/>
      <c r="AW49" s="76"/>
      <c r="AX49" s="76"/>
      <c r="AY49" s="76"/>
      <c r="AZ49" s="76"/>
      <c r="BA49" s="76"/>
      <c r="BB49" s="76"/>
      <c r="BC49" s="76"/>
      <c r="BD49" s="77"/>
    </row>
    <row r="50" s="1" customFormat="1" ht="27.9" customHeight="1">
      <c r="B50" s="39"/>
      <c r="C50" s="33" t="s">
        <v>29</v>
      </c>
      <c r="D50" s="40"/>
      <c r="E50" s="40"/>
      <c r="F50" s="40"/>
      <c r="G50" s="40"/>
      <c r="H50" s="40"/>
      <c r="I50" s="40"/>
      <c r="J50" s="40"/>
      <c r="K50" s="40"/>
      <c r="L50" s="64" t="str">
        <f>IF(E14= "Vyplň údaj","",E14)</f>
        <v/>
      </c>
      <c r="M50" s="40"/>
      <c r="N50" s="40"/>
      <c r="O50" s="40"/>
      <c r="P50" s="40"/>
      <c r="Q50" s="40"/>
      <c r="R50" s="40"/>
      <c r="S50" s="40"/>
      <c r="T50" s="40"/>
      <c r="U50" s="40"/>
      <c r="V50" s="40"/>
      <c r="W50" s="40"/>
      <c r="X50" s="40"/>
      <c r="Y50" s="40"/>
      <c r="Z50" s="40"/>
      <c r="AA50" s="40"/>
      <c r="AB50" s="40"/>
      <c r="AC50" s="40"/>
      <c r="AD50" s="40"/>
      <c r="AE50" s="40"/>
      <c r="AF50" s="40"/>
      <c r="AG50" s="40"/>
      <c r="AH50" s="40"/>
      <c r="AI50" s="33" t="s">
        <v>35</v>
      </c>
      <c r="AJ50" s="40"/>
      <c r="AK50" s="40"/>
      <c r="AL50" s="40"/>
      <c r="AM50" s="73" t="str">
        <f>IF(E20="","",E20)</f>
        <v>STAVEBNÍ ROZPOČTY s.r.o.</v>
      </c>
      <c r="AN50" s="64"/>
      <c r="AO50" s="64"/>
      <c r="AP50" s="64"/>
      <c r="AQ50" s="40"/>
      <c r="AR50" s="44"/>
      <c r="AS50" s="78"/>
      <c r="AT50" s="79"/>
      <c r="AU50" s="80"/>
      <c r="AV50" s="80"/>
      <c r="AW50" s="80"/>
      <c r="AX50" s="80"/>
      <c r="AY50" s="80"/>
      <c r="AZ50" s="80"/>
      <c r="BA50" s="80"/>
      <c r="BB50" s="80"/>
      <c r="BC50" s="80"/>
      <c r="BD50" s="81"/>
    </row>
    <row r="51" s="1" customFormat="1" ht="10.8" customHeight="1">
      <c r="B51" s="39"/>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4"/>
      <c r="AS51" s="82"/>
      <c r="AT51" s="83"/>
      <c r="AU51" s="84"/>
      <c r="AV51" s="84"/>
      <c r="AW51" s="84"/>
      <c r="AX51" s="84"/>
      <c r="AY51" s="84"/>
      <c r="AZ51" s="84"/>
      <c r="BA51" s="84"/>
      <c r="BB51" s="84"/>
      <c r="BC51" s="84"/>
      <c r="BD51" s="85"/>
    </row>
    <row r="52" s="1" customFormat="1" ht="29.28" customHeight="1">
      <c r="B52" s="39"/>
      <c r="C52" s="86" t="s">
        <v>55</v>
      </c>
      <c r="D52" s="87"/>
      <c r="E52" s="87"/>
      <c r="F52" s="87"/>
      <c r="G52" s="87"/>
      <c r="H52" s="88"/>
      <c r="I52" s="89" t="s">
        <v>56</v>
      </c>
      <c r="J52" s="87"/>
      <c r="K52" s="87"/>
      <c r="L52" s="87"/>
      <c r="M52" s="87"/>
      <c r="N52" s="87"/>
      <c r="O52" s="87"/>
      <c r="P52" s="87"/>
      <c r="Q52" s="87"/>
      <c r="R52" s="87"/>
      <c r="S52" s="87"/>
      <c r="T52" s="87"/>
      <c r="U52" s="87"/>
      <c r="V52" s="87"/>
      <c r="W52" s="87"/>
      <c r="X52" s="87"/>
      <c r="Y52" s="87"/>
      <c r="Z52" s="87"/>
      <c r="AA52" s="87"/>
      <c r="AB52" s="87"/>
      <c r="AC52" s="87"/>
      <c r="AD52" s="87"/>
      <c r="AE52" s="87"/>
      <c r="AF52" s="87"/>
      <c r="AG52" s="90" t="s">
        <v>57</v>
      </c>
      <c r="AH52" s="87"/>
      <c r="AI52" s="87"/>
      <c r="AJ52" s="87"/>
      <c r="AK52" s="87"/>
      <c r="AL52" s="87"/>
      <c r="AM52" s="87"/>
      <c r="AN52" s="89" t="s">
        <v>58</v>
      </c>
      <c r="AO52" s="87"/>
      <c r="AP52" s="87"/>
      <c r="AQ52" s="91" t="s">
        <v>59</v>
      </c>
      <c r="AR52" s="44"/>
      <c r="AS52" s="92" t="s">
        <v>60</v>
      </c>
      <c r="AT52" s="93" t="s">
        <v>61</v>
      </c>
      <c r="AU52" s="93" t="s">
        <v>62</v>
      </c>
      <c r="AV52" s="93" t="s">
        <v>63</v>
      </c>
      <c r="AW52" s="93" t="s">
        <v>64</v>
      </c>
      <c r="AX52" s="93" t="s">
        <v>65</v>
      </c>
      <c r="AY52" s="93" t="s">
        <v>66</v>
      </c>
      <c r="AZ52" s="93" t="s">
        <v>67</v>
      </c>
      <c r="BA52" s="93" t="s">
        <v>68</v>
      </c>
      <c r="BB52" s="93" t="s">
        <v>69</v>
      </c>
      <c r="BC52" s="93" t="s">
        <v>70</v>
      </c>
      <c r="BD52" s="94" t="s">
        <v>71</v>
      </c>
    </row>
    <row r="53" s="1" customFormat="1" ht="10.8" customHeight="1">
      <c r="B53" s="39"/>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4"/>
      <c r="AS53" s="95"/>
      <c r="AT53" s="96"/>
      <c r="AU53" s="96"/>
      <c r="AV53" s="96"/>
      <c r="AW53" s="96"/>
      <c r="AX53" s="96"/>
      <c r="AY53" s="96"/>
      <c r="AZ53" s="96"/>
      <c r="BA53" s="96"/>
      <c r="BB53" s="96"/>
      <c r="BC53" s="96"/>
      <c r="BD53" s="97"/>
    </row>
    <row r="54" s="5" customFormat="1" ht="32.4" customHeight="1">
      <c r="B54" s="98"/>
      <c r="C54" s="99" t="s">
        <v>72</v>
      </c>
      <c r="D54" s="100"/>
      <c r="E54" s="100"/>
      <c r="F54" s="100"/>
      <c r="G54" s="100"/>
      <c r="H54" s="100"/>
      <c r="I54" s="100"/>
      <c r="J54" s="100"/>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1">
        <f>ROUND(AG55+AG56+AG60,2)</f>
        <v>0</v>
      </c>
      <c r="AH54" s="101"/>
      <c r="AI54" s="101"/>
      <c r="AJ54" s="101"/>
      <c r="AK54" s="101"/>
      <c r="AL54" s="101"/>
      <c r="AM54" s="101"/>
      <c r="AN54" s="102">
        <f>SUM(AG54,AT54)</f>
        <v>0</v>
      </c>
      <c r="AO54" s="102"/>
      <c r="AP54" s="102"/>
      <c r="AQ54" s="103" t="s">
        <v>19</v>
      </c>
      <c r="AR54" s="104"/>
      <c r="AS54" s="105">
        <f>ROUND(AS55+AS56+AS60,2)</f>
        <v>0</v>
      </c>
      <c r="AT54" s="106">
        <f>ROUND(SUM(AV54:AW54),2)</f>
        <v>0</v>
      </c>
      <c r="AU54" s="107">
        <f>ROUND(AU55+AU56+AU60,5)</f>
        <v>0</v>
      </c>
      <c r="AV54" s="106">
        <f>ROUND(AZ54*L29,2)</f>
        <v>0</v>
      </c>
      <c r="AW54" s="106">
        <f>ROUND(BA54*L30,2)</f>
        <v>0</v>
      </c>
      <c r="AX54" s="106">
        <f>ROUND(BB54*L29,2)</f>
        <v>0</v>
      </c>
      <c r="AY54" s="106">
        <f>ROUND(BC54*L30,2)</f>
        <v>0</v>
      </c>
      <c r="AZ54" s="106">
        <f>ROUND(AZ55+AZ56+AZ60,2)</f>
        <v>0</v>
      </c>
      <c r="BA54" s="106">
        <f>ROUND(BA55+BA56+BA60,2)</f>
        <v>0</v>
      </c>
      <c r="BB54" s="106">
        <f>ROUND(BB55+BB56+BB60,2)</f>
        <v>0</v>
      </c>
      <c r="BC54" s="106">
        <f>ROUND(BC55+BC56+BC60,2)</f>
        <v>0</v>
      </c>
      <c r="BD54" s="108">
        <f>ROUND(BD55+BD56+BD60,2)</f>
        <v>0</v>
      </c>
      <c r="BS54" s="109" t="s">
        <v>73</v>
      </c>
      <c r="BT54" s="109" t="s">
        <v>74</v>
      </c>
      <c r="BU54" s="110" t="s">
        <v>75</v>
      </c>
      <c r="BV54" s="109" t="s">
        <v>76</v>
      </c>
      <c r="BW54" s="109" t="s">
        <v>5</v>
      </c>
      <c r="BX54" s="109" t="s">
        <v>77</v>
      </c>
      <c r="CL54" s="109" t="s">
        <v>19</v>
      </c>
    </row>
    <row r="55" s="6" customFormat="1" ht="16.5" customHeight="1">
      <c r="A55" s="111" t="s">
        <v>78</v>
      </c>
      <c r="B55" s="112"/>
      <c r="C55" s="113"/>
      <c r="D55" s="114" t="s">
        <v>79</v>
      </c>
      <c r="E55" s="114"/>
      <c r="F55" s="114"/>
      <c r="G55" s="114"/>
      <c r="H55" s="114"/>
      <c r="I55" s="115"/>
      <c r="J55" s="114" t="s">
        <v>80</v>
      </c>
      <c r="K55" s="114"/>
      <c r="L55" s="114"/>
      <c r="M55" s="114"/>
      <c r="N55" s="114"/>
      <c r="O55" s="114"/>
      <c r="P55" s="114"/>
      <c r="Q55" s="114"/>
      <c r="R55" s="114"/>
      <c r="S55" s="114"/>
      <c r="T55" s="114"/>
      <c r="U55" s="114"/>
      <c r="V55" s="114"/>
      <c r="W55" s="114"/>
      <c r="X55" s="114"/>
      <c r="Y55" s="114"/>
      <c r="Z55" s="114"/>
      <c r="AA55" s="114"/>
      <c r="AB55" s="114"/>
      <c r="AC55" s="114"/>
      <c r="AD55" s="114"/>
      <c r="AE55" s="114"/>
      <c r="AF55" s="114"/>
      <c r="AG55" s="116">
        <f>'SO 01 - Stavební část'!J30</f>
        <v>0</v>
      </c>
      <c r="AH55" s="115"/>
      <c r="AI55" s="115"/>
      <c r="AJ55" s="115"/>
      <c r="AK55" s="115"/>
      <c r="AL55" s="115"/>
      <c r="AM55" s="115"/>
      <c r="AN55" s="116">
        <f>SUM(AG55,AT55)</f>
        <v>0</v>
      </c>
      <c r="AO55" s="115"/>
      <c r="AP55" s="115"/>
      <c r="AQ55" s="117" t="s">
        <v>81</v>
      </c>
      <c r="AR55" s="118"/>
      <c r="AS55" s="119">
        <v>0</v>
      </c>
      <c r="AT55" s="120">
        <f>ROUND(SUM(AV55:AW55),2)</f>
        <v>0</v>
      </c>
      <c r="AU55" s="121">
        <f>'SO 01 - Stavební část'!P108</f>
        <v>0</v>
      </c>
      <c r="AV55" s="120">
        <f>'SO 01 - Stavební část'!J33</f>
        <v>0</v>
      </c>
      <c r="AW55" s="120">
        <f>'SO 01 - Stavební část'!J34</f>
        <v>0</v>
      </c>
      <c r="AX55" s="120">
        <f>'SO 01 - Stavební část'!J35</f>
        <v>0</v>
      </c>
      <c r="AY55" s="120">
        <f>'SO 01 - Stavební část'!J36</f>
        <v>0</v>
      </c>
      <c r="AZ55" s="120">
        <f>'SO 01 - Stavební část'!F33</f>
        <v>0</v>
      </c>
      <c r="BA55" s="120">
        <f>'SO 01 - Stavební část'!F34</f>
        <v>0</v>
      </c>
      <c r="BB55" s="120">
        <f>'SO 01 - Stavební část'!F35</f>
        <v>0</v>
      </c>
      <c r="BC55" s="120">
        <f>'SO 01 - Stavební část'!F36</f>
        <v>0</v>
      </c>
      <c r="BD55" s="122">
        <f>'SO 01 - Stavební část'!F37</f>
        <v>0</v>
      </c>
      <c r="BT55" s="123" t="s">
        <v>82</v>
      </c>
      <c r="BV55" s="123" t="s">
        <v>76</v>
      </c>
      <c r="BW55" s="123" t="s">
        <v>83</v>
      </c>
      <c r="BX55" s="123" t="s">
        <v>5</v>
      </c>
      <c r="CL55" s="123" t="s">
        <v>19</v>
      </c>
      <c r="CM55" s="123" t="s">
        <v>84</v>
      </c>
    </row>
    <row r="56" s="6" customFormat="1" ht="16.5" customHeight="1">
      <c r="B56" s="112"/>
      <c r="C56" s="113"/>
      <c r="D56" s="114" t="s">
        <v>85</v>
      </c>
      <c r="E56" s="114"/>
      <c r="F56" s="114"/>
      <c r="G56" s="114"/>
      <c r="H56" s="114"/>
      <c r="I56" s="115"/>
      <c r="J56" s="114" t="s">
        <v>86</v>
      </c>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24">
        <f>ROUND(SUM(AG57:AG59),2)</f>
        <v>0</v>
      </c>
      <c r="AH56" s="115"/>
      <c r="AI56" s="115"/>
      <c r="AJ56" s="115"/>
      <c r="AK56" s="115"/>
      <c r="AL56" s="115"/>
      <c r="AM56" s="115"/>
      <c r="AN56" s="116">
        <f>SUM(AG56,AT56)</f>
        <v>0</v>
      </c>
      <c r="AO56" s="115"/>
      <c r="AP56" s="115"/>
      <c r="AQ56" s="117" t="s">
        <v>81</v>
      </c>
      <c r="AR56" s="118"/>
      <c r="AS56" s="119">
        <f>ROUND(SUM(AS57:AS59),2)</f>
        <v>0</v>
      </c>
      <c r="AT56" s="120">
        <f>ROUND(SUM(AV56:AW56),2)</f>
        <v>0</v>
      </c>
      <c r="AU56" s="121">
        <f>ROUND(SUM(AU57:AU59),5)</f>
        <v>0</v>
      </c>
      <c r="AV56" s="120">
        <f>ROUND(AZ56*L29,2)</f>
        <v>0</v>
      </c>
      <c r="AW56" s="120">
        <f>ROUND(BA56*L30,2)</f>
        <v>0</v>
      </c>
      <c r="AX56" s="120">
        <f>ROUND(BB56*L29,2)</f>
        <v>0</v>
      </c>
      <c r="AY56" s="120">
        <f>ROUND(BC56*L30,2)</f>
        <v>0</v>
      </c>
      <c r="AZ56" s="120">
        <f>ROUND(SUM(AZ57:AZ59),2)</f>
        <v>0</v>
      </c>
      <c r="BA56" s="120">
        <f>ROUND(SUM(BA57:BA59),2)</f>
        <v>0</v>
      </c>
      <c r="BB56" s="120">
        <f>ROUND(SUM(BB57:BB59),2)</f>
        <v>0</v>
      </c>
      <c r="BC56" s="120">
        <f>ROUND(SUM(BC57:BC59),2)</f>
        <v>0</v>
      </c>
      <c r="BD56" s="122">
        <f>ROUND(SUM(BD57:BD59),2)</f>
        <v>0</v>
      </c>
      <c r="BS56" s="123" t="s">
        <v>73</v>
      </c>
      <c r="BT56" s="123" t="s">
        <v>82</v>
      </c>
      <c r="BU56" s="123" t="s">
        <v>75</v>
      </c>
      <c r="BV56" s="123" t="s">
        <v>76</v>
      </c>
      <c r="BW56" s="123" t="s">
        <v>87</v>
      </c>
      <c r="BX56" s="123" t="s">
        <v>5</v>
      </c>
      <c r="CL56" s="123" t="s">
        <v>19</v>
      </c>
      <c r="CM56" s="123" t="s">
        <v>84</v>
      </c>
    </row>
    <row r="57" s="3" customFormat="1" ht="25.5" customHeight="1">
      <c r="A57" s="111" t="s">
        <v>78</v>
      </c>
      <c r="B57" s="63"/>
      <c r="C57" s="125"/>
      <c r="D57" s="125"/>
      <c r="E57" s="126" t="s">
        <v>88</v>
      </c>
      <c r="F57" s="126"/>
      <c r="G57" s="126"/>
      <c r="H57" s="126"/>
      <c r="I57" s="126"/>
      <c r="J57" s="125"/>
      <c r="K57" s="126" t="s">
        <v>89</v>
      </c>
      <c r="L57" s="126"/>
      <c r="M57" s="126"/>
      <c r="N57" s="126"/>
      <c r="O57" s="126"/>
      <c r="P57" s="126"/>
      <c r="Q57" s="126"/>
      <c r="R57" s="126"/>
      <c r="S57" s="126"/>
      <c r="T57" s="126"/>
      <c r="U57" s="126"/>
      <c r="V57" s="126"/>
      <c r="W57" s="126"/>
      <c r="X57" s="126"/>
      <c r="Y57" s="126"/>
      <c r="Z57" s="126"/>
      <c r="AA57" s="126"/>
      <c r="AB57" s="126"/>
      <c r="AC57" s="126"/>
      <c r="AD57" s="126"/>
      <c r="AE57" s="126"/>
      <c r="AF57" s="126"/>
      <c r="AG57" s="127">
        <f>'SO 02_1 - Elektroinstalace'!J32</f>
        <v>0</v>
      </c>
      <c r="AH57" s="125"/>
      <c r="AI57" s="125"/>
      <c r="AJ57" s="125"/>
      <c r="AK57" s="125"/>
      <c r="AL57" s="125"/>
      <c r="AM57" s="125"/>
      <c r="AN57" s="127">
        <f>SUM(AG57,AT57)</f>
        <v>0</v>
      </c>
      <c r="AO57" s="125"/>
      <c r="AP57" s="125"/>
      <c r="AQ57" s="128" t="s">
        <v>90</v>
      </c>
      <c r="AR57" s="65"/>
      <c r="AS57" s="129">
        <v>0</v>
      </c>
      <c r="AT57" s="130">
        <f>ROUND(SUM(AV57:AW57),2)</f>
        <v>0</v>
      </c>
      <c r="AU57" s="131">
        <f>'SO 02_1 - Elektroinstalace'!P91</f>
        <v>0</v>
      </c>
      <c r="AV57" s="130">
        <f>'SO 02_1 - Elektroinstalace'!J35</f>
        <v>0</v>
      </c>
      <c r="AW57" s="130">
        <f>'SO 02_1 - Elektroinstalace'!J36</f>
        <v>0</v>
      </c>
      <c r="AX57" s="130">
        <f>'SO 02_1 - Elektroinstalace'!J37</f>
        <v>0</v>
      </c>
      <c r="AY57" s="130">
        <f>'SO 02_1 - Elektroinstalace'!J38</f>
        <v>0</v>
      </c>
      <c r="AZ57" s="130">
        <f>'SO 02_1 - Elektroinstalace'!F35</f>
        <v>0</v>
      </c>
      <c r="BA57" s="130">
        <f>'SO 02_1 - Elektroinstalace'!F36</f>
        <v>0</v>
      </c>
      <c r="BB57" s="130">
        <f>'SO 02_1 - Elektroinstalace'!F37</f>
        <v>0</v>
      </c>
      <c r="BC57" s="130">
        <f>'SO 02_1 - Elektroinstalace'!F38</f>
        <v>0</v>
      </c>
      <c r="BD57" s="132">
        <f>'SO 02_1 - Elektroinstalace'!F39</f>
        <v>0</v>
      </c>
      <c r="BT57" s="133" t="s">
        <v>84</v>
      </c>
      <c r="BV57" s="133" t="s">
        <v>76</v>
      </c>
      <c r="BW57" s="133" t="s">
        <v>91</v>
      </c>
      <c r="BX57" s="133" t="s">
        <v>87</v>
      </c>
      <c r="CL57" s="133" t="s">
        <v>19</v>
      </c>
    </row>
    <row r="58" s="3" customFormat="1" ht="25.5" customHeight="1">
      <c r="A58" s="111" t="s">
        <v>78</v>
      </c>
      <c r="B58" s="63"/>
      <c r="C58" s="125"/>
      <c r="D58" s="125"/>
      <c r="E58" s="126" t="s">
        <v>92</v>
      </c>
      <c r="F58" s="126"/>
      <c r="G58" s="126"/>
      <c r="H58" s="126"/>
      <c r="I58" s="126"/>
      <c r="J58" s="125"/>
      <c r="K58" s="126" t="s">
        <v>93</v>
      </c>
      <c r="L58" s="126"/>
      <c r="M58" s="126"/>
      <c r="N58" s="126"/>
      <c r="O58" s="126"/>
      <c r="P58" s="126"/>
      <c r="Q58" s="126"/>
      <c r="R58" s="126"/>
      <c r="S58" s="126"/>
      <c r="T58" s="126"/>
      <c r="U58" s="126"/>
      <c r="V58" s="126"/>
      <c r="W58" s="126"/>
      <c r="X58" s="126"/>
      <c r="Y58" s="126"/>
      <c r="Z58" s="126"/>
      <c r="AA58" s="126"/>
      <c r="AB58" s="126"/>
      <c r="AC58" s="126"/>
      <c r="AD58" s="126"/>
      <c r="AE58" s="126"/>
      <c r="AF58" s="126"/>
      <c r="AG58" s="127">
        <f>'SO 02_3 - Vodovod a kanal...'!J32</f>
        <v>0</v>
      </c>
      <c r="AH58" s="125"/>
      <c r="AI58" s="125"/>
      <c r="AJ58" s="125"/>
      <c r="AK58" s="125"/>
      <c r="AL58" s="125"/>
      <c r="AM58" s="125"/>
      <c r="AN58" s="127">
        <f>SUM(AG58,AT58)</f>
        <v>0</v>
      </c>
      <c r="AO58" s="125"/>
      <c r="AP58" s="125"/>
      <c r="AQ58" s="128" t="s">
        <v>90</v>
      </c>
      <c r="AR58" s="65"/>
      <c r="AS58" s="129">
        <v>0</v>
      </c>
      <c r="AT58" s="130">
        <f>ROUND(SUM(AV58:AW58),2)</f>
        <v>0</v>
      </c>
      <c r="AU58" s="131">
        <f>'SO 02_3 - Vodovod a kanal...'!P93</f>
        <v>0</v>
      </c>
      <c r="AV58" s="130">
        <f>'SO 02_3 - Vodovod a kanal...'!J35</f>
        <v>0</v>
      </c>
      <c r="AW58" s="130">
        <f>'SO 02_3 - Vodovod a kanal...'!J36</f>
        <v>0</v>
      </c>
      <c r="AX58" s="130">
        <f>'SO 02_3 - Vodovod a kanal...'!J37</f>
        <v>0</v>
      </c>
      <c r="AY58" s="130">
        <f>'SO 02_3 - Vodovod a kanal...'!J38</f>
        <v>0</v>
      </c>
      <c r="AZ58" s="130">
        <f>'SO 02_3 - Vodovod a kanal...'!F35</f>
        <v>0</v>
      </c>
      <c r="BA58" s="130">
        <f>'SO 02_3 - Vodovod a kanal...'!F36</f>
        <v>0</v>
      </c>
      <c r="BB58" s="130">
        <f>'SO 02_3 - Vodovod a kanal...'!F37</f>
        <v>0</v>
      </c>
      <c r="BC58" s="130">
        <f>'SO 02_3 - Vodovod a kanal...'!F38</f>
        <v>0</v>
      </c>
      <c r="BD58" s="132">
        <f>'SO 02_3 - Vodovod a kanal...'!F39</f>
        <v>0</v>
      </c>
      <c r="BT58" s="133" t="s">
        <v>84</v>
      </c>
      <c r="BV58" s="133" t="s">
        <v>76</v>
      </c>
      <c r="BW58" s="133" t="s">
        <v>94</v>
      </c>
      <c r="BX58" s="133" t="s">
        <v>87</v>
      </c>
      <c r="CL58" s="133" t="s">
        <v>19</v>
      </c>
    </row>
    <row r="59" s="3" customFormat="1" ht="25.5" customHeight="1">
      <c r="A59" s="111" t="s">
        <v>78</v>
      </c>
      <c r="B59" s="63"/>
      <c r="C59" s="125"/>
      <c r="D59" s="125"/>
      <c r="E59" s="126" t="s">
        <v>95</v>
      </c>
      <c r="F59" s="126"/>
      <c r="G59" s="126"/>
      <c r="H59" s="126"/>
      <c r="I59" s="126"/>
      <c r="J59" s="125"/>
      <c r="K59" s="126" t="s">
        <v>96</v>
      </c>
      <c r="L59" s="126"/>
      <c r="M59" s="126"/>
      <c r="N59" s="126"/>
      <c r="O59" s="126"/>
      <c r="P59" s="126"/>
      <c r="Q59" s="126"/>
      <c r="R59" s="126"/>
      <c r="S59" s="126"/>
      <c r="T59" s="126"/>
      <c r="U59" s="126"/>
      <c r="V59" s="126"/>
      <c r="W59" s="126"/>
      <c r="X59" s="126"/>
      <c r="Y59" s="126"/>
      <c r="Z59" s="126"/>
      <c r="AA59" s="126"/>
      <c r="AB59" s="126"/>
      <c r="AC59" s="126"/>
      <c r="AD59" s="126"/>
      <c r="AE59" s="126"/>
      <c r="AF59" s="126"/>
      <c r="AG59" s="127">
        <f>'SO 02_2 - Vytápění'!J32</f>
        <v>0</v>
      </c>
      <c r="AH59" s="125"/>
      <c r="AI59" s="125"/>
      <c r="AJ59" s="125"/>
      <c r="AK59" s="125"/>
      <c r="AL59" s="125"/>
      <c r="AM59" s="125"/>
      <c r="AN59" s="127">
        <f>SUM(AG59,AT59)</f>
        <v>0</v>
      </c>
      <c r="AO59" s="125"/>
      <c r="AP59" s="125"/>
      <c r="AQ59" s="128" t="s">
        <v>90</v>
      </c>
      <c r="AR59" s="65"/>
      <c r="AS59" s="129">
        <v>0</v>
      </c>
      <c r="AT59" s="130">
        <f>ROUND(SUM(AV59:AW59),2)</f>
        <v>0</v>
      </c>
      <c r="AU59" s="131">
        <f>'SO 02_2 - Vytápění'!P93</f>
        <v>0</v>
      </c>
      <c r="AV59" s="130">
        <f>'SO 02_2 - Vytápění'!J35</f>
        <v>0</v>
      </c>
      <c r="AW59" s="130">
        <f>'SO 02_2 - Vytápění'!J36</f>
        <v>0</v>
      </c>
      <c r="AX59" s="130">
        <f>'SO 02_2 - Vytápění'!J37</f>
        <v>0</v>
      </c>
      <c r="AY59" s="130">
        <f>'SO 02_2 - Vytápění'!J38</f>
        <v>0</v>
      </c>
      <c r="AZ59" s="130">
        <f>'SO 02_2 - Vytápění'!F35</f>
        <v>0</v>
      </c>
      <c r="BA59" s="130">
        <f>'SO 02_2 - Vytápění'!F36</f>
        <v>0</v>
      </c>
      <c r="BB59" s="130">
        <f>'SO 02_2 - Vytápění'!F37</f>
        <v>0</v>
      </c>
      <c r="BC59" s="130">
        <f>'SO 02_2 - Vytápění'!F38</f>
        <v>0</v>
      </c>
      <c r="BD59" s="132">
        <f>'SO 02_2 - Vytápění'!F39</f>
        <v>0</v>
      </c>
      <c r="BT59" s="133" t="s">
        <v>84</v>
      </c>
      <c r="BV59" s="133" t="s">
        <v>76</v>
      </c>
      <c r="BW59" s="133" t="s">
        <v>97</v>
      </c>
      <c r="BX59" s="133" t="s">
        <v>87</v>
      </c>
      <c r="CL59" s="133" t="s">
        <v>19</v>
      </c>
    </row>
    <row r="60" s="6" customFormat="1" ht="16.5" customHeight="1">
      <c r="A60" s="111" t="s">
        <v>78</v>
      </c>
      <c r="B60" s="112"/>
      <c r="C60" s="113"/>
      <c r="D60" s="114" t="s">
        <v>98</v>
      </c>
      <c r="E60" s="114"/>
      <c r="F60" s="114"/>
      <c r="G60" s="114"/>
      <c r="H60" s="114"/>
      <c r="I60" s="115"/>
      <c r="J60" s="114" t="s">
        <v>99</v>
      </c>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16">
        <f>'VRN - Vedlejší rozpočtové...'!J30</f>
        <v>0</v>
      </c>
      <c r="AH60" s="115"/>
      <c r="AI60" s="115"/>
      <c r="AJ60" s="115"/>
      <c r="AK60" s="115"/>
      <c r="AL60" s="115"/>
      <c r="AM60" s="115"/>
      <c r="AN60" s="116">
        <f>SUM(AG60,AT60)</f>
        <v>0</v>
      </c>
      <c r="AO60" s="115"/>
      <c r="AP60" s="115"/>
      <c r="AQ60" s="117" t="s">
        <v>100</v>
      </c>
      <c r="AR60" s="118"/>
      <c r="AS60" s="134">
        <v>0</v>
      </c>
      <c r="AT60" s="135">
        <f>ROUND(SUM(AV60:AW60),2)</f>
        <v>0</v>
      </c>
      <c r="AU60" s="136">
        <f>'VRN - Vedlejší rozpočtové...'!P86</f>
        <v>0</v>
      </c>
      <c r="AV60" s="135">
        <f>'VRN - Vedlejší rozpočtové...'!J33</f>
        <v>0</v>
      </c>
      <c r="AW60" s="135">
        <f>'VRN - Vedlejší rozpočtové...'!J34</f>
        <v>0</v>
      </c>
      <c r="AX60" s="135">
        <f>'VRN - Vedlejší rozpočtové...'!J35</f>
        <v>0</v>
      </c>
      <c r="AY60" s="135">
        <f>'VRN - Vedlejší rozpočtové...'!J36</f>
        <v>0</v>
      </c>
      <c r="AZ60" s="135">
        <f>'VRN - Vedlejší rozpočtové...'!F33</f>
        <v>0</v>
      </c>
      <c r="BA60" s="135">
        <f>'VRN - Vedlejší rozpočtové...'!F34</f>
        <v>0</v>
      </c>
      <c r="BB60" s="135">
        <f>'VRN - Vedlejší rozpočtové...'!F35</f>
        <v>0</v>
      </c>
      <c r="BC60" s="135">
        <f>'VRN - Vedlejší rozpočtové...'!F36</f>
        <v>0</v>
      </c>
      <c r="BD60" s="137">
        <f>'VRN - Vedlejší rozpočtové...'!F37</f>
        <v>0</v>
      </c>
      <c r="BT60" s="123" t="s">
        <v>82</v>
      </c>
      <c r="BV60" s="123" t="s">
        <v>76</v>
      </c>
      <c r="BW60" s="123" t="s">
        <v>101</v>
      </c>
      <c r="BX60" s="123" t="s">
        <v>5</v>
      </c>
      <c r="CL60" s="123" t="s">
        <v>19</v>
      </c>
      <c r="CM60" s="123" t="s">
        <v>84</v>
      </c>
    </row>
    <row r="61" s="1" customFormat="1" ht="30" customHeight="1">
      <c r="B61" s="39"/>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4"/>
    </row>
    <row r="62" s="1" customFormat="1" ht="6.96" customHeight="1">
      <c r="B62" s="59"/>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c r="AK62" s="60"/>
      <c r="AL62" s="60"/>
      <c r="AM62" s="60"/>
      <c r="AN62" s="60"/>
      <c r="AO62" s="60"/>
      <c r="AP62" s="60"/>
      <c r="AQ62" s="60"/>
      <c r="AR62" s="44"/>
    </row>
  </sheetData>
  <sheetProtection sheet="1" formatColumns="0" formatRows="0" objects="1" scenarios="1" spinCount="100000" saltValue="ivjpcJMb05bQE0pov3BKiFdcVQwOXzOilYFaz2qrYBD/cZKSkG5Q7Nk9rJmvKGYN1GUFpPj6FDTCu/sms5S6ng==" hashValue="ZeIKkId3tuWfV0u0xDCCfJCJS+HU/wAY/48uMbQacyQxOhWr7qTfdZWbh5xVNPQ0vje1dsCGrwXFN2eJj4feBw==" algorithmName="SHA-512" password="CC35"/>
  <mergeCells count="62">
    <mergeCell ref="W31:AE31"/>
    <mergeCell ref="BE5:BE32"/>
    <mergeCell ref="AK26:AO26"/>
    <mergeCell ref="W29:AE29"/>
    <mergeCell ref="AK29:AO29"/>
    <mergeCell ref="W30:AE30"/>
    <mergeCell ref="AK30:AO30"/>
    <mergeCell ref="AK31:AO31"/>
    <mergeCell ref="W32:AE32"/>
    <mergeCell ref="AK32:AO32"/>
    <mergeCell ref="W33:AE33"/>
    <mergeCell ref="AK33:AO33"/>
    <mergeCell ref="X35:AB35"/>
    <mergeCell ref="AK35:AO35"/>
    <mergeCell ref="AR2:BE2"/>
    <mergeCell ref="AS49:AT51"/>
    <mergeCell ref="AM50:AP50"/>
    <mergeCell ref="L45:AO45"/>
    <mergeCell ref="AM47:AN47"/>
    <mergeCell ref="AM49:AP49"/>
    <mergeCell ref="K5:AO5"/>
    <mergeCell ref="K6:AO6"/>
    <mergeCell ref="E14:AJ14"/>
    <mergeCell ref="E23:AN23"/>
    <mergeCell ref="L28:P28"/>
    <mergeCell ref="W28:AE28"/>
    <mergeCell ref="AK28:AO28"/>
    <mergeCell ref="L29:P29"/>
    <mergeCell ref="L30:P30"/>
    <mergeCell ref="L31:P31"/>
    <mergeCell ref="L32:P32"/>
    <mergeCell ref="L33:P33"/>
    <mergeCell ref="AN52:AP52"/>
    <mergeCell ref="AG52:AM52"/>
    <mergeCell ref="AN55:AP55"/>
    <mergeCell ref="AG55:AM55"/>
    <mergeCell ref="AN56:AP56"/>
    <mergeCell ref="AG56:AM56"/>
    <mergeCell ref="AN57:AP57"/>
    <mergeCell ref="AG57:AM57"/>
    <mergeCell ref="AN58:AP58"/>
    <mergeCell ref="AG58:AM58"/>
    <mergeCell ref="AN59:AP59"/>
    <mergeCell ref="AG59:AM59"/>
    <mergeCell ref="AN60:AP60"/>
    <mergeCell ref="AG60:AM60"/>
    <mergeCell ref="AG54:AM54"/>
    <mergeCell ref="AN54:AP54"/>
    <mergeCell ref="C52:G52"/>
    <mergeCell ref="I52:AF52"/>
    <mergeCell ref="D55:H55"/>
    <mergeCell ref="J55:AF55"/>
    <mergeCell ref="D56:H56"/>
    <mergeCell ref="J56:AF56"/>
    <mergeCell ref="E57:I57"/>
    <mergeCell ref="K57:AF57"/>
    <mergeCell ref="E58:I58"/>
    <mergeCell ref="K58:AF58"/>
    <mergeCell ref="E59:I59"/>
    <mergeCell ref="K59:AF59"/>
    <mergeCell ref="D60:H60"/>
    <mergeCell ref="J60:AF60"/>
  </mergeCells>
  <hyperlinks>
    <hyperlink ref="A55" location="'SO 01 - Stavební část'!C2" display="/"/>
    <hyperlink ref="A57" location="'SO 02_1 - Elektroinstalace'!C2" display="/"/>
    <hyperlink ref="A58" location="'SO 02_3 - Vodovod a kanal...'!C2" display="/"/>
    <hyperlink ref="A59" location="'SO 02_2 - Vytápění'!C2" display="/"/>
    <hyperlink ref="A60" location="'VRN - Vedlejší rozpočtové...'!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7" customWidth="1"/>
    <col min="8" max="8" width="11.5" customWidth="1"/>
    <col min="9" max="9" width="20.17" style="138" customWidth="1"/>
    <col min="10" max="10" width="20.17" customWidth="1"/>
    <col min="11" max="11" width="20.17"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83</v>
      </c>
    </row>
    <row r="3" ht="6.96" customHeight="1">
      <c r="B3" s="139"/>
      <c r="C3" s="140"/>
      <c r="D3" s="140"/>
      <c r="E3" s="140"/>
      <c r="F3" s="140"/>
      <c r="G3" s="140"/>
      <c r="H3" s="140"/>
      <c r="I3" s="141"/>
      <c r="J3" s="140"/>
      <c r="K3" s="140"/>
      <c r="L3" s="21"/>
      <c r="AT3" s="18" t="s">
        <v>84</v>
      </c>
    </row>
    <row r="4" ht="24.96" customHeight="1">
      <c r="B4" s="21"/>
      <c r="D4" s="142" t="s">
        <v>102</v>
      </c>
      <c r="L4" s="21"/>
      <c r="M4" s="143" t="s">
        <v>10</v>
      </c>
      <c r="AT4" s="18" t="s">
        <v>4</v>
      </c>
    </row>
    <row r="5" ht="6.96" customHeight="1">
      <c r="B5" s="21"/>
      <c r="L5" s="21"/>
    </row>
    <row r="6" ht="12" customHeight="1">
      <c r="B6" s="21"/>
      <c r="D6" s="144" t="s">
        <v>16</v>
      </c>
      <c r="L6" s="21"/>
    </row>
    <row r="7" ht="16.5" customHeight="1">
      <c r="B7" s="21"/>
      <c r="E7" s="145" t="str">
        <f>'Rekapitulace zakázky'!K6</f>
        <v>Jedlová ON - oprava objektu</v>
      </c>
      <c r="F7" s="144"/>
      <c r="G7" s="144"/>
      <c r="H7" s="144"/>
      <c r="L7" s="21"/>
    </row>
    <row r="8" s="1" customFormat="1" ht="12" customHeight="1">
      <c r="B8" s="44"/>
      <c r="D8" s="144" t="s">
        <v>103</v>
      </c>
      <c r="I8" s="146"/>
      <c r="L8" s="44"/>
    </row>
    <row r="9" s="1" customFormat="1" ht="36.96" customHeight="1">
      <c r="B9" s="44"/>
      <c r="E9" s="147" t="s">
        <v>104</v>
      </c>
      <c r="F9" s="1"/>
      <c r="G9" s="1"/>
      <c r="H9" s="1"/>
      <c r="I9" s="146"/>
      <c r="L9" s="44"/>
    </row>
    <row r="10" s="1" customFormat="1">
      <c r="B10" s="44"/>
      <c r="I10" s="146"/>
      <c r="L10" s="44"/>
    </row>
    <row r="11" s="1" customFormat="1" ht="12" customHeight="1">
      <c r="B11" s="44"/>
      <c r="D11" s="144" t="s">
        <v>18</v>
      </c>
      <c r="F11" s="133" t="s">
        <v>19</v>
      </c>
      <c r="I11" s="148" t="s">
        <v>20</v>
      </c>
      <c r="J11" s="133" t="s">
        <v>19</v>
      </c>
      <c r="L11" s="44"/>
    </row>
    <row r="12" s="1" customFormat="1" ht="12" customHeight="1">
      <c r="B12" s="44"/>
      <c r="D12" s="144" t="s">
        <v>21</v>
      </c>
      <c r="F12" s="133" t="s">
        <v>22</v>
      </c>
      <c r="I12" s="148" t="s">
        <v>23</v>
      </c>
      <c r="J12" s="149" t="str">
        <f>'Rekapitulace zakázky'!AN8</f>
        <v>3. 6. 2019</v>
      </c>
      <c r="L12" s="44"/>
    </row>
    <row r="13" s="1" customFormat="1" ht="10.8" customHeight="1">
      <c r="B13" s="44"/>
      <c r="I13" s="146"/>
      <c r="L13" s="44"/>
    </row>
    <row r="14" s="1" customFormat="1" ht="12" customHeight="1">
      <c r="B14" s="44"/>
      <c r="D14" s="144" t="s">
        <v>25</v>
      </c>
      <c r="I14" s="148" t="s">
        <v>26</v>
      </c>
      <c r="J14" s="133" t="s">
        <v>19</v>
      </c>
      <c r="L14" s="44"/>
    </row>
    <row r="15" s="1" customFormat="1" ht="18" customHeight="1">
      <c r="B15" s="44"/>
      <c r="E15" s="133" t="s">
        <v>27</v>
      </c>
      <c r="I15" s="148" t="s">
        <v>28</v>
      </c>
      <c r="J15" s="133" t="s">
        <v>19</v>
      </c>
      <c r="L15" s="44"/>
    </row>
    <row r="16" s="1" customFormat="1" ht="6.96" customHeight="1">
      <c r="B16" s="44"/>
      <c r="I16" s="146"/>
      <c r="L16" s="44"/>
    </row>
    <row r="17" s="1" customFormat="1" ht="12" customHeight="1">
      <c r="B17" s="44"/>
      <c r="D17" s="144" t="s">
        <v>29</v>
      </c>
      <c r="I17" s="148" t="s">
        <v>26</v>
      </c>
      <c r="J17" s="34" t="str">
        <f>'Rekapitulace zakázky'!AN13</f>
        <v>Vyplň údaj</v>
      </c>
      <c r="L17" s="44"/>
    </row>
    <row r="18" s="1" customFormat="1" ht="18" customHeight="1">
      <c r="B18" s="44"/>
      <c r="E18" s="34" t="str">
        <f>'Rekapitulace zakázky'!E14</f>
        <v>Vyplň údaj</v>
      </c>
      <c r="F18" s="133"/>
      <c r="G18" s="133"/>
      <c r="H18" s="133"/>
      <c r="I18" s="148" t="s">
        <v>28</v>
      </c>
      <c r="J18" s="34" t="str">
        <f>'Rekapitulace zakázky'!AN14</f>
        <v>Vyplň údaj</v>
      </c>
      <c r="L18" s="44"/>
    </row>
    <row r="19" s="1" customFormat="1" ht="6.96" customHeight="1">
      <c r="B19" s="44"/>
      <c r="I19" s="146"/>
      <c r="L19" s="44"/>
    </row>
    <row r="20" s="1" customFormat="1" ht="12" customHeight="1">
      <c r="B20" s="44"/>
      <c r="D20" s="144" t="s">
        <v>31</v>
      </c>
      <c r="I20" s="148" t="s">
        <v>26</v>
      </c>
      <c r="J20" s="133" t="s">
        <v>32</v>
      </c>
      <c r="L20" s="44"/>
    </row>
    <row r="21" s="1" customFormat="1" ht="18" customHeight="1">
      <c r="B21" s="44"/>
      <c r="E21" s="133" t="s">
        <v>33</v>
      </c>
      <c r="I21" s="148" t="s">
        <v>28</v>
      </c>
      <c r="J21" s="133" t="s">
        <v>19</v>
      </c>
      <c r="L21" s="44"/>
    </row>
    <row r="22" s="1" customFormat="1" ht="6.96" customHeight="1">
      <c r="B22" s="44"/>
      <c r="I22" s="146"/>
      <c r="L22" s="44"/>
    </row>
    <row r="23" s="1" customFormat="1" ht="12" customHeight="1">
      <c r="B23" s="44"/>
      <c r="D23" s="144" t="s">
        <v>35</v>
      </c>
      <c r="I23" s="148" t="s">
        <v>26</v>
      </c>
      <c r="J23" s="133" t="s">
        <v>36</v>
      </c>
      <c r="L23" s="44"/>
    </row>
    <row r="24" s="1" customFormat="1" ht="18" customHeight="1">
      <c r="B24" s="44"/>
      <c r="E24" s="133" t="s">
        <v>37</v>
      </c>
      <c r="I24" s="148" t="s">
        <v>28</v>
      </c>
      <c r="J24" s="133" t="s">
        <v>19</v>
      </c>
      <c r="L24" s="44"/>
    </row>
    <row r="25" s="1" customFormat="1" ht="6.96" customHeight="1">
      <c r="B25" s="44"/>
      <c r="I25" s="146"/>
      <c r="L25" s="44"/>
    </row>
    <row r="26" s="1" customFormat="1" ht="12" customHeight="1">
      <c r="B26" s="44"/>
      <c r="D26" s="144" t="s">
        <v>38</v>
      </c>
      <c r="I26" s="146"/>
      <c r="L26" s="44"/>
    </row>
    <row r="27" s="7" customFormat="1" ht="51" customHeight="1">
      <c r="B27" s="150"/>
      <c r="E27" s="151" t="s">
        <v>39</v>
      </c>
      <c r="F27" s="151"/>
      <c r="G27" s="151"/>
      <c r="H27" s="151"/>
      <c r="I27" s="152"/>
      <c r="L27" s="150"/>
    </row>
    <row r="28" s="1" customFormat="1" ht="6.96" customHeight="1">
      <c r="B28" s="44"/>
      <c r="I28" s="146"/>
      <c r="L28" s="44"/>
    </row>
    <row r="29" s="1" customFormat="1" ht="6.96" customHeight="1">
      <c r="B29" s="44"/>
      <c r="D29" s="76"/>
      <c r="E29" s="76"/>
      <c r="F29" s="76"/>
      <c r="G29" s="76"/>
      <c r="H29" s="76"/>
      <c r="I29" s="153"/>
      <c r="J29" s="76"/>
      <c r="K29" s="76"/>
      <c r="L29" s="44"/>
    </row>
    <row r="30" s="1" customFormat="1" ht="25.44" customHeight="1">
      <c r="B30" s="44"/>
      <c r="D30" s="154" t="s">
        <v>40</v>
      </c>
      <c r="I30" s="146"/>
      <c r="J30" s="155">
        <f>ROUND(J108, 2)</f>
        <v>0</v>
      </c>
      <c r="L30" s="44"/>
    </row>
    <row r="31" s="1" customFormat="1" ht="6.96" customHeight="1">
      <c r="B31" s="44"/>
      <c r="D31" s="76"/>
      <c r="E31" s="76"/>
      <c r="F31" s="76"/>
      <c r="G31" s="76"/>
      <c r="H31" s="76"/>
      <c r="I31" s="153"/>
      <c r="J31" s="76"/>
      <c r="K31" s="76"/>
      <c r="L31" s="44"/>
    </row>
    <row r="32" s="1" customFormat="1" ht="14.4" customHeight="1">
      <c r="B32" s="44"/>
      <c r="F32" s="156" t="s">
        <v>42</v>
      </c>
      <c r="I32" s="157" t="s">
        <v>41</v>
      </c>
      <c r="J32" s="156" t="s">
        <v>43</v>
      </c>
      <c r="L32" s="44"/>
    </row>
    <row r="33" s="1" customFormat="1" ht="14.4" customHeight="1">
      <c r="B33" s="44"/>
      <c r="D33" s="158" t="s">
        <v>44</v>
      </c>
      <c r="E33" s="144" t="s">
        <v>45</v>
      </c>
      <c r="F33" s="159">
        <f>ROUND((SUM(BE108:BE1932)),  2)</f>
        <v>0</v>
      </c>
      <c r="I33" s="160">
        <v>0.20999999999999999</v>
      </c>
      <c r="J33" s="159">
        <f>ROUND(((SUM(BE108:BE1932))*I33),  2)</f>
        <v>0</v>
      </c>
      <c r="L33" s="44"/>
    </row>
    <row r="34" s="1" customFormat="1" ht="14.4" customHeight="1">
      <c r="B34" s="44"/>
      <c r="E34" s="144" t="s">
        <v>46</v>
      </c>
      <c r="F34" s="159">
        <f>ROUND((SUM(BF108:BF1932)),  2)</f>
        <v>0</v>
      </c>
      <c r="I34" s="160">
        <v>0.14999999999999999</v>
      </c>
      <c r="J34" s="159">
        <f>ROUND(((SUM(BF108:BF1932))*I34),  2)</f>
        <v>0</v>
      </c>
      <c r="L34" s="44"/>
    </row>
    <row r="35" hidden="1" s="1" customFormat="1" ht="14.4" customHeight="1">
      <c r="B35" s="44"/>
      <c r="E35" s="144" t="s">
        <v>47</v>
      </c>
      <c r="F35" s="159">
        <f>ROUND((SUM(BG108:BG1932)),  2)</f>
        <v>0</v>
      </c>
      <c r="I35" s="160">
        <v>0.20999999999999999</v>
      </c>
      <c r="J35" s="159">
        <f>0</f>
        <v>0</v>
      </c>
      <c r="L35" s="44"/>
    </row>
    <row r="36" hidden="1" s="1" customFormat="1" ht="14.4" customHeight="1">
      <c r="B36" s="44"/>
      <c r="E36" s="144" t="s">
        <v>48</v>
      </c>
      <c r="F36" s="159">
        <f>ROUND((SUM(BH108:BH1932)),  2)</f>
        <v>0</v>
      </c>
      <c r="I36" s="160">
        <v>0.14999999999999999</v>
      </c>
      <c r="J36" s="159">
        <f>0</f>
        <v>0</v>
      </c>
      <c r="L36" s="44"/>
    </row>
    <row r="37" hidden="1" s="1" customFormat="1" ht="14.4" customHeight="1">
      <c r="B37" s="44"/>
      <c r="E37" s="144" t="s">
        <v>49</v>
      </c>
      <c r="F37" s="159">
        <f>ROUND((SUM(BI108:BI1932)),  2)</f>
        <v>0</v>
      </c>
      <c r="I37" s="160">
        <v>0</v>
      </c>
      <c r="J37" s="159">
        <f>0</f>
        <v>0</v>
      </c>
      <c r="L37" s="44"/>
    </row>
    <row r="38" s="1" customFormat="1" ht="6.96" customHeight="1">
      <c r="B38" s="44"/>
      <c r="I38" s="146"/>
      <c r="L38" s="44"/>
    </row>
    <row r="39" s="1" customFormat="1" ht="25.44" customHeight="1">
      <c r="B39" s="44"/>
      <c r="C39" s="161"/>
      <c r="D39" s="162" t="s">
        <v>50</v>
      </c>
      <c r="E39" s="163"/>
      <c r="F39" s="163"/>
      <c r="G39" s="164" t="s">
        <v>51</v>
      </c>
      <c r="H39" s="165" t="s">
        <v>52</v>
      </c>
      <c r="I39" s="166"/>
      <c r="J39" s="167">
        <f>SUM(J30:J37)</f>
        <v>0</v>
      </c>
      <c r="K39" s="168"/>
      <c r="L39" s="44"/>
    </row>
    <row r="40" s="1" customFormat="1" ht="14.4" customHeight="1">
      <c r="B40" s="169"/>
      <c r="C40" s="170"/>
      <c r="D40" s="170"/>
      <c r="E40" s="170"/>
      <c r="F40" s="170"/>
      <c r="G40" s="170"/>
      <c r="H40" s="170"/>
      <c r="I40" s="171"/>
      <c r="J40" s="170"/>
      <c r="K40" s="170"/>
      <c r="L40" s="44"/>
    </row>
    <row r="44" s="1" customFormat="1" ht="6.96" customHeight="1">
      <c r="B44" s="172"/>
      <c r="C44" s="173"/>
      <c r="D44" s="173"/>
      <c r="E44" s="173"/>
      <c r="F44" s="173"/>
      <c r="G44" s="173"/>
      <c r="H44" s="173"/>
      <c r="I44" s="174"/>
      <c r="J44" s="173"/>
      <c r="K44" s="173"/>
      <c r="L44" s="44"/>
    </row>
    <row r="45" s="1" customFormat="1" ht="24.96" customHeight="1">
      <c r="B45" s="39"/>
      <c r="C45" s="24" t="s">
        <v>105</v>
      </c>
      <c r="D45" s="40"/>
      <c r="E45" s="40"/>
      <c r="F45" s="40"/>
      <c r="G45" s="40"/>
      <c r="H45" s="40"/>
      <c r="I45" s="146"/>
      <c r="J45" s="40"/>
      <c r="K45" s="40"/>
      <c r="L45" s="44"/>
    </row>
    <row r="46" s="1" customFormat="1" ht="6.96" customHeight="1">
      <c r="B46" s="39"/>
      <c r="C46" s="40"/>
      <c r="D46" s="40"/>
      <c r="E46" s="40"/>
      <c r="F46" s="40"/>
      <c r="G46" s="40"/>
      <c r="H46" s="40"/>
      <c r="I46" s="146"/>
      <c r="J46" s="40"/>
      <c r="K46" s="40"/>
      <c r="L46" s="44"/>
    </row>
    <row r="47" s="1" customFormat="1" ht="12" customHeight="1">
      <c r="B47" s="39"/>
      <c r="C47" s="33" t="s">
        <v>16</v>
      </c>
      <c r="D47" s="40"/>
      <c r="E47" s="40"/>
      <c r="F47" s="40"/>
      <c r="G47" s="40"/>
      <c r="H47" s="40"/>
      <c r="I47" s="146"/>
      <c r="J47" s="40"/>
      <c r="K47" s="40"/>
      <c r="L47" s="44"/>
    </row>
    <row r="48" s="1" customFormat="1" ht="16.5" customHeight="1">
      <c r="B48" s="39"/>
      <c r="C48" s="40"/>
      <c r="D48" s="40"/>
      <c r="E48" s="175" t="str">
        <f>E7</f>
        <v>Jedlová ON - oprava objektu</v>
      </c>
      <c r="F48" s="33"/>
      <c r="G48" s="33"/>
      <c r="H48" s="33"/>
      <c r="I48" s="146"/>
      <c r="J48" s="40"/>
      <c r="K48" s="40"/>
      <c r="L48" s="44"/>
    </row>
    <row r="49" s="1" customFormat="1" ht="12" customHeight="1">
      <c r="B49" s="39"/>
      <c r="C49" s="33" t="s">
        <v>103</v>
      </c>
      <c r="D49" s="40"/>
      <c r="E49" s="40"/>
      <c r="F49" s="40"/>
      <c r="G49" s="40"/>
      <c r="H49" s="40"/>
      <c r="I49" s="146"/>
      <c r="J49" s="40"/>
      <c r="K49" s="40"/>
      <c r="L49" s="44"/>
    </row>
    <row r="50" s="1" customFormat="1" ht="16.5" customHeight="1">
      <c r="B50" s="39"/>
      <c r="C50" s="40"/>
      <c r="D50" s="40"/>
      <c r="E50" s="69" t="str">
        <f>E9</f>
        <v>SO 01 - Stavební část</v>
      </c>
      <c r="F50" s="40"/>
      <c r="G50" s="40"/>
      <c r="H50" s="40"/>
      <c r="I50" s="146"/>
      <c r="J50" s="40"/>
      <c r="K50" s="40"/>
      <c r="L50" s="44"/>
    </row>
    <row r="51" s="1" customFormat="1" ht="6.96" customHeight="1">
      <c r="B51" s="39"/>
      <c r="C51" s="40"/>
      <c r="D51" s="40"/>
      <c r="E51" s="40"/>
      <c r="F51" s="40"/>
      <c r="G51" s="40"/>
      <c r="H51" s="40"/>
      <c r="I51" s="146"/>
      <c r="J51" s="40"/>
      <c r="K51" s="40"/>
      <c r="L51" s="44"/>
    </row>
    <row r="52" s="1" customFormat="1" ht="12" customHeight="1">
      <c r="B52" s="39"/>
      <c r="C52" s="33" t="s">
        <v>21</v>
      </c>
      <c r="D52" s="40"/>
      <c r="E52" s="40"/>
      <c r="F52" s="28" t="str">
        <f>F12</f>
        <v>Jiřetín pod Jedlovou</v>
      </c>
      <c r="G52" s="40"/>
      <c r="H52" s="40"/>
      <c r="I52" s="148" t="s">
        <v>23</v>
      </c>
      <c r="J52" s="72" t="str">
        <f>IF(J12="","",J12)</f>
        <v>3. 6. 2019</v>
      </c>
      <c r="K52" s="40"/>
      <c r="L52" s="44"/>
    </row>
    <row r="53" s="1" customFormat="1" ht="6.96" customHeight="1">
      <c r="B53" s="39"/>
      <c r="C53" s="40"/>
      <c r="D53" s="40"/>
      <c r="E53" s="40"/>
      <c r="F53" s="40"/>
      <c r="G53" s="40"/>
      <c r="H53" s="40"/>
      <c r="I53" s="146"/>
      <c r="J53" s="40"/>
      <c r="K53" s="40"/>
      <c r="L53" s="44"/>
    </row>
    <row r="54" s="1" customFormat="1" ht="15.15" customHeight="1">
      <c r="B54" s="39"/>
      <c r="C54" s="33" t="s">
        <v>25</v>
      </c>
      <c r="D54" s="40"/>
      <c r="E54" s="40"/>
      <c r="F54" s="28" t="str">
        <f>E15</f>
        <v>SŽDC s.o., OŘ Ústí nad Labem</v>
      </c>
      <c r="G54" s="40"/>
      <c r="H54" s="40"/>
      <c r="I54" s="148" t="s">
        <v>31</v>
      </c>
      <c r="J54" s="37" t="str">
        <f>E21</f>
        <v>Stosmol s.r.o.</v>
      </c>
      <c r="K54" s="40"/>
      <c r="L54" s="44"/>
    </row>
    <row r="55" s="1" customFormat="1" ht="27.9" customHeight="1">
      <c r="B55" s="39"/>
      <c r="C55" s="33" t="s">
        <v>29</v>
      </c>
      <c r="D55" s="40"/>
      <c r="E55" s="40"/>
      <c r="F55" s="28" t="str">
        <f>IF(E18="","",E18)</f>
        <v>Vyplň údaj</v>
      </c>
      <c r="G55" s="40"/>
      <c r="H55" s="40"/>
      <c r="I55" s="148" t="s">
        <v>35</v>
      </c>
      <c r="J55" s="37" t="str">
        <f>E24</f>
        <v>STAVEBNÍ ROZPOČTY s.r.o.</v>
      </c>
      <c r="K55" s="40"/>
      <c r="L55" s="44"/>
    </row>
    <row r="56" s="1" customFormat="1" ht="10.32" customHeight="1">
      <c r="B56" s="39"/>
      <c r="C56" s="40"/>
      <c r="D56" s="40"/>
      <c r="E56" s="40"/>
      <c r="F56" s="40"/>
      <c r="G56" s="40"/>
      <c r="H56" s="40"/>
      <c r="I56" s="146"/>
      <c r="J56" s="40"/>
      <c r="K56" s="40"/>
      <c r="L56" s="44"/>
    </row>
    <row r="57" s="1" customFormat="1" ht="29.28" customHeight="1">
      <c r="B57" s="39"/>
      <c r="C57" s="176" t="s">
        <v>106</v>
      </c>
      <c r="D57" s="177"/>
      <c r="E57" s="177"/>
      <c r="F57" s="177"/>
      <c r="G57" s="177"/>
      <c r="H57" s="177"/>
      <c r="I57" s="178"/>
      <c r="J57" s="179" t="s">
        <v>107</v>
      </c>
      <c r="K57" s="177"/>
      <c r="L57" s="44"/>
    </row>
    <row r="58" s="1" customFormat="1" ht="10.32" customHeight="1">
      <c r="B58" s="39"/>
      <c r="C58" s="40"/>
      <c r="D58" s="40"/>
      <c r="E58" s="40"/>
      <c r="F58" s="40"/>
      <c r="G58" s="40"/>
      <c r="H58" s="40"/>
      <c r="I58" s="146"/>
      <c r="J58" s="40"/>
      <c r="K58" s="40"/>
      <c r="L58" s="44"/>
    </row>
    <row r="59" s="1" customFormat="1" ht="22.8" customHeight="1">
      <c r="B59" s="39"/>
      <c r="C59" s="180" t="s">
        <v>72</v>
      </c>
      <c r="D59" s="40"/>
      <c r="E59" s="40"/>
      <c r="F59" s="40"/>
      <c r="G59" s="40"/>
      <c r="H59" s="40"/>
      <c r="I59" s="146"/>
      <c r="J59" s="102">
        <f>J108</f>
        <v>0</v>
      </c>
      <c r="K59" s="40"/>
      <c r="L59" s="44"/>
      <c r="AU59" s="18" t="s">
        <v>108</v>
      </c>
    </row>
    <row r="60" s="8" customFormat="1" ht="24.96" customHeight="1">
      <c r="B60" s="181"/>
      <c r="C60" s="182"/>
      <c r="D60" s="183" t="s">
        <v>109</v>
      </c>
      <c r="E60" s="184"/>
      <c r="F60" s="184"/>
      <c r="G60" s="184"/>
      <c r="H60" s="184"/>
      <c r="I60" s="185"/>
      <c r="J60" s="186">
        <f>J109</f>
        <v>0</v>
      </c>
      <c r="K60" s="182"/>
      <c r="L60" s="187"/>
    </row>
    <row r="61" s="9" customFormat="1" ht="19.92" customHeight="1">
      <c r="B61" s="188"/>
      <c r="C61" s="125"/>
      <c r="D61" s="189" t="s">
        <v>110</v>
      </c>
      <c r="E61" s="190"/>
      <c r="F61" s="190"/>
      <c r="G61" s="190"/>
      <c r="H61" s="190"/>
      <c r="I61" s="191"/>
      <c r="J61" s="192">
        <f>J110</f>
        <v>0</v>
      </c>
      <c r="K61" s="125"/>
      <c r="L61" s="193"/>
    </row>
    <row r="62" s="9" customFormat="1" ht="19.92" customHeight="1">
      <c r="B62" s="188"/>
      <c r="C62" s="125"/>
      <c r="D62" s="189" t="s">
        <v>111</v>
      </c>
      <c r="E62" s="190"/>
      <c r="F62" s="190"/>
      <c r="G62" s="190"/>
      <c r="H62" s="190"/>
      <c r="I62" s="191"/>
      <c r="J62" s="192">
        <f>J151</f>
        <v>0</v>
      </c>
      <c r="K62" s="125"/>
      <c r="L62" s="193"/>
    </row>
    <row r="63" s="9" customFormat="1" ht="19.92" customHeight="1">
      <c r="B63" s="188"/>
      <c r="C63" s="125"/>
      <c r="D63" s="189" t="s">
        <v>112</v>
      </c>
      <c r="E63" s="190"/>
      <c r="F63" s="190"/>
      <c r="G63" s="190"/>
      <c r="H63" s="190"/>
      <c r="I63" s="191"/>
      <c r="J63" s="192">
        <f>J156</f>
        <v>0</v>
      </c>
      <c r="K63" s="125"/>
      <c r="L63" s="193"/>
    </row>
    <row r="64" s="9" customFormat="1" ht="19.92" customHeight="1">
      <c r="B64" s="188"/>
      <c r="C64" s="125"/>
      <c r="D64" s="189" t="s">
        <v>113</v>
      </c>
      <c r="E64" s="190"/>
      <c r="F64" s="190"/>
      <c r="G64" s="190"/>
      <c r="H64" s="190"/>
      <c r="I64" s="191"/>
      <c r="J64" s="192">
        <f>J216</f>
        <v>0</v>
      </c>
      <c r="K64" s="125"/>
      <c r="L64" s="193"/>
    </row>
    <row r="65" s="9" customFormat="1" ht="19.92" customHeight="1">
      <c r="B65" s="188"/>
      <c r="C65" s="125"/>
      <c r="D65" s="189" t="s">
        <v>114</v>
      </c>
      <c r="E65" s="190"/>
      <c r="F65" s="190"/>
      <c r="G65" s="190"/>
      <c r="H65" s="190"/>
      <c r="I65" s="191"/>
      <c r="J65" s="192">
        <f>J235</f>
        <v>0</v>
      </c>
      <c r="K65" s="125"/>
      <c r="L65" s="193"/>
    </row>
    <row r="66" s="9" customFormat="1" ht="19.92" customHeight="1">
      <c r="B66" s="188"/>
      <c r="C66" s="125"/>
      <c r="D66" s="189" t="s">
        <v>115</v>
      </c>
      <c r="E66" s="190"/>
      <c r="F66" s="190"/>
      <c r="G66" s="190"/>
      <c r="H66" s="190"/>
      <c r="I66" s="191"/>
      <c r="J66" s="192">
        <f>J244</f>
        <v>0</v>
      </c>
      <c r="K66" s="125"/>
      <c r="L66" s="193"/>
    </row>
    <row r="67" s="9" customFormat="1" ht="19.92" customHeight="1">
      <c r="B67" s="188"/>
      <c r="C67" s="125"/>
      <c r="D67" s="189" t="s">
        <v>116</v>
      </c>
      <c r="E67" s="190"/>
      <c r="F67" s="190"/>
      <c r="G67" s="190"/>
      <c r="H67" s="190"/>
      <c r="I67" s="191"/>
      <c r="J67" s="192">
        <f>J637</f>
        <v>0</v>
      </c>
      <c r="K67" s="125"/>
      <c r="L67" s="193"/>
    </row>
    <row r="68" s="9" customFormat="1" ht="19.92" customHeight="1">
      <c r="B68" s="188"/>
      <c r="C68" s="125"/>
      <c r="D68" s="189" t="s">
        <v>117</v>
      </c>
      <c r="E68" s="190"/>
      <c r="F68" s="190"/>
      <c r="G68" s="190"/>
      <c r="H68" s="190"/>
      <c r="I68" s="191"/>
      <c r="J68" s="192">
        <f>J640</f>
        <v>0</v>
      </c>
      <c r="K68" s="125"/>
      <c r="L68" s="193"/>
    </row>
    <row r="69" s="9" customFormat="1" ht="19.92" customHeight="1">
      <c r="B69" s="188"/>
      <c r="C69" s="125"/>
      <c r="D69" s="189" t="s">
        <v>118</v>
      </c>
      <c r="E69" s="190"/>
      <c r="F69" s="190"/>
      <c r="G69" s="190"/>
      <c r="H69" s="190"/>
      <c r="I69" s="191"/>
      <c r="J69" s="192">
        <f>J825</f>
        <v>0</v>
      </c>
      <c r="K69" s="125"/>
      <c r="L69" s="193"/>
    </row>
    <row r="70" s="9" customFormat="1" ht="19.92" customHeight="1">
      <c r="B70" s="188"/>
      <c r="C70" s="125"/>
      <c r="D70" s="189" t="s">
        <v>119</v>
      </c>
      <c r="E70" s="190"/>
      <c r="F70" s="190"/>
      <c r="G70" s="190"/>
      <c r="H70" s="190"/>
      <c r="I70" s="191"/>
      <c r="J70" s="192">
        <f>J835</f>
        <v>0</v>
      </c>
      <c r="K70" s="125"/>
      <c r="L70" s="193"/>
    </row>
    <row r="71" s="8" customFormat="1" ht="24.96" customHeight="1">
      <c r="B71" s="181"/>
      <c r="C71" s="182"/>
      <c r="D71" s="183" t="s">
        <v>120</v>
      </c>
      <c r="E71" s="184"/>
      <c r="F71" s="184"/>
      <c r="G71" s="184"/>
      <c r="H71" s="184"/>
      <c r="I71" s="185"/>
      <c r="J71" s="186">
        <f>J838</f>
        <v>0</v>
      </c>
      <c r="K71" s="182"/>
      <c r="L71" s="187"/>
    </row>
    <row r="72" s="9" customFormat="1" ht="19.92" customHeight="1">
      <c r="B72" s="188"/>
      <c r="C72" s="125"/>
      <c r="D72" s="189" t="s">
        <v>121</v>
      </c>
      <c r="E72" s="190"/>
      <c r="F72" s="190"/>
      <c r="G72" s="190"/>
      <c r="H72" s="190"/>
      <c r="I72" s="191"/>
      <c r="J72" s="192">
        <f>J839</f>
        <v>0</v>
      </c>
      <c r="K72" s="125"/>
      <c r="L72" s="193"/>
    </row>
    <row r="73" s="9" customFormat="1" ht="19.92" customHeight="1">
      <c r="B73" s="188"/>
      <c r="C73" s="125"/>
      <c r="D73" s="189" t="s">
        <v>122</v>
      </c>
      <c r="E73" s="190"/>
      <c r="F73" s="190"/>
      <c r="G73" s="190"/>
      <c r="H73" s="190"/>
      <c r="I73" s="191"/>
      <c r="J73" s="192">
        <f>J845</f>
        <v>0</v>
      </c>
      <c r="K73" s="125"/>
      <c r="L73" s="193"/>
    </row>
    <row r="74" s="9" customFormat="1" ht="19.92" customHeight="1">
      <c r="B74" s="188"/>
      <c r="C74" s="125"/>
      <c r="D74" s="189" t="s">
        <v>123</v>
      </c>
      <c r="E74" s="190"/>
      <c r="F74" s="190"/>
      <c r="G74" s="190"/>
      <c r="H74" s="190"/>
      <c r="I74" s="191"/>
      <c r="J74" s="192">
        <f>J865</f>
        <v>0</v>
      </c>
      <c r="K74" s="125"/>
      <c r="L74" s="193"/>
    </row>
    <row r="75" s="9" customFormat="1" ht="19.92" customHeight="1">
      <c r="B75" s="188"/>
      <c r="C75" s="125"/>
      <c r="D75" s="189" t="s">
        <v>124</v>
      </c>
      <c r="E75" s="190"/>
      <c r="F75" s="190"/>
      <c r="G75" s="190"/>
      <c r="H75" s="190"/>
      <c r="I75" s="191"/>
      <c r="J75" s="192">
        <f>J873</f>
        <v>0</v>
      </c>
      <c r="K75" s="125"/>
      <c r="L75" s="193"/>
    </row>
    <row r="76" s="9" customFormat="1" ht="19.92" customHeight="1">
      <c r="B76" s="188"/>
      <c r="C76" s="125"/>
      <c r="D76" s="189" t="s">
        <v>125</v>
      </c>
      <c r="E76" s="190"/>
      <c r="F76" s="190"/>
      <c r="G76" s="190"/>
      <c r="H76" s="190"/>
      <c r="I76" s="191"/>
      <c r="J76" s="192">
        <f>J933</f>
        <v>0</v>
      </c>
      <c r="K76" s="125"/>
      <c r="L76" s="193"/>
    </row>
    <row r="77" s="9" customFormat="1" ht="19.92" customHeight="1">
      <c r="B77" s="188"/>
      <c r="C77" s="125"/>
      <c r="D77" s="189" t="s">
        <v>126</v>
      </c>
      <c r="E77" s="190"/>
      <c r="F77" s="190"/>
      <c r="G77" s="190"/>
      <c r="H77" s="190"/>
      <c r="I77" s="191"/>
      <c r="J77" s="192">
        <f>J1034</f>
        <v>0</v>
      </c>
      <c r="K77" s="125"/>
      <c r="L77" s="193"/>
    </row>
    <row r="78" s="9" customFormat="1" ht="19.92" customHeight="1">
      <c r="B78" s="188"/>
      <c r="C78" s="125"/>
      <c r="D78" s="189" t="s">
        <v>127</v>
      </c>
      <c r="E78" s="190"/>
      <c r="F78" s="190"/>
      <c r="G78" s="190"/>
      <c r="H78" s="190"/>
      <c r="I78" s="191"/>
      <c r="J78" s="192">
        <f>J1123</f>
        <v>0</v>
      </c>
      <c r="K78" s="125"/>
      <c r="L78" s="193"/>
    </row>
    <row r="79" s="9" customFormat="1" ht="19.92" customHeight="1">
      <c r="B79" s="188"/>
      <c r="C79" s="125"/>
      <c r="D79" s="189" t="s">
        <v>128</v>
      </c>
      <c r="E79" s="190"/>
      <c r="F79" s="190"/>
      <c r="G79" s="190"/>
      <c r="H79" s="190"/>
      <c r="I79" s="191"/>
      <c r="J79" s="192">
        <f>J1135</f>
        <v>0</v>
      </c>
      <c r="K79" s="125"/>
      <c r="L79" s="193"/>
    </row>
    <row r="80" s="9" customFormat="1" ht="19.92" customHeight="1">
      <c r="B80" s="188"/>
      <c r="C80" s="125"/>
      <c r="D80" s="189" t="s">
        <v>129</v>
      </c>
      <c r="E80" s="190"/>
      <c r="F80" s="190"/>
      <c r="G80" s="190"/>
      <c r="H80" s="190"/>
      <c r="I80" s="191"/>
      <c r="J80" s="192">
        <f>J1305</f>
        <v>0</v>
      </c>
      <c r="K80" s="125"/>
      <c r="L80" s="193"/>
    </row>
    <row r="81" s="9" customFormat="1" ht="19.92" customHeight="1">
      <c r="B81" s="188"/>
      <c r="C81" s="125"/>
      <c r="D81" s="189" t="s">
        <v>130</v>
      </c>
      <c r="E81" s="190"/>
      <c r="F81" s="190"/>
      <c r="G81" s="190"/>
      <c r="H81" s="190"/>
      <c r="I81" s="191"/>
      <c r="J81" s="192">
        <f>J1371</f>
        <v>0</v>
      </c>
      <c r="K81" s="125"/>
      <c r="L81" s="193"/>
    </row>
    <row r="82" s="9" customFormat="1" ht="19.92" customHeight="1">
      <c r="B82" s="188"/>
      <c r="C82" s="125"/>
      <c r="D82" s="189" t="s">
        <v>131</v>
      </c>
      <c r="E82" s="190"/>
      <c r="F82" s="190"/>
      <c r="G82" s="190"/>
      <c r="H82" s="190"/>
      <c r="I82" s="191"/>
      <c r="J82" s="192">
        <f>J1552</f>
        <v>0</v>
      </c>
      <c r="K82" s="125"/>
      <c r="L82" s="193"/>
    </row>
    <row r="83" s="9" customFormat="1" ht="19.92" customHeight="1">
      <c r="B83" s="188"/>
      <c r="C83" s="125"/>
      <c r="D83" s="189" t="s">
        <v>132</v>
      </c>
      <c r="E83" s="190"/>
      <c r="F83" s="190"/>
      <c r="G83" s="190"/>
      <c r="H83" s="190"/>
      <c r="I83" s="191"/>
      <c r="J83" s="192">
        <f>J1643</f>
        <v>0</v>
      </c>
      <c r="K83" s="125"/>
      <c r="L83" s="193"/>
    </row>
    <row r="84" s="9" customFormat="1" ht="19.92" customHeight="1">
      <c r="B84" s="188"/>
      <c r="C84" s="125"/>
      <c r="D84" s="189" t="s">
        <v>133</v>
      </c>
      <c r="E84" s="190"/>
      <c r="F84" s="190"/>
      <c r="G84" s="190"/>
      <c r="H84" s="190"/>
      <c r="I84" s="191"/>
      <c r="J84" s="192">
        <f>J1831</f>
        <v>0</v>
      </c>
      <c r="K84" s="125"/>
      <c r="L84" s="193"/>
    </row>
    <row r="85" s="9" customFormat="1" ht="19.92" customHeight="1">
      <c r="B85" s="188"/>
      <c r="C85" s="125"/>
      <c r="D85" s="189" t="s">
        <v>134</v>
      </c>
      <c r="E85" s="190"/>
      <c r="F85" s="190"/>
      <c r="G85" s="190"/>
      <c r="H85" s="190"/>
      <c r="I85" s="191"/>
      <c r="J85" s="192">
        <f>J1842</f>
        <v>0</v>
      </c>
      <c r="K85" s="125"/>
      <c r="L85" s="193"/>
    </row>
    <row r="86" s="9" customFormat="1" ht="19.92" customHeight="1">
      <c r="B86" s="188"/>
      <c r="C86" s="125"/>
      <c r="D86" s="189" t="s">
        <v>135</v>
      </c>
      <c r="E86" s="190"/>
      <c r="F86" s="190"/>
      <c r="G86" s="190"/>
      <c r="H86" s="190"/>
      <c r="I86" s="191"/>
      <c r="J86" s="192">
        <f>J1874</f>
        <v>0</v>
      </c>
      <c r="K86" s="125"/>
      <c r="L86" s="193"/>
    </row>
    <row r="87" s="9" customFormat="1" ht="19.92" customHeight="1">
      <c r="B87" s="188"/>
      <c r="C87" s="125"/>
      <c r="D87" s="189" t="s">
        <v>136</v>
      </c>
      <c r="E87" s="190"/>
      <c r="F87" s="190"/>
      <c r="G87" s="190"/>
      <c r="H87" s="190"/>
      <c r="I87" s="191"/>
      <c r="J87" s="192">
        <f>J1912</f>
        <v>0</v>
      </c>
      <c r="K87" s="125"/>
      <c r="L87" s="193"/>
    </row>
    <row r="88" s="8" customFormat="1" ht="24.96" customHeight="1">
      <c r="B88" s="181"/>
      <c r="C88" s="182"/>
      <c r="D88" s="183" t="s">
        <v>137</v>
      </c>
      <c r="E88" s="184"/>
      <c r="F88" s="184"/>
      <c r="G88" s="184"/>
      <c r="H88" s="184"/>
      <c r="I88" s="185"/>
      <c r="J88" s="186">
        <f>J1926</f>
        <v>0</v>
      </c>
      <c r="K88" s="182"/>
      <c r="L88" s="187"/>
    </row>
    <row r="89" s="1" customFormat="1" ht="21.84" customHeight="1">
      <c r="B89" s="39"/>
      <c r="C89" s="40"/>
      <c r="D89" s="40"/>
      <c r="E89" s="40"/>
      <c r="F89" s="40"/>
      <c r="G89" s="40"/>
      <c r="H89" s="40"/>
      <c r="I89" s="146"/>
      <c r="J89" s="40"/>
      <c r="K89" s="40"/>
      <c r="L89" s="44"/>
    </row>
    <row r="90" s="1" customFormat="1" ht="6.96" customHeight="1">
      <c r="B90" s="59"/>
      <c r="C90" s="60"/>
      <c r="D90" s="60"/>
      <c r="E90" s="60"/>
      <c r="F90" s="60"/>
      <c r="G90" s="60"/>
      <c r="H90" s="60"/>
      <c r="I90" s="171"/>
      <c r="J90" s="60"/>
      <c r="K90" s="60"/>
      <c r="L90" s="44"/>
    </row>
    <row r="94" s="1" customFormat="1" ht="6.96" customHeight="1">
      <c r="B94" s="61"/>
      <c r="C94" s="62"/>
      <c r="D94" s="62"/>
      <c r="E94" s="62"/>
      <c r="F94" s="62"/>
      <c r="G94" s="62"/>
      <c r="H94" s="62"/>
      <c r="I94" s="174"/>
      <c r="J94" s="62"/>
      <c r="K94" s="62"/>
      <c r="L94" s="44"/>
    </row>
    <row r="95" s="1" customFormat="1" ht="24.96" customHeight="1">
      <c r="B95" s="39"/>
      <c r="C95" s="24" t="s">
        <v>138</v>
      </c>
      <c r="D95" s="40"/>
      <c r="E95" s="40"/>
      <c r="F95" s="40"/>
      <c r="G95" s="40"/>
      <c r="H95" s="40"/>
      <c r="I95" s="146"/>
      <c r="J95" s="40"/>
      <c r="K95" s="40"/>
      <c r="L95" s="44"/>
    </row>
    <row r="96" s="1" customFormat="1" ht="6.96" customHeight="1">
      <c r="B96" s="39"/>
      <c r="C96" s="40"/>
      <c r="D96" s="40"/>
      <c r="E96" s="40"/>
      <c r="F96" s="40"/>
      <c r="G96" s="40"/>
      <c r="H96" s="40"/>
      <c r="I96" s="146"/>
      <c r="J96" s="40"/>
      <c r="K96" s="40"/>
      <c r="L96" s="44"/>
    </row>
    <row r="97" s="1" customFormat="1" ht="12" customHeight="1">
      <c r="B97" s="39"/>
      <c r="C97" s="33" t="s">
        <v>16</v>
      </c>
      <c r="D97" s="40"/>
      <c r="E97" s="40"/>
      <c r="F97" s="40"/>
      <c r="G97" s="40"/>
      <c r="H97" s="40"/>
      <c r="I97" s="146"/>
      <c r="J97" s="40"/>
      <c r="K97" s="40"/>
      <c r="L97" s="44"/>
    </row>
    <row r="98" s="1" customFormat="1" ht="16.5" customHeight="1">
      <c r="B98" s="39"/>
      <c r="C98" s="40"/>
      <c r="D98" s="40"/>
      <c r="E98" s="175" t="str">
        <f>E7</f>
        <v>Jedlová ON - oprava objektu</v>
      </c>
      <c r="F98" s="33"/>
      <c r="G98" s="33"/>
      <c r="H98" s="33"/>
      <c r="I98" s="146"/>
      <c r="J98" s="40"/>
      <c r="K98" s="40"/>
      <c r="L98" s="44"/>
    </row>
    <row r="99" s="1" customFormat="1" ht="12" customHeight="1">
      <c r="B99" s="39"/>
      <c r="C99" s="33" t="s">
        <v>103</v>
      </c>
      <c r="D99" s="40"/>
      <c r="E99" s="40"/>
      <c r="F99" s="40"/>
      <c r="G99" s="40"/>
      <c r="H99" s="40"/>
      <c r="I99" s="146"/>
      <c r="J99" s="40"/>
      <c r="K99" s="40"/>
      <c r="L99" s="44"/>
    </row>
    <row r="100" s="1" customFormat="1" ht="16.5" customHeight="1">
      <c r="B100" s="39"/>
      <c r="C100" s="40"/>
      <c r="D100" s="40"/>
      <c r="E100" s="69" t="str">
        <f>E9</f>
        <v>SO 01 - Stavební část</v>
      </c>
      <c r="F100" s="40"/>
      <c r="G100" s="40"/>
      <c r="H100" s="40"/>
      <c r="I100" s="146"/>
      <c r="J100" s="40"/>
      <c r="K100" s="40"/>
      <c r="L100" s="44"/>
    </row>
    <row r="101" s="1" customFormat="1" ht="6.96" customHeight="1">
      <c r="B101" s="39"/>
      <c r="C101" s="40"/>
      <c r="D101" s="40"/>
      <c r="E101" s="40"/>
      <c r="F101" s="40"/>
      <c r="G101" s="40"/>
      <c r="H101" s="40"/>
      <c r="I101" s="146"/>
      <c r="J101" s="40"/>
      <c r="K101" s="40"/>
      <c r="L101" s="44"/>
    </row>
    <row r="102" s="1" customFormat="1" ht="12" customHeight="1">
      <c r="B102" s="39"/>
      <c r="C102" s="33" t="s">
        <v>21</v>
      </c>
      <c r="D102" s="40"/>
      <c r="E102" s="40"/>
      <c r="F102" s="28" t="str">
        <f>F12</f>
        <v>Jiřetín pod Jedlovou</v>
      </c>
      <c r="G102" s="40"/>
      <c r="H102" s="40"/>
      <c r="I102" s="148" t="s">
        <v>23</v>
      </c>
      <c r="J102" s="72" t="str">
        <f>IF(J12="","",J12)</f>
        <v>3. 6. 2019</v>
      </c>
      <c r="K102" s="40"/>
      <c r="L102" s="44"/>
    </row>
    <row r="103" s="1" customFormat="1" ht="6.96" customHeight="1">
      <c r="B103" s="39"/>
      <c r="C103" s="40"/>
      <c r="D103" s="40"/>
      <c r="E103" s="40"/>
      <c r="F103" s="40"/>
      <c r="G103" s="40"/>
      <c r="H103" s="40"/>
      <c r="I103" s="146"/>
      <c r="J103" s="40"/>
      <c r="K103" s="40"/>
      <c r="L103" s="44"/>
    </row>
    <row r="104" s="1" customFormat="1" ht="15.15" customHeight="1">
      <c r="B104" s="39"/>
      <c r="C104" s="33" t="s">
        <v>25</v>
      </c>
      <c r="D104" s="40"/>
      <c r="E104" s="40"/>
      <c r="F104" s="28" t="str">
        <f>E15</f>
        <v>SŽDC s.o., OŘ Ústí nad Labem</v>
      </c>
      <c r="G104" s="40"/>
      <c r="H104" s="40"/>
      <c r="I104" s="148" t="s">
        <v>31</v>
      </c>
      <c r="J104" s="37" t="str">
        <f>E21</f>
        <v>Stosmol s.r.o.</v>
      </c>
      <c r="K104" s="40"/>
      <c r="L104" s="44"/>
    </row>
    <row r="105" s="1" customFormat="1" ht="27.9" customHeight="1">
      <c r="B105" s="39"/>
      <c r="C105" s="33" t="s">
        <v>29</v>
      </c>
      <c r="D105" s="40"/>
      <c r="E105" s="40"/>
      <c r="F105" s="28" t="str">
        <f>IF(E18="","",E18)</f>
        <v>Vyplň údaj</v>
      </c>
      <c r="G105" s="40"/>
      <c r="H105" s="40"/>
      <c r="I105" s="148" t="s">
        <v>35</v>
      </c>
      <c r="J105" s="37" t="str">
        <f>E24</f>
        <v>STAVEBNÍ ROZPOČTY s.r.o.</v>
      </c>
      <c r="K105" s="40"/>
      <c r="L105" s="44"/>
    </row>
    <row r="106" s="1" customFormat="1" ht="10.32" customHeight="1">
      <c r="B106" s="39"/>
      <c r="C106" s="40"/>
      <c r="D106" s="40"/>
      <c r="E106" s="40"/>
      <c r="F106" s="40"/>
      <c r="G106" s="40"/>
      <c r="H106" s="40"/>
      <c r="I106" s="146"/>
      <c r="J106" s="40"/>
      <c r="K106" s="40"/>
      <c r="L106" s="44"/>
    </row>
    <row r="107" s="10" customFormat="1" ht="29.28" customHeight="1">
      <c r="B107" s="194"/>
      <c r="C107" s="195" t="s">
        <v>139</v>
      </c>
      <c r="D107" s="196" t="s">
        <v>59</v>
      </c>
      <c r="E107" s="196" t="s">
        <v>55</v>
      </c>
      <c r="F107" s="196" t="s">
        <v>56</v>
      </c>
      <c r="G107" s="196" t="s">
        <v>140</v>
      </c>
      <c r="H107" s="196" t="s">
        <v>141</v>
      </c>
      <c r="I107" s="197" t="s">
        <v>142</v>
      </c>
      <c r="J107" s="196" t="s">
        <v>107</v>
      </c>
      <c r="K107" s="198" t="s">
        <v>143</v>
      </c>
      <c r="L107" s="199"/>
      <c r="M107" s="92" t="s">
        <v>19</v>
      </c>
      <c r="N107" s="93" t="s">
        <v>44</v>
      </c>
      <c r="O107" s="93" t="s">
        <v>144</v>
      </c>
      <c r="P107" s="93" t="s">
        <v>145</v>
      </c>
      <c r="Q107" s="93" t="s">
        <v>146</v>
      </c>
      <c r="R107" s="93" t="s">
        <v>147</v>
      </c>
      <c r="S107" s="93" t="s">
        <v>148</v>
      </c>
      <c r="T107" s="94" t="s">
        <v>149</v>
      </c>
    </row>
    <row r="108" s="1" customFormat="1" ht="22.8" customHeight="1">
      <c r="B108" s="39"/>
      <c r="C108" s="99" t="s">
        <v>150</v>
      </c>
      <c r="D108" s="40"/>
      <c r="E108" s="40"/>
      <c r="F108" s="40"/>
      <c r="G108" s="40"/>
      <c r="H108" s="40"/>
      <c r="I108" s="146"/>
      <c r="J108" s="200">
        <f>BK108</f>
        <v>0</v>
      </c>
      <c r="K108" s="40"/>
      <c r="L108" s="44"/>
      <c r="M108" s="95"/>
      <c r="N108" s="96"/>
      <c r="O108" s="96"/>
      <c r="P108" s="201">
        <f>P109+P838+P1926</f>
        <v>0</v>
      </c>
      <c r="Q108" s="96"/>
      <c r="R108" s="201">
        <f>R109+R838+R1926</f>
        <v>274.94998869</v>
      </c>
      <c r="S108" s="96"/>
      <c r="T108" s="202">
        <f>T109+T838+T1926</f>
        <v>169.86561713</v>
      </c>
      <c r="AT108" s="18" t="s">
        <v>73</v>
      </c>
      <c r="AU108" s="18" t="s">
        <v>108</v>
      </c>
      <c r="BK108" s="203">
        <f>BK109+BK838+BK1926</f>
        <v>0</v>
      </c>
    </row>
    <row r="109" s="11" customFormat="1" ht="25.92" customHeight="1">
      <c r="B109" s="204"/>
      <c r="C109" s="205"/>
      <c r="D109" s="206" t="s">
        <v>73</v>
      </c>
      <c r="E109" s="207" t="s">
        <v>151</v>
      </c>
      <c r="F109" s="207" t="s">
        <v>152</v>
      </c>
      <c r="G109" s="205"/>
      <c r="H109" s="205"/>
      <c r="I109" s="208"/>
      <c r="J109" s="209">
        <f>BK109</f>
        <v>0</v>
      </c>
      <c r="K109" s="205"/>
      <c r="L109" s="210"/>
      <c r="M109" s="211"/>
      <c r="N109" s="212"/>
      <c r="O109" s="212"/>
      <c r="P109" s="213">
        <f>P110+P151+P156+P216+P235+P244+P637+P640+P825+P835</f>
        <v>0</v>
      </c>
      <c r="Q109" s="212"/>
      <c r="R109" s="213">
        <f>R110+R151+R156+R216+R235+R244+R637+R640+R825+R835</f>
        <v>217.56504403000002</v>
      </c>
      <c r="S109" s="212"/>
      <c r="T109" s="214">
        <f>T110+T151+T156+T216+T235+T244+T637+T640+T825+T835</f>
        <v>117.923923</v>
      </c>
      <c r="AR109" s="215" t="s">
        <v>82</v>
      </c>
      <c r="AT109" s="216" t="s">
        <v>73</v>
      </c>
      <c r="AU109" s="216" t="s">
        <v>74</v>
      </c>
      <c r="AY109" s="215" t="s">
        <v>153</v>
      </c>
      <c r="BK109" s="217">
        <f>BK110+BK151+BK156+BK216+BK235+BK244+BK637+BK640+BK825+BK835</f>
        <v>0</v>
      </c>
    </row>
    <row r="110" s="11" customFormat="1" ht="22.8" customHeight="1">
      <c r="B110" s="204"/>
      <c r="C110" s="205"/>
      <c r="D110" s="206" t="s">
        <v>73</v>
      </c>
      <c r="E110" s="218" t="s">
        <v>82</v>
      </c>
      <c r="F110" s="218" t="s">
        <v>154</v>
      </c>
      <c r="G110" s="205"/>
      <c r="H110" s="205"/>
      <c r="I110" s="208"/>
      <c r="J110" s="219">
        <f>BK110</f>
        <v>0</v>
      </c>
      <c r="K110" s="205"/>
      <c r="L110" s="210"/>
      <c r="M110" s="211"/>
      <c r="N110" s="212"/>
      <c r="O110" s="212"/>
      <c r="P110" s="213">
        <f>SUM(P111:P150)</f>
        <v>0</v>
      </c>
      <c r="Q110" s="212"/>
      <c r="R110" s="213">
        <f>SUM(R111:R150)</f>
        <v>0</v>
      </c>
      <c r="S110" s="212"/>
      <c r="T110" s="214">
        <f>SUM(T111:T150)</f>
        <v>21.195600000000002</v>
      </c>
      <c r="AR110" s="215" t="s">
        <v>82</v>
      </c>
      <c r="AT110" s="216" t="s">
        <v>73</v>
      </c>
      <c r="AU110" s="216" t="s">
        <v>82</v>
      </c>
      <c r="AY110" s="215" t="s">
        <v>153</v>
      </c>
      <c r="BK110" s="217">
        <f>SUM(BK111:BK150)</f>
        <v>0</v>
      </c>
    </row>
    <row r="111" s="1" customFormat="1" ht="36" customHeight="1">
      <c r="B111" s="39"/>
      <c r="C111" s="220" t="s">
        <v>82</v>
      </c>
      <c r="D111" s="220" t="s">
        <v>155</v>
      </c>
      <c r="E111" s="221" t="s">
        <v>156</v>
      </c>
      <c r="F111" s="222" t="s">
        <v>157</v>
      </c>
      <c r="G111" s="223" t="s">
        <v>158</v>
      </c>
      <c r="H111" s="224">
        <v>83.120000000000005</v>
      </c>
      <c r="I111" s="225"/>
      <c r="J111" s="226">
        <f>ROUND(I111*H111,2)</f>
        <v>0</v>
      </c>
      <c r="K111" s="222" t="s">
        <v>159</v>
      </c>
      <c r="L111" s="44"/>
      <c r="M111" s="227" t="s">
        <v>19</v>
      </c>
      <c r="N111" s="228" t="s">
        <v>45</v>
      </c>
      <c r="O111" s="84"/>
      <c r="P111" s="229">
        <f>O111*H111</f>
        <v>0</v>
      </c>
      <c r="Q111" s="229">
        <v>0</v>
      </c>
      <c r="R111" s="229">
        <f>Q111*H111</f>
        <v>0</v>
      </c>
      <c r="S111" s="229">
        <v>0.255</v>
      </c>
      <c r="T111" s="230">
        <f>S111*H111</f>
        <v>21.195600000000002</v>
      </c>
      <c r="AR111" s="231" t="s">
        <v>160</v>
      </c>
      <c r="AT111" s="231" t="s">
        <v>155</v>
      </c>
      <c r="AU111" s="231" t="s">
        <v>84</v>
      </c>
      <c r="AY111" s="18" t="s">
        <v>153</v>
      </c>
      <c r="BE111" s="232">
        <f>IF(N111="základní",J111,0)</f>
        <v>0</v>
      </c>
      <c r="BF111" s="232">
        <f>IF(N111="snížená",J111,0)</f>
        <v>0</v>
      </c>
      <c r="BG111" s="232">
        <f>IF(N111="zákl. přenesená",J111,0)</f>
        <v>0</v>
      </c>
      <c r="BH111" s="232">
        <f>IF(N111="sníž. přenesená",J111,0)</f>
        <v>0</v>
      </c>
      <c r="BI111" s="232">
        <f>IF(N111="nulová",J111,0)</f>
        <v>0</v>
      </c>
      <c r="BJ111" s="18" t="s">
        <v>82</v>
      </c>
      <c r="BK111" s="232">
        <f>ROUND(I111*H111,2)</f>
        <v>0</v>
      </c>
      <c r="BL111" s="18" t="s">
        <v>160</v>
      </c>
      <c r="BM111" s="231" t="s">
        <v>161</v>
      </c>
    </row>
    <row r="112" s="1" customFormat="1">
      <c r="B112" s="39"/>
      <c r="C112" s="40"/>
      <c r="D112" s="233" t="s">
        <v>162</v>
      </c>
      <c r="E112" s="40"/>
      <c r="F112" s="234" t="s">
        <v>163</v>
      </c>
      <c r="G112" s="40"/>
      <c r="H112" s="40"/>
      <c r="I112" s="146"/>
      <c r="J112" s="40"/>
      <c r="K112" s="40"/>
      <c r="L112" s="44"/>
      <c r="M112" s="235"/>
      <c r="N112" s="84"/>
      <c r="O112" s="84"/>
      <c r="P112" s="84"/>
      <c r="Q112" s="84"/>
      <c r="R112" s="84"/>
      <c r="S112" s="84"/>
      <c r="T112" s="85"/>
      <c r="AT112" s="18" t="s">
        <v>162</v>
      </c>
      <c r="AU112" s="18" t="s">
        <v>84</v>
      </c>
    </row>
    <row r="113" s="12" customFormat="1">
      <c r="B113" s="236"/>
      <c r="C113" s="237"/>
      <c r="D113" s="233" t="s">
        <v>164</v>
      </c>
      <c r="E113" s="238" t="s">
        <v>19</v>
      </c>
      <c r="F113" s="239" t="s">
        <v>165</v>
      </c>
      <c r="G113" s="237"/>
      <c r="H113" s="240">
        <v>3.1000000000000001</v>
      </c>
      <c r="I113" s="241"/>
      <c r="J113" s="237"/>
      <c r="K113" s="237"/>
      <c r="L113" s="242"/>
      <c r="M113" s="243"/>
      <c r="N113" s="244"/>
      <c r="O113" s="244"/>
      <c r="P113" s="244"/>
      <c r="Q113" s="244"/>
      <c r="R113" s="244"/>
      <c r="S113" s="244"/>
      <c r="T113" s="245"/>
      <c r="AT113" s="246" t="s">
        <v>164</v>
      </c>
      <c r="AU113" s="246" t="s">
        <v>84</v>
      </c>
      <c r="AV113" s="12" t="s">
        <v>84</v>
      </c>
      <c r="AW113" s="12" t="s">
        <v>34</v>
      </c>
      <c r="AX113" s="12" t="s">
        <v>74</v>
      </c>
      <c r="AY113" s="246" t="s">
        <v>153</v>
      </c>
    </row>
    <row r="114" s="12" customFormat="1">
      <c r="B114" s="236"/>
      <c r="C114" s="237"/>
      <c r="D114" s="233" t="s">
        <v>164</v>
      </c>
      <c r="E114" s="238" t="s">
        <v>19</v>
      </c>
      <c r="F114" s="239" t="s">
        <v>166</v>
      </c>
      <c r="G114" s="237"/>
      <c r="H114" s="240">
        <v>80.019999999999996</v>
      </c>
      <c r="I114" s="241"/>
      <c r="J114" s="237"/>
      <c r="K114" s="237"/>
      <c r="L114" s="242"/>
      <c r="M114" s="243"/>
      <c r="N114" s="244"/>
      <c r="O114" s="244"/>
      <c r="P114" s="244"/>
      <c r="Q114" s="244"/>
      <c r="R114" s="244"/>
      <c r="S114" s="244"/>
      <c r="T114" s="245"/>
      <c r="AT114" s="246" t="s">
        <v>164</v>
      </c>
      <c r="AU114" s="246" t="s">
        <v>84</v>
      </c>
      <c r="AV114" s="12" t="s">
        <v>84</v>
      </c>
      <c r="AW114" s="12" t="s">
        <v>34</v>
      </c>
      <c r="AX114" s="12" t="s">
        <v>74</v>
      </c>
      <c r="AY114" s="246" t="s">
        <v>153</v>
      </c>
    </row>
    <row r="115" s="13" customFormat="1">
      <c r="B115" s="247"/>
      <c r="C115" s="248"/>
      <c r="D115" s="233" t="s">
        <v>164</v>
      </c>
      <c r="E115" s="249" t="s">
        <v>19</v>
      </c>
      <c r="F115" s="250" t="s">
        <v>167</v>
      </c>
      <c r="G115" s="248"/>
      <c r="H115" s="251">
        <v>83.120000000000005</v>
      </c>
      <c r="I115" s="252"/>
      <c r="J115" s="248"/>
      <c r="K115" s="248"/>
      <c r="L115" s="253"/>
      <c r="M115" s="254"/>
      <c r="N115" s="255"/>
      <c r="O115" s="255"/>
      <c r="P115" s="255"/>
      <c r="Q115" s="255"/>
      <c r="R115" s="255"/>
      <c r="S115" s="255"/>
      <c r="T115" s="256"/>
      <c r="AT115" s="257" t="s">
        <v>164</v>
      </c>
      <c r="AU115" s="257" t="s">
        <v>84</v>
      </c>
      <c r="AV115" s="13" t="s">
        <v>160</v>
      </c>
      <c r="AW115" s="13" t="s">
        <v>34</v>
      </c>
      <c r="AX115" s="13" t="s">
        <v>82</v>
      </c>
      <c r="AY115" s="257" t="s">
        <v>153</v>
      </c>
    </row>
    <row r="116" s="1" customFormat="1" ht="24" customHeight="1">
      <c r="B116" s="39"/>
      <c r="C116" s="220" t="s">
        <v>84</v>
      </c>
      <c r="D116" s="220" t="s">
        <v>155</v>
      </c>
      <c r="E116" s="221" t="s">
        <v>168</v>
      </c>
      <c r="F116" s="222" t="s">
        <v>169</v>
      </c>
      <c r="G116" s="223" t="s">
        <v>170</v>
      </c>
      <c r="H116" s="224">
        <v>25.027999999999999</v>
      </c>
      <c r="I116" s="225"/>
      <c r="J116" s="226">
        <f>ROUND(I116*H116,2)</f>
        <v>0</v>
      </c>
      <c r="K116" s="222" t="s">
        <v>159</v>
      </c>
      <c r="L116" s="44"/>
      <c r="M116" s="227" t="s">
        <v>19</v>
      </c>
      <c r="N116" s="228" t="s">
        <v>45</v>
      </c>
      <c r="O116" s="84"/>
      <c r="P116" s="229">
        <f>O116*H116</f>
        <v>0</v>
      </c>
      <c r="Q116" s="229">
        <v>0</v>
      </c>
      <c r="R116" s="229">
        <f>Q116*H116</f>
        <v>0</v>
      </c>
      <c r="S116" s="229">
        <v>0</v>
      </c>
      <c r="T116" s="230">
        <f>S116*H116</f>
        <v>0</v>
      </c>
      <c r="AR116" s="231" t="s">
        <v>160</v>
      </c>
      <c r="AT116" s="231" t="s">
        <v>155</v>
      </c>
      <c r="AU116" s="231" t="s">
        <v>84</v>
      </c>
      <c r="AY116" s="18" t="s">
        <v>153</v>
      </c>
      <c r="BE116" s="232">
        <f>IF(N116="základní",J116,0)</f>
        <v>0</v>
      </c>
      <c r="BF116" s="232">
        <f>IF(N116="snížená",J116,0)</f>
        <v>0</v>
      </c>
      <c r="BG116" s="232">
        <f>IF(N116="zákl. přenesená",J116,0)</f>
        <v>0</v>
      </c>
      <c r="BH116" s="232">
        <f>IF(N116="sníž. přenesená",J116,0)</f>
        <v>0</v>
      </c>
      <c r="BI116" s="232">
        <f>IF(N116="nulová",J116,0)</f>
        <v>0</v>
      </c>
      <c r="BJ116" s="18" t="s">
        <v>82</v>
      </c>
      <c r="BK116" s="232">
        <f>ROUND(I116*H116,2)</f>
        <v>0</v>
      </c>
      <c r="BL116" s="18" t="s">
        <v>160</v>
      </c>
      <c r="BM116" s="231" t="s">
        <v>171</v>
      </c>
    </row>
    <row r="117" s="1" customFormat="1">
      <c r="B117" s="39"/>
      <c r="C117" s="40"/>
      <c r="D117" s="233" t="s">
        <v>162</v>
      </c>
      <c r="E117" s="40"/>
      <c r="F117" s="234" t="s">
        <v>172</v>
      </c>
      <c r="G117" s="40"/>
      <c r="H117" s="40"/>
      <c r="I117" s="146"/>
      <c r="J117" s="40"/>
      <c r="K117" s="40"/>
      <c r="L117" s="44"/>
      <c r="M117" s="235"/>
      <c r="N117" s="84"/>
      <c r="O117" s="84"/>
      <c r="P117" s="84"/>
      <c r="Q117" s="84"/>
      <c r="R117" s="84"/>
      <c r="S117" s="84"/>
      <c r="T117" s="85"/>
      <c r="AT117" s="18" t="s">
        <v>162</v>
      </c>
      <c r="AU117" s="18" t="s">
        <v>84</v>
      </c>
    </row>
    <row r="118" s="12" customFormat="1">
      <c r="B118" s="236"/>
      <c r="C118" s="237"/>
      <c r="D118" s="233" t="s">
        <v>164</v>
      </c>
      <c r="E118" s="238" t="s">
        <v>19</v>
      </c>
      <c r="F118" s="239" t="s">
        <v>173</v>
      </c>
      <c r="G118" s="237"/>
      <c r="H118" s="240">
        <v>20.16</v>
      </c>
      <c r="I118" s="241"/>
      <c r="J118" s="237"/>
      <c r="K118" s="237"/>
      <c r="L118" s="242"/>
      <c r="M118" s="243"/>
      <c r="N118" s="244"/>
      <c r="O118" s="244"/>
      <c r="P118" s="244"/>
      <c r="Q118" s="244"/>
      <c r="R118" s="244"/>
      <c r="S118" s="244"/>
      <c r="T118" s="245"/>
      <c r="AT118" s="246" t="s">
        <v>164</v>
      </c>
      <c r="AU118" s="246" t="s">
        <v>84</v>
      </c>
      <c r="AV118" s="12" t="s">
        <v>84</v>
      </c>
      <c r="AW118" s="12" t="s">
        <v>34</v>
      </c>
      <c r="AX118" s="12" t="s">
        <v>74</v>
      </c>
      <c r="AY118" s="246" t="s">
        <v>153</v>
      </c>
    </row>
    <row r="119" s="12" customFormat="1">
      <c r="B119" s="236"/>
      <c r="C119" s="237"/>
      <c r="D119" s="233" t="s">
        <v>164</v>
      </c>
      <c r="E119" s="238" t="s">
        <v>19</v>
      </c>
      <c r="F119" s="239" t="s">
        <v>174</v>
      </c>
      <c r="G119" s="237"/>
      <c r="H119" s="240">
        <v>3.9860000000000002</v>
      </c>
      <c r="I119" s="241"/>
      <c r="J119" s="237"/>
      <c r="K119" s="237"/>
      <c r="L119" s="242"/>
      <c r="M119" s="243"/>
      <c r="N119" s="244"/>
      <c r="O119" s="244"/>
      <c r="P119" s="244"/>
      <c r="Q119" s="244"/>
      <c r="R119" s="244"/>
      <c r="S119" s="244"/>
      <c r="T119" s="245"/>
      <c r="AT119" s="246" t="s">
        <v>164</v>
      </c>
      <c r="AU119" s="246" t="s">
        <v>84</v>
      </c>
      <c r="AV119" s="12" t="s">
        <v>84</v>
      </c>
      <c r="AW119" s="12" t="s">
        <v>34</v>
      </c>
      <c r="AX119" s="12" t="s">
        <v>74</v>
      </c>
      <c r="AY119" s="246" t="s">
        <v>153</v>
      </c>
    </row>
    <row r="120" s="12" customFormat="1">
      <c r="B120" s="236"/>
      <c r="C120" s="237"/>
      <c r="D120" s="233" t="s">
        <v>164</v>
      </c>
      <c r="E120" s="238" t="s">
        <v>19</v>
      </c>
      <c r="F120" s="239" t="s">
        <v>175</v>
      </c>
      <c r="G120" s="237"/>
      <c r="H120" s="240">
        <v>0.88200000000000001</v>
      </c>
      <c r="I120" s="241"/>
      <c r="J120" s="237"/>
      <c r="K120" s="237"/>
      <c r="L120" s="242"/>
      <c r="M120" s="243"/>
      <c r="N120" s="244"/>
      <c r="O120" s="244"/>
      <c r="P120" s="244"/>
      <c r="Q120" s="244"/>
      <c r="R120" s="244"/>
      <c r="S120" s="244"/>
      <c r="T120" s="245"/>
      <c r="AT120" s="246" t="s">
        <v>164</v>
      </c>
      <c r="AU120" s="246" t="s">
        <v>84</v>
      </c>
      <c r="AV120" s="12" t="s">
        <v>84</v>
      </c>
      <c r="AW120" s="12" t="s">
        <v>34</v>
      </c>
      <c r="AX120" s="12" t="s">
        <v>74</v>
      </c>
      <c r="AY120" s="246" t="s">
        <v>153</v>
      </c>
    </row>
    <row r="121" s="13" customFormat="1">
      <c r="B121" s="247"/>
      <c r="C121" s="248"/>
      <c r="D121" s="233" t="s">
        <v>164</v>
      </c>
      <c r="E121" s="249" t="s">
        <v>19</v>
      </c>
      <c r="F121" s="250" t="s">
        <v>167</v>
      </c>
      <c r="G121" s="248"/>
      <c r="H121" s="251">
        <v>25.027999999999999</v>
      </c>
      <c r="I121" s="252"/>
      <c r="J121" s="248"/>
      <c r="K121" s="248"/>
      <c r="L121" s="253"/>
      <c r="M121" s="254"/>
      <c r="N121" s="255"/>
      <c r="O121" s="255"/>
      <c r="P121" s="255"/>
      <c r="Q121" s="255"/>
      <c r="R121" s="255"/>
      <c r="S121" s="255"/>
      <c r="T121" s="256"/>
      <c r="AT121" s="257" t="s">
        <v>164</v>
      </c>
      <c r="AU121" s="257" t="s">
        <v>84</v>
      </c>
      <c r="AV121" s="13" t="s">
        <v>160</v>
      </c>
      <c r="AW121" s="13" t="s">
        <v>34</v>
      </c>
      <c r="AX121" s="13" t="s">
        <v>82</v>
      </c>
      <c r="AY121" s="257" t="s">
        <v>153</v>
      </c>
    </row>
    <row r="122" s="1" customFormat="1" ht="24" customHeight="1">
      <c r="B122" s="39"/>
      <c r="C122" s="220" t="s">
        <v>176</v>
      </c>
      <c r="D122" s="220" t="s">
        <v>155</v>
      </c>
      <c r="E122" s="221" t="s">
        <v>177</v>
      </c>
      <c r="F122" s="222" t="s">
        <v>178</v>
      </c>
      <c r="G122" s="223" t="s">
        <v>170</v>
      </c>
      <c r="H122" s="224">
        <v>25.027999999999999</v>
      </c>
      <c r="I122" s="225"/>
      <c r="J122" s="226">
        <f>ROUND(I122*H122,2)</f>
        <v>0</v>
      </c>
      <c r="K122" s="222" t="s">
        <v>159</v>
      </c>
      <c r="L122" s="44"/>
      <c r="M122" s="227" t="s">
        <v>19</v>
      </c>
      <c r="N122" s="228" t="s">
        <v>45</v>
      </c>
      <c r="O122" s="84"/>
      <c r="P122" s="229">
        <f>O122*H122</f>
        <v>0</v>
      </c>
      <c r="Q122" s="229">
        <v>0</v>
      </c>
      <c r="R122" s="229">
        <f>Q122*H122</f>
        <v>0</v>
      </c>
      <c r="S122" s="229">
        <v>0</v>
      </c>
      <c r="T122" s="230">
        <f>S122*H122</f>
        <v>0</v>
      </c>
      <c r="AR122" s="231" t="s">
        <v>160</v>
      </c>
      <c r="AT122" s="231" t="s">
        <v>155</v>
      </c>
      <c r="AU122" s="231" t="s">
        <v>84</v>
      </c>
      <c r="AY122" s="18" t="s">
        <v>153</v>
      </c>
      <c r="BE122" s="232">
        <f>IF(N122="základní",J122,0)</f>
        <v>0</v>
      </c>
      <c r="BF122" s="232">
        <f>IF(N122="snížená",J122,0)</f>
        <v>0</v>
      </c>
      <c r="BG122" s="232">
        <f>IF(N122="zákl. přenesená",J122,0)</f>
        <v>0</v>
      </c>
      <c r="BH122" s="232">
        <f>IF(N122="sníž. přenesená",J122,0)</f>
        <v>0</v>
      </c>
      <c r="BI122" s="232">
        <f>IF(N122="nulová",J122,0)</f>
        <v>0</v>
      </c>
      <c r="BJ122" s="18" t="s">
        <v>82</v>
      </c>
      <c r="BK122" s="232">
        <f>ROUND(I122*H122,2)</f>
        <v>0</v>
      </c>
      <c r="BL122" s="18" t="s">
        <v>160</v>
      </c>
      <c r="BM122" s="231" t="s">
        <v>179</v>
      </c>
    </row>
    <row r="123" s="1" customFormat="1">
      <c r="B123" s="39"/>
      <c r="C123" s="40"/>
      <c r="D123" s="233" t="s">
        <v>162</v>
      </c>
      <c r="E123" s="40"/>
      <c r="F123" s="234" t="s">
        <v>172</v>
      </c>
      <c r="G123" s="40"/>
      <c r="H123" s="40"/>
      <c r="I123" s="146"/>
      <c r="J123" s="40"/>
      <c r="K123" s="40"/>
      <c r="L123" s="44"/>
      <c r="M123" s="235"/>
      <c r="N123" s="84"/>
      <c r="O123" s="84"/>
      <c r="P123" s="84"/>
      <c r="Q123" s="84"/>
      <c r="R123" s="84"/>
      <c r="S123" s="84"/>
      <c r="T123" s="85"/>
      <c r="AT123" s="18" t="s">
        <v>162</v>
      </c>
      <c r="AU123" s="18" t="s">
        <v>84</v>
      </c>
    </row>
    <row r="124" s="1" customFormat="1" ht="16.5" customHeight="1">
      <c r="B124" s="39"/>
      <c r="C124" s="220" t="s">
        <v>160</v>
      </c>
      <c r="D124" s="220" t="s">
        <v>155</v>
      </c>
      <c r="E124" s="221" t="s">
        <v>180</v>
      </c>
      <c r="F124" s="222" t="s">
        <v>181</v>
      </c>
      <c r="G124" s="223" t="s">
        <v>182</v>
      </c>
      <c r="H124" s="224">
        <v>8</v>
      </c>
      <c r="I124" s="225"/>
      <c r="J124" s="226">
        <f>ROUND(I124*H124,2)</f>
        <v>0</v>
      </c>
      <c r="K124" s="222" t="s">
        <v>159</v>
      </c>
      <c r="L124" s="44"/>
      <c r="M124" s="227" t="s">
        <v>19</v>
      </c>
      <c r="N124" s="228" t="s">
        <v>45</v>
      </c>
      <c r="O124" s="84"/>
      <c r="P124" s="229">
        <f>O124*H124</f>
        <v>0</v>
      </c>
      <c r="Q124" s="229">
        <v>0</v>
      </c>
      <c r="R124" s="229">
        <f>Q124*H124</f>
        <v>0</v>
      </c>
      <c r="S124" s="229">
        <v>0</v>
      </c>
      <c r="T124" s="230">
        <f>S124*H124</f>
        <v>0</v>
      </c>
      <c r="AR124" s="231" t="s">
        <v>160</v>
      </c>
      <c r="AT124" s="231" t="s">
        <v>155</v>
      </c>
      <c r="AU124" s="231" t="s">
        <v>84</v>
      </c>
      <c r="AY124" s="18" t="s">
        <v>153</v>
      </c>
      <c r="BE124" s="232">
        <f>IF(N124="základní",J124,0)</f>
        <v>0</v>
      </c>
      <c r="BF124" s="232">
        <f>IF(N124="snížená",J124,0)</f>
        <v>0</v>
      </c>
      <c r="BG124" s="232">
        <f>IF(N124="zákl. přenesená",J124,0)</f>
        <v>0</v>
      </c>
      <c r="BH124" s="232">
        <f>IF(N124="sníž. přenesená",J124,0)</f>
        <v>0</v>
      </c>
      <c r="BI124" s="232">
        <f>IF(N124="nulová",J124,0)</f>
        <v>0</v>
      </c>
      <c r="BJ124" s="18" t="s">
        <v>82</v>
      </c>
      <c r="BK124" s="232">
        <f>ROUND(I124*H124,2)</f>
        <v>0</v>
      </c>
      <c r="BL124" s="18" t="s">
        <v>160</v>
      </c>
      <c r="BM124" s="231" t="s">
        <v>183</v>
      </c>
    </row>
    <row r="125" s="1" customFormat="1">
      <c r="B125" s="39"/>
      <c r="C125" s="40"/>
      <c r="D125" s="233" t="s">
        <v>162</v>
      </c>
      <c r="E125" s="40"/>
      <c r="F125" s="234" t="s">
        <v>184</v>
      </c>
      <c r="G125" s="40"/>
      <c r="H125" s="40"/>
      <c r="I125" s="146"/>
      <c r="J125" s="40"/>
      <c r="K125" s="40"/>
      <c r="L125" s="44"/>
      <c r="M125" s="235"/>
      <c r="N125" s="84"/>
      <c r="O125" s="84"/>
      <c r="P125" s="84"/>
      <c r="Q125" s="84"/>
      <c r="R125" s="84"/>
      <c r="S125" s="84"/>
      <c r="T125" s="85"/>
      <c r="AT125" s="18" t="s">
        <v>162</v>
      </c>
      <c r="AU125" s="18" t="s">
        <v>84</v>
      </c>
    </row>
    <row r="126" s="12" customFormat="1">
      <c r="B126" s="236"/>
      <c r="C126" s="237"/>
      <c r="D126" s="233" t="s">
        <v>164</v>
      </c>
      <c r="E126" s="238" t="s">
        <v>19</v>
      </c>
      <c r="F126" s="239" t="s">
        <v>185</v>
      </c>
      <c r="G126" s="237"/>
      <c r="H126" s="240">
        <v>8</v>
      </c>
      <c r="I126" s="241"/>
      <c r="J126" s="237"/>
      <c r="K126" s="237"/>
      <c r="L126" s="242"/>
      <c r="M126" s="243"/>
      <c r="N126" s="244"/>
      <c r="O126" s="244"/>
      <c r="P126" s="244"/>
      <c r="Q126" s="244"/>
      <c r="R126" s="244"/>
      <c r="S126" s="244"/>
      <c r="T126" s="245"/>
      <c r="AT126" s="246" t="s">
        <v>164</v>
      </c>
      <c r="AU126" s="246" t="s">
        <v>84</v>
      </c>
      <c r="AV126" s="12" t="s">
        <v>84</v>
      </c>
      <c r="AW126" s="12" t="s">
        <v>34</v>
      </c>
      <c r="AX126" s="12" t="s">
        <v>82</v>
      </c>
      <c r="AY126" s="246" t="s">
        <v>153</v>
      </c>
    </row>
    <row r="127" s="1" customFormat="1" ht="24" customHeight="1">
      <c r="B127" s="39"/>
      <c r="C127" s="220" t="s">
        <v>186</v>
      </c>
      <c r="D127" s="220" t="s">
        <v>155</v>
      </c>
      <c r="E127" s="221" t="s">
        <v>187</v>
      </c>
      <c r="F127" s="222" t="s">
        <v>188</v>
      </c>
      <c r="G127" s="223" t="s">
        <v>170</v>
      </c>
      <c r="H127" s="224">
        <v>22.507000000000001</v>
      </c>
      <c r="I127" s="225"/>
      <c r="J127" s="226">
        <f>ROUND(I127*H127,2)</f>
        <v>0</v>
      </c>
      <c r="K127" s="222" t="s">
        <v>159</v>
      </c>
      <c r="L127" s="44"/>
      <c r="M127" s="227" t="s">
        <v>19</v>
      </c>
      <c r="N127" s="228" t="s">
        <v>45</v>
      </c>
      <c r="O127" s="84"/>
      <c r="P127" s="229">
        <f>O127*H127</f>
        <v>0</v>
      </c>
      <c r="Q127" s="229">
        <v>0</v>
      </c>
      <c r="R127" s="229">
        <f>Q127*H127</f>
        <v>0</v>
      </c>
      <c r="S127" s="229">
        <v>0</v>
      </c>
      <c r="T127" s="230">
        <f>S127*H127</f>
        <v>0</v>
      </c>
      <c r="AR127" s="231" t="s">
        <v>160</v>
      </c>
      <c r="AT127" s="231" t="s">
        <v>155</v>
      </c>
      <c r="AU127" s="231" t="s">
        <v>84</v>
      </c>
      <c r="AY127" s="18" t="s">
        <v>153</v>
      </c>
      <c r="BE127" s="232">
        <f>IF(N127="základní",J127,0)</f>
        <v>0</v>
      </c>
      <c r="BF127" s="232">
        <f>IF(N127="snížená",J127,0)</f>
        <v>0</v>
      </c>
      <c r="BG127" s="232">
        <f>IF(N127="zákl. přenesená",J127,0)</f>
        <v>0</v>
      </c>
      <c r="BH127" s="232">
        <f>IF(N127="sníž. přenesená",J127,0)</f>
        <v>0</v>
      </c>
      <c r="BI127" s="232">
        <f>IF(N127="nulová",J127,0)</f>
        <v>0</v>
      </c>
      <c r="BJ127" s="18" t="s">
        <v>82</v>
      </c>
      <c r="BK127" s="232">
        <f>ROUND(I127*H127,2)</f>
        <v>0</v>
      </c>
      <c r="BL127" s="18" t="s">
        <v>160</v>
      </c>
      <c r="BM127" s="231" t="s">
        <v>189</v>
      </c>
    </row>
    <row r="128" s="1" customFormat="1">
      <c r="B128" s="39"/>
      <c r="C128" s="40"/>
      <c r="D128" s="233" t="s">
        <v>162</v>
      </c>
      <c r="E128" s="40"/>
      <c r="F128" s="234" t="s">
        <v>190</v>
      </c>
      <c r="G128" s="40"/>
      <c r="H128" s="40"/>
      <c r="I128" s="146"/>
      <c r="J128" s="40"/>
      <c r="K128" s="40"/>
      <c r="L128" s="44"/>
      <c r="M128" s="235"/>
      <c r="N128" s="84"/>
      <c r="O128" s="84"/>
      <c r="P128" s="84"/>
      <c r="Q128" s="84"/>
      <c r="R128" s="84"/>
      <c r="S128" s="84"/>
      <c r="T128" s="85"/>
      <c r="AT128" s="18" t="s">
        <v>162</v>
      </c>
      <c r="AU128" s="18" t="s">
        <v>84</v>
      </c>
    </row>
    <row r="129" s="12" customFormat="1">
      <c r="B129" s="236"/>
      <c r="C129" s="237"/>
      <c r="D129" s="233" t="s">
        <v>164</v>
      </c>
      <c r="E129" s="238" t="s">
        <v>19</v>
      </c>
      <c r="F129" s="239" t="s">
        <v>191</v>
      </c>
      <c r="G129" s="237"/>
      <c r="H129" s="240">
        <v>22.507000000000001</v>
      </c>
      <c r="I129" s="241"/>
      <c r="J129" s="237"/>
      <c r="K129" s="237"/>
      <c r="L129" s="242"/>
      <c r="M129" s="243"/>
      <c r="N129" s="244"/>
      <c r="O129" s="244"/>
      <c r="P129" s="244"/>
      <c r="Q129" s="244"/>
      <c r="R129" s="244"/>
      <c r="S129" s="244"/>
      <c r="T129" s="245"/>
      <c r="AT129" s="246" t="s">
        <v>164</v>
      </c>
      <c r="AU129" s="246" t="s">
        <v>84</v>
      </c>
      <c r="AV129" s="12" t="s">
        <v>84</v>
      </c>
      <c r="AW129" s="12" t="s">
        <v>34</v>
      </c>
      <c r="AX129" s="12" t="s">
        <v>74</v>
      </c>
      <c r="AY129" s="246" t="s">
        <v>153</v>
      </c>
    </row>
    <row r="130" s="13" customFormat="1">
      <c r="B130" s="247"/>
      <c r="C130" s="248"/>
      <c r="D130" s="233" t="s">
        <v>164</v>
      </c>
      <c r="E130" s="249" t="s">
        <v>19</v>
      </c>
      <c r="F130" s="250" t="s">
        <v>167</v>
      </c>
      <c r="G130" s="248"/>
      <c r="H130" s="251">
        <v>22.507000000000001</v>
      </c>
      <c r="I130" s="252"/>
      <c r="J130" s="248"/>
      <c r="K130" s="248"/>
      <c r="L130" s="253"/>
      <c r="M130" s="254"/>
      <c r="N130" s="255"/>
      <c r="O130" s="255"/>
      <c r="P130" s="255"/>
      <c r="Q130" s="255"/>
      <c r="R130" s="255"/>
      <c r="S130" s="255"/>
      <c r="T130" s="256"/>
      <c r="AT130" s="257" t="s">
        <v>164</v>
      </c>
      <c r="AU130" s="257" t="s">
        <v>84</v>
      </c>
      <c r="AV130" s="13" t="s">
        <v>160</v>
      </c>
      <c r="AW130" s="13" t="s">
        <v>34</v>
      </c>
      <c r="AX130" s="13" t="s">
        <v>82</v>
      </c>
      <c r="AY130" s="257" t="s">
        <v>153</v>
      </c>
    </row>
    <row r="131" s="1" customFormat="1" ht="24" customHeight="1">
      <c r="B131" s="39"/>
      <c r="C131" s="220" t="s">
        <v>192</v>
      </c>
      <c r="D131" s="220" t="s">
        <v>155</v>
      </c>
      <c r="E131" s="221" t="s">
        <v>193</v>
      </c>
      <c r="F131" s="222" t="s">
        <v>194</v>
      </c>
      <c r="G131" s="223" t="s">
        <v>170</v>
      </c>
      <c r="H131" s="224">
        <v>22.507000000000001</v>
      </c>
      <c r="I131" s="225"/>
      <c r="J131" s="226">
        <f>ROUND(I131*H131,2)</f>
        <v>0</v>
      </c>
      <c r="K131" s="222" t="s">
        <v>159</v>
      </c>
      <c r="L131" s="44"/>
      <c r="M131" s="227" t="s">
        <v>19</v>
      </c>
      <c r="N131" s="228" t="s">
        <v>45</v>
      </c>
      <c r="O131" s="84"/>
      <c r="P131" s="229">
        <f>O131*H131</f>
        <v>0</v>
      </c>
      <c r="Q131" s="229">
        <v>0</v>
      </c>
      <c r="R131" s="229">
        <f>Q131*H131</f>
        <v>0</v>
      </c>
      <c r="S131" s="229">
        <v>0</v>
      </c>
      <c r="T131" s="230">
        <f>S131*H131</f>
        <v>0</v>
      </c>
      <c r="AR131" s="231" t="s">
        <v>160</v>
      </c>
      <c r="AT131" s="231" t="s">
        <v>155</v>
      </c>
      <c r="AU131" s="231" t="s">
        <v>84</v>
      </c>
      <c r="AY131" s="18" t="s">
        <v>153</v>
      </c>
      <c r="BE131" s="232">
        <f>IF(N131="základní",J131,0)</f>
        <v>0</v>
      </c>
      <c r="BF131" s="232">
        <f>IF(N131="snížená",J131,0)</f>
        <v>0</v>
      </c>
      <c r="BG131" s="232">
        <f>IF(N131="zákl. přenesená",J131,0)</f>
        <v>0</v>
      </c>
      <c r="BH131" s="232">
        <f>IF(N131="sníž. přenesená",J131,0)</f>
        <v>0</v>
      </c>
      <c r="BI131" s="232">
        <f>IF(N131="nulová",J131,0)</f>
        <v>0</v>
      </c>
      <c r="BJ131" s="18" t="s">
        <v>82</v>
      </c>
      <c r="BK131" s="232">
        <f>ROUND(I131*H131,2)</f>
        <v>0</v>
      </c>
      <c r="BL131" s="18" t="s">
        <v>160</v>
      </c>
      <c r="BM131" s="231" t="s">
        <v>195</v>
      </c>
    </row>
    <row r="132" s="1" customFormat="1">
      <c r="B132" s="39"/>
      <c r="C132" s="40"/>
      <c r="D132" s="233" t="s">
        <v>162</v>
      </c>
      <c r="E132" s="40"/>
      <c r="F132" s="234" t="s">
        <v>190</v>
      </c>
      <c r="G132" s="40"/>
      <c r="H132" s="40"/>
      <c r="I132" s="146"/>
      <c r="J132" s="40"/>
      <c r="K132" s="40"/>
      <c r="L132" s="44"/>
      <c r="M132" s="235"/>
      <c r="N132" s="84"/>
      <c r="O132" s="84"/>
      <c r="P132" s="84"/>
      <c r="Q132" s="84"/>
      <c r="R132" s="84"/>
      <c r="S132" s="84"/>
      <c r="T132" s="85"/>
      <c r="AT132" s="18" t="s">
        <v>162</v>
      </c>
      <c r="AU132" s="18" t="s">
        <v>84</v>
      </c>
    </row>
    <row r="133" s="1" customFormat="1" ht="24" customHeight="1">
      <c r="B133" s="39"/>
      <c r="C133" s="220" t="s">
        <v>196</v>
      </c>
      <c r="D133" s="220" t="s">
        <v>155</v>
      </c>
      <c r="E133" s="221" t="s">
        <v>197</v>
      </c>
      <c r="F133" s="222" t="s">
        <v>198</v>
      </c>
      <c r="G133" s="223" t="s">
        <v>170</v>
      </c>
      <c r="H133" s="224">
        <v>47.534999999999997</v>
      </c>
      <c r="I133" s="225"/>
      <c r="J133" s="226">
        <f>ROUND(I133*H133,2)</f>
        <v>0</v>
      </c>
      <c r="K133" s="222" t="s">
        <v>159</v>
      </c>
      <c r="L133" s="44"/>
      <c r="M133" s="227" t="s">
        <v>19</v>
      </c>
      <c r="N133" s="228" t="s">
        <v>45</v>
      </c>
      <c r="O133" s="84"/>
      <c r="P133" s="229">
        <f>O133*H133</f>
        <v>0</v>
      </c>
      <c r="Q133" s="229">
        <v>0</v>
      </c>
      <c r="R133" s="229">
        <f>Q133*H133</f>
        <v>0</v>
      </c>
      <c r="S133" s="229">
        <v>0</v>
      </c>
      <c r="T133" s="230">
        <f>S133*H133</f>
        <v>0</v>
      </c>
      <c r="AR133" s="231" t="s">
        <v>160</v>
      </c>
      <c r="AT133" s="231" t="s">
        <v>155</v>
      </c>
      <c r="AU133" s="231" t="s">
        <v>84</v>
      </c>
      <c r="AY133" s="18" t="s">
        <v>153</v>
      </c>
      <c r="BE133" s="232">
        <f>IF(N133="základní",J133,0)</f>
        <v>0</v>
      </c>
      <c r="BF133" s="232">
        <f>IF(N133="snížená",J133,0)</f>
        <v>0</v>
      </c>
      <c r="BG133" s="232">
        <f>IF(N133="zákl. přenesená",J133,0)</f>
        <v>0</v>
      </c>
      <c r="BH133" s="232">
        <f>IF(N133="sníž. přenesená",J133,0)</f>
        <v>0</v>
      </c>
      <c r="BI133" s="232">
        <f>IF(N133="nulová",J133,0)</f>
        <v>0</v>
      </c>
      <c r="BJ133" s="18" t="s">
        <v>82</v>
      </c>
      <c r="BK133" s="232">
        <f>ROUND(I133*H133,2)</f>
        <v>0</v>
      </c>
      <c r="BL133" s="18" t="s">
        <v>160</v>
      </c>
      <c r="BM133" s="231" t="s">
        <v>199</v>
      </c>
    </row>
    <row r="134" s="1" customFormat="1">
      <c r="B134" s="39"/>
      <c r="C134" s="40"/>
      <c r="D134" s="233" t="s">
        <v>162</v>
      </c>
      <c r="E134" s="40"/>
      <c r="F134" s="234" t="s">
        <v>200</v>
      </c>
      <c r="G134" s="40"/>
      <c r="H134" s="40"/>
      <c r="I134" s="146"/>
      <c r="J134" s="40"/>
      <c r="K134" s="40"/>
      <c r="L134" s="44"/>
      <c r="M134" s="235"/>
      <c r="N134" s="84"/>
      <c r="O134" s="84"/>
      <c r="P134" s="84"/>
      <c r="Q134" s="84"/>
      <c r="R134" s="84"/>
      <c r="S134" s="84"/>
      <c r="T134" s="85"/>
      <c r="AT134" s="18" t="s">
        <v>162</v>
      </c>
      <c r="AU134" s="18" t="s">
        <v>84</v>
      </c>
    </row>
    <row r="135" s="12" customFormat="1">
      <c r="B135" s="236"/>
      <c r="C135" s="237"/>
      <c r="D135" s="233" t="s">
        <v>164</v>
      </c>
      <c r="E135" s="238" t="s">
        <v>19</v>
      </c>
      <c r="F135" s="239" t="s">
        <v>201</v>
      </c>
      <c r="G135" s="237"/>
      <c r="H135" s="240">
        <v>47.534999999999997</v>
      </c>
      <c r="I135" s="241"/>
      <c r="J135" s="237"/>
      <c r="K135" s="237"/>
      <c r="L135" s="242"/>
      <c r="M135" s="243"/>
      <c r="N135" s="244"/>
      <c r="O135" s="244"/>
      <c r="P135" s="244"/>
      <c r="Q135" s="244"/>
      <c r="R135" s="244"/>
      <c r="S135" s="244"/>
      <c r="T135" s="245"/>
      <c r="AT135" s="246" t="s">
        <v>164</v>
      </c>
      <c r="AU135" s="246" t="s">
        <v>84</v>
      </c>
      <c r="AV135" s="12" t="s">
        <v>84</v>
      </c>
      <c r="AW135" s="12" t="s">
        <v>34</v>
      </c>
      <c r="AX135" s="12" t="s">
        <v>74</v>
      </c>
      <c r="AY135" s="246" t="s">
        <v>153</v>
      </c>
    </row>
    <row r="136" s="13" customFormat="1">
      <c r="B136" s="247"/>
      <c r="C136" s="248"/>
      <c r="D136" s="233" t="s">
        <v>164</v>
      </c>
      <c r="E136" s="249" t="s">
        <v>19</v>
      </c>
      <c r="F136" s="250" t="s">
        <v>167</v>
      </c>
      <c r="G136" s="248"/>
      <c r="H136" s="251">
        <v>47.534999999999997</v>
      </c>
      <c r="I136" s="252"/>
      <c r="J136" s="248"/>
      <c r="K136" s="248"/>
      <c r="L136" s="253"/>
      <c r="M136" s="254"/>
      <c r="N136" s="255"/>
      <c r="O136" s="255"/>
      <c r="P136" s="255"/>
      <c r="Q136" s="255"/>
      <c r="R136" s="255"/>
      <c r="S136" s="255"/>
      <c r="T136" s="256"/>
      <c r="AT136" s="257" t="s">
        <v>164</v>
      </c>
      <c r="AU136" s="257" t="s">
        <v>84</v>
      </c>
      <c r="AV136" s="13" t="s">
        <v>160</v>
      </c>
      <c r="AW136" s="13" t="s">
        <v>34</v>
      </c>
      <c r="AX136" s="13" t="s">
        <v>82</v>
      </c>
      <c r="AY136" s="257" t="s">
        <v>153</v>
      </c>
    </row>
    <row r="137" s="1" customFormat="1" ht="36" customHeight="1">
      <c r="B137" s="39"/>
      <c r="C137" s="220" t="s">
        <v>202</v>
      </c>
      <c r="D137" s="220" t="s">
        <v>155</v>
      </c>
      <c r="E137" s="221" t="s">
        <v>203</v>
      </c>
      <c r="F137" s="222" t="s">
        <v>204</v>
      </c>
      <c r="G137" s="223" t="s">
        <v>170</v>
      </c>
      <c r="H137" s="224">
        <v>1045.77</v>
      </c>
      <c r="I137" s="225"/>
      <c r="J137" s="226">
        <f>ROUND(I137*H137,2)</f>
        <v>0</v>
      </c>
      <c r="K137" s="222" t="s">
        <v>159</v>
      </c>
      <c r="L137" s="44"/>
      <c r="M137" s="227" t="s">
        <v>19</v>
      </c>
      <c r="N137" s="228" t="s">
        <v>45</v>
      </c>
      <c r="O137" s="84"/>
      <c r="P137" s="229">
        <f>O137*H137</f>
        <v>0</v>
      </c>
      <c r="Q137" s="229">
        <v>0</v>
      </c>
      <c r="R137" s="229">
        <f>Q137*H137</f>
        <v>0</v>
      </c>
      <c r="S137" s="229">
        <v>0</v>
      </c>
      <c r="T137" s="230">
        <f>S137*H137</f>
        <v>0</v>
      </c>
      <c r="AR137" s="231" t="s">
        <v>160</v>
      </c>
      <c r="AT137" s="231" t="s">
        <v>155</v>
      </c>
      <c r="AU137" s="231" t="s">
        <v>84</v>
      </c>
      <c r="AY137" s="18" t="s">
        <v>153</v>
      </c>
      <c r="BE137" s="232">
        <f>IF(N137="základní",J137,0)</f>
        <v>0</v>
      </c>
      <c r="BF137" s="232">
        <f>IF(N137="snížená",J137,0)</f>
        <v>0</v>
      </c>
      <c r="BG137" s="232">
        <f>IF(N137="zákl. přenesená",J137,0)</f>
        <v>0</v>
      </c>
      <c r="BH137" s="232">
        <f>IF(N137="sníž. přenesená",J137,0)</f>
        <v>0</v>
      </c>
      <c r="BI137" s="232">
        <f>IF(N137="nulová",J137,0)</f>
        <v>0</v>
      </c>
      <c r="BJ137" s="18" t="s">
        <v>82</v>
      </c>
      <c r="BK137" s="232">
        <f>ROUND(I137*H137,2)</f>
        <v>0</v>
      </c>
      <c r="BL137" s="18" t="s">
        <v>160</v>
      </c>
      <c r="BM137" s="231" t="s">
        <v>205</v>
      </c>
    </row>
    <row r="138" s="1" customFormat="1">
      <c r="B138" s="39"/>
      <c r="C138" s="40"/>
      <c r="D138" s="233" t="s">
        <v>162</v>
      </c>
      <c r="E138" s="40"/>
      <c r="F138" s="234" t="s">
        <v>200</v>
      </c>
      <c r="G138" s="40"/>
      <c r="H138" s="40"/>
      <c r="I138" s="146"/>
      <c r="J138" s="40"/>
      <c r="K138" s="40"/>
      <c r="L138" s="44"/>
      <c r="M138" s="235"/>
      <c r="N138" s="84"/>
      <c r="O138" s="84"/>
      <c r="P138" s="84"/>
      <c r="Q138" s="84"/>
      <c r="R138" s="84"/>
      <c r="S138" s="84"/>
      <c r="T138" s="85"/>
      <c r="AT138" s="18" t="s">
        <v>162</v>
      </c>
      <c r="AU138" s="18" t="s">
        <v>84</v>
      </c>
    </row>
    <row r="139" s="12" customFormat="1">
      <c r="B139" s="236"/>
      <c r="C139" s="237"/>
      <c r="D139" s="233" t="s">
        <v>164</v>
      </c>
      <c r="E139" s="237"/>
      <c r="F139" s="239" t="s">
        <v>206</v>
      </c>
      <c r="G139" s="237"/>
      <c r="H139" s="240">
        <v>1045.77</v>
      </c>
      <c r="I139" s="241"/>
      <c r="J139" s="237"/>
      <c r="K139" s="237"/>
      <c r="L139" s="242"/>
      <c r="M139" s="243"/>
      <c r="N139" s="244"/>
      <c r="O139" s="244"/>
      <c r="P139" s="244"/>
      <c r="Q139" s="244"/>
      <c r="R139" s="244"/>
      <c r="S139" s="244"/>
      <c r="T139" s="245"/>
      <c r="AT139" s="246" t="s">
        <v>164</v>
      </c>
      <c r="AU139" s="246" t="s">
        <v>84</v>
      </c>
      <c r="AV139" s="12" t="s">
        <v>84</v>
      </c>
      <c r="AW139" s="12" t="s">
        <v>4</v>
      </c>
      <c r="AX139" s="12" t="s">
        <v>82</v>
      </c>
      <c r="AY139" s="246" t="s">
        <v>153</v>
      </c>
    </row>
    <row r="140" s="1" customFormat="1" ht="24" customHeight="1">
      <c r="B140" s="39"/>
      <c r="C140" s="220" t="s">
        <v>207</v>
      </c>
      <c r="D140" s="220" t="s">
        <v>155</v>
      </c>
      <c r="E140" s="221" t="s">
        <v>208</v>
      </c>
      <c r="F140" s="222" t="s">
        <v>209</v>
      </c>
      <c r="G140" s="223" t="s">
        <v>170</v>
      </c>
      <c r="H140" s="224">
        <v>47.534999999999997</v>
      </c>
      <c r="I140" s="225"/>
      <c r="J140" s="226">
        <f>ROUND(I140*H140,2)</f>
        <v>0</v>
      </c>
      <c r="K140" s="222" t="s">
        <v>159</v>
      </c>
      <c r="L140" s="44"/>
      <c r="M140" s="227" t="s">
        <v>19</v>
      </c>
      <c r="N140" s="228" t="s">
        <v>45</v>
      </c>
      <c r="O140" s="84"/>
      <c r="P140" s="229">
        <f>O140*H140</f>
        <v>0</v>
      </c>
      <c r="Q140" s="229">
        <v>0</v>
      </c>
      <c r="R140" s="229">
        <f>Q140*H140</f>
        <v>0</v>
      </c>
      <c r="S140" s="229">
        <v>0</v>
      </c>
      <c r="T140" s="230">
        <f>S140*H140</f>
        <v>0</v>
      </c>
      <c r="AR140" s="231" t="s">
        <v>160</v>
      </c>
      <c r="AT140" s="231" t="s">
        <v>155</v>
      </c>
      <c r="AU140" s="231" t="s">
        <v>84</v>
      </c>
      <c r="AY140" s="18" t="s">
        <v>153</v>
      </c>
      <c r="BE140" s="232">
        <f>IF(N140="základní",J140,0)</f>
        <v>0</v>
      </c>
      <c r="BF140" s="232">
        <f>IF(N140="snížená",J140,0)</f>
        <v>0</v>
      </c>
      <c r="BG140" s="232">
        <f>IF(N140="zákl. přenesená",J140,0)</f>
        <v>0</v>
      </c>
      <c r="BH140" s="232">
        <f>IF(N140="sníž. přenesená",J140,0)</f>
        <v>0</v>
      </c>
      <c r="BI140" s="232">
        <f>IF(N140="nulová",J140,0)</f>
        <v>0</v>
      </c>
      <c r="BJ140" s="18" t="s">
        <v>82</v>
      </c>
      <c r="BK140" s="232">
        <f>ROUND(I140*H140,2)</f>
        <v>0</v>
      </c>
      <c r="BL140" s="18" t="s">
        <v>160</v>
      </c>
      <c r="BM140" s="231" t="s">
        <v>210</v>
      </c>
    </row>
    <row r="141" s="1" customFormat="1">
      <c r="B141" s="39"/>
      <c r="C141" s="40"/>
      <c r="D141" s="233" t="s">
        <v>162</v>
      </c>
      <c r="E141" s="40"/>
      <c r="F141" s="234" t="s">
        <v>211</v>
      </c>
      <c r="G141" s="40"/>
      <c r="H141" s="40"/>
      <c r="I141" s="146"/>
      <c r="J141" s="40"/>
      <c r="K141" s="40"/>
      <c r="L141" s="44"/>
      <c r="M141" s="235"/>
      <c r="N141" s="84"/>
      <c r="O141" s="84"/>
      <c r="P141" s="84"/>
      <c r="Q141" s="84"/>
      <c r="R141" s="84"/>
      <c r="S141" s="84"/>
      <c r="T141" s="85"/>
      <c r="AT141" s="18" t="s">
        <v>162</v>
      </c>
      <c r="AU141" s="18" t="s">
        <v>84</v>
      </c>
    </row>
    <row r="142" s="1" customFormat="1" ht="24" customHeight="1">
      <c r="B142" s="39"/>
      <c r="C142" s="220" t="s">
        <v>212</v>
      </c>
      <c r="D142" s="220" t="s">
        <v>155</v>
      </c>
      <c r="E142" s="221" t="s">
        <v>213</v>
      </c>
      <c r="F142" s="222" t="s">
        <v>214</v>
      </c>
      <c r="G142" s="223" t="s">
        <v>215</v>
      </c>
      <c r="H142" s="224">
        <v>85.563000000000002</v>
      </c>
      <c r="I142" s="225"/>
      <c r="J142" s="226">
        <f>ROUND(I142*H142,2)</f>
        <v>0</v>
      </c>
      <c r="K142" s="222" t="s">
        <v>159</v>
      </c>
      <c r="L142" s="44"/>
      <c r="M142" s="227" t="s">
        <v>19</v>
      </c>
      <c r="N142" s="228" t="s">
        <v>45</v>
      </c>
      <c r="O142" s="84"/>
      <c r="P142" s="229">
        <f>O142*H142</f>
        <v>0</v>
      </c>
      <c r="Q142" s="229">
        <v>0</v>
      </c>
      <c r="R142" s="229">
        <f>Q142*H142</f>
        <v>0</v>
      </c>
      <c r="S142" s="229">
        <v>0</v>
      </c>
      <c r="T142" s="230">
        <f>S142*H142</f>
        <v>0</v>
      </c>
      <c r="AR142" s="231" t="s">
        <v>160</v>
      </c>
      <c r="AT142" s="231" t="s">
        <v>155</v>
      </c>
      <c r="AU142" s="231" t="s">
        <v>84</v>
      </c>
      <c r="AY142" s="18" t="s">
        <v>153</v>
      </c>
      <c r="BE142" s="232">
        <f>IF(N142="základní",J142,0)</f>
        <v>0</v>
      </c>
      <c r="BF142" s="232">
        <f>IF(N142="snížená",J142,0)</f>
        <v>0</v>
      </c>
      <c r="BG142" s="232">
        <f>IF(N142="zákl. přenesená",J142,0)</f>
        <v>0</v>
      </c>
      <c r="BH142" s="232">
        <f>IF(N142="sníž. přenesená",J142,0)</f>
        <v>0</v>
      </c>
      <c r="BI142" s="232">
        <f>IF(N142="nulová",J142,0)</f>
        <v>0</v>
      </c>
      <c r="BJ142" s="18" t="s">
        <v>82</v>
      </c>
      <c r="BK142" s="232">
        <f>ROUND(I142*H142,2)</f>
        <v>0</v>
      </c>
      <c r="BL142" s="18" t="s">
        <v>160</v>
      </c>
      <c r="BM142" s="231" t="s">
        <v>216</v>
      </c>
    </row>
    <row r="143" s="1" customFormat="1">
      <c r="B143" s="39"/>
      <c r="C143" s="40"/>
      <c r="D143" s="233" t="s">
        <v>162</v>
      </c>
      <c r="E143" s="40"/>
      <c r="F143" s="234" t="s">
        <v>217</v>
      </c>
      <c r="G143" s="40"/>
      <c r="H143" s="40"/>
      <c r="I143" s="146"/>
      <c r="J143" s="40"/>
      <c r="K143" s="40"/>
      <c r="L143" s="44"/>
      <c r="M143" s="235"/>
      <c r="N143" s="84"/>
      <c r="O143" s="84"/>
      <c r="P143" s="84"/>
      <c r="Q143" s="84"/>
      <c r="R143" s="84"/>
      <c r="S143" s="84"/>
      <c r="T143" s="85"/>
      <c r="AT143" s="18" t="s">
        <v>162</v>
      </c>
      <c r="AU143" s="18" t="s">
        <v>84</v>
      </c>
    </row>
    <row r="144" s="12" customFormat="1">
      <c r="B144" s="236"/>
      <c r="C144" s="237"/>
      <c r="D144" s="233" t="s">
        <v>164</v>
      </c>
      <c r="E144" s="237"/>
      <c r="F144" s="239" t="s">
        <v>218</v>
      </c>
      <c r="G144" s="237"/>
      <c r="H144" s="240">
        <v>85.563000000000002</v>
      </c>
      <c r="I144" s="241"/>
      <c r="J144" s="237"/>
      <c r="K144" s="237"/>
      <c r="L144" s="242"/>
      <c r="M144" s="243"/>
      <c r="N144" s="244"/>
      <c r="O144" s="244"/>
      <c r="P144" s="244"/>
      <c r="Q144" s="244"/>
      <c r="R144" s="244"/>
      <c r="S144" s="244"/>
      <c r="T144" s="245"/>
      <c r="AT144" s="246" t="s">
        <v>164</v>
      </c>
      <c r="AU144" s="246" t="s">
        <v>84</v>
      </c>
      <c r="AV144" s="12" t="s">
        <v>84</v>
      </c>
      <c r="AW144" s="12" t="s">
        <v>4</v>
      </c>
      <c r="AX144" s="12" t="s">
        <v>82</v>
      </c>
      <c r="AY144" s="246" t="s">
        <v>153</v>
      </c>
    </row>
    <row r="145" s="1" customFormat="1" ht="16.5" customHeight="1">
      <c r="B145" s="39"/>
      <c r="C145" s="220" t="s">
        <v>219</v>
      </c>
      <c r="D145" s="220" t="s">
        <v>155</v>
      </c>
      <c r="E145" s="221" t="s">
        <v>220</v>
      </c>
      <c r="F145" s="222" t="s">
        <v>221</v>
      </c>
      <c r="G145" s="223" t="s">
        <v>158</v>
      </c>
      <c r="H145" s="224">
        <v>83.426000000000002</v>
      </c>
      <c r="I145" s="225"/>
      <c r="J145" s="226">
        <f>ROUND(I145*H145,2)</f>
        <v>0</v>
      </c>
      <c r="K145" s="222" t="s">
        <v>159</v>
      </c>
      <c r="L145" s="44"/>
      <c r="M145" s="227" t="s">
        <v>19</v>
      </c>
      <c r="N145" s="228" t="s">
        <v>45</v>
      </c>
      <c r="O145" s="84"/>
      <c r="P145" s="229">
        <f>O145*H145</f>
        <v>0</v>
      </c>
      <c r="Q145" s="229">
        <v>0</v>
      </c>
      <c r="R145" s="229">
        <f>Q145*H145</f>
        <v>0</v>
      </c>
      <c r="S145" s="229">
        <v>0</v>
      </c>
      <c r="T145" s="230">
        <f>S145*H145</f>
        <v>0</v>
      </c>
      <c r="AR145" s="231" t="s">
        <v>160</v>
      </c>
      <c r="AT145" s="231" t="s">
        <v>155</v>
      </c>
      <c r="AU145" s="231" t="s">
        <v>84</v>
      </c>
      <c r="AY145" s="18" t="s">
        <v>153</v>
      </c>
      <c r="BE145" s="232">
        <f>IF(N145="základní",J145,0)</f>
        <v>0</v>
      </c>
      <c r="BF145" s="232">
        <f>IF(N145="snížená",J145,0)</f>
        <v>0</v>
      </c>
      <c r="BG145" s="232">
        <f>IF(N145="zákl. přenesená",J145,0)</f>
        <v>0</v>
      </c>
      <c r="BH145" s="232">
        <f>IF(N145="sníž. přenesená",J145,0)</f>
        <v>0</v>
      </c>
      <c r="BI145" s="232">
        <f>IF(N145="nulová",J145,0)</f>
        <v>0</v>
      </c>
      <c r="BJ145" s="18" t="s">
        <v>82</v>
      </c>
      <c r="BK145" s="232">
        <f>ROUND(I145*H145,2)</f>
        <v>0</v>
      </c>
      <c r="BL145" s="18" t="s">
        <v>160</v>
      </c>
      <c r="BM145" s="231" t="s">
        <v>222</v>
      </c>
    </row>
    <row r="146" s="1" customFormat="1">
      <c r="B146" s="39"/>
      <c r="C146" s="40"/>
      <c r="D146" s="233" t="s">
        <v>162</v>
      </c>
      <c r="E146" s="40"/>
      <c r="F146" s="234" t="s">
        <v>223</v>
      </c>
      <c r="G146" s="40"/>
      <c r="H146" s="40"/>
      <c r="I146" s="146"/>
      <c r="J146" s="40"/>
      <c r="K146" s="40"/>
      <c r="L146" s="44"/>
      <c r="M146" s="235"/>
      <c r="N146" s="84"/>
      <c r="O146" s="84"/>
      <c r="P146" s="84"/>
      <c r="Q146" s="84"/>
      <c r="R146" s="84"/>
      <c r="S146" s="84"/>
      <c r="T146" s="85"/>
      <c r="AT146" s="18" t="s">
        <v>162</v>
      </c>
      <c r="AU146" s="18" t="s">
        <v>84</v>
      </c>
    </row>
    <row r="147" s="12" customFormat="1">
      <c r="B147" s="236"/>
      <c r="C147" s="237"/>
      <c r="D147" s="233" t="s">
        <v>164</v>
      </c>
      <c r="E147" s="238" t="s">
        <v>19</v>
      </c>
      <c r="F147" s="239" t="s">
        <v>224</v>
      </c>
      <c r="G147" s="237"/>
      <c r="H147" s="240">
        <v>67.200000000000003</v>
      </c>
      <c r="I147" s="241"/>
      <c r="J147" s="237"/>
      <c r="K147" s="237"/>
      <c r="L147" s="242"/>
      <c r="M147" s="243"/>
      <c r="N147" s="244"/>
      <c r="O147" s="244"/>
      <c r="P147" s="244"/>
      <c r="Q147" s="244"/>
      <c r="R147" s="244"/>
      <c r="S147" s="244"/>
      <c r="T147" s="245"/>
      <c r="AT147" s="246" t="s">
        <v>164</v>
      </c>
      <c r="AU147" s="246" t="s">
        <v>84</v>
      </c>
      <c r="AV147" s="12" t="s">
        <v>84</v>
      </c>
      <c r="AW147" s="12" t="s">
        <v>34</v>
      </c>
      <c r="AX147" s="12" t="s">
        <v>74</v>
      </c>
      <c r="AY147" s="246" t="s">
        <v>153</v>
      </c>
    </row>
    <row r="148" s="12" customFormat="1">
      <c r="B148" s="236"/>
      <c r="C148" s="237"/>
      <c r="D148" s="233" t="s">
        <v>164</v>
      </c>
      <c r="E148" s="238" t="s">
        <v>19</v>
      </c>
      <c r="F148" s="239" t="s">
        <v>225</v>
      </c>
      <c r="G148" s="237"/>
      <c r="H148" s="240">
        <v>13.286</v>
      </c>
      <c r="I148" s="241"/>
      <c r="J148" s="237"/>
      <c r="K148" s="237"/>
      <c r="L148" s="242"/>
      <c r="M148" s="243"/>
      <c r="N148" s="244"/>
      <c r="O148" s="244"/>
      <c r="P148" s="244"/>
      <c r="Q148" s="244"/>
      <c r="R148" s="244"/>
      <c r="S148" s="244"/>
      <c r="T148" s="245"/>
      <c r="AT148" s="246" t="s">
        <v>164</v>
      </c>
      <c r="AU148" s="246" t="s">
        <v>84</v>
      </c>
      <c r="AV148" s="12" t="s">
        <v>84</v>
      </c>
      <c r="AW148" s="12" t="s">
        <v>34</v>
      </c>
      <c r="AX148" s="12" t="s">
        <v>74</v>
      </c>
      <c r="AY148" s="246" t="s">
        <v>153</v>
      </c>
    </row>
    <row r="149" s="12" customFormat="1">
      <c r="B149" s="236"/>
      <c r="C149" s="237"/>
      <c r="D149" s="233" t="s">
        <v>164</v>
      </c>
      <c r="E149" s="238" t="s">
        <v>19</v>
      </c>
      <c r="F149" s="239" t="s">
        <v>226</v>
      </c>
      <c r="G149" s="237"/>
      <c r="H149" s="240">
        <v>2.9399999999999999</v>
      </c>
      <c r="I149" s="241"/>
      <c r="J149" s="237"/>
      <c r="K149" s="237"/>
      <c r="L149" s="242"/>
      <c r="M149" s="243"/>
      <c r="N149" s="244"/>
      <c r="O149" s="244"/>
      <c r="P149" s="244"/>
      <c r="Q149" s="244"/>
      <c r="R149" s="244"/>
      <c r="S149" s="244"/>
      <c r="T149" s="245"/>
      <c r="AT149" s="246" t="s">
        <v>164</v>
      </c>
      <c r="AU149" s="246" t="s">
        <v>84</v>
      </c>
      <c r="AV149" s="12" t="s">
        <v>84</v>
      </c>
      <c r="AW149" s="12" t="s">
        <v>34</v>
      </c>
      <c r="AX149" s="12" t="s">
        <v>74</v>
      </c>
      <c r="AY149" s="246" t="s">
        <v>153</v>
      </c>
    </row>
    <row r="150" s="13" customFormat="1">
      <c r="B150" s="247"/>
      <c r="C150" s="248"/>
      <c r="D150" s="233" t="s">
        <v>164</v>
      </c>
      <c r="E150" s="249" t="s">
        <v>19</v>
      </c>
      <c r="F150" s="250" t="s">
        <v>167</v>
      </c>
      <c r="G150" s="248"/>
      <c r="H150" s="251">
        <v>83.426000000000002</v>
      </c>
      <c r="I150" s="252"/>
      <c r="J150" s="248"/>
      <c r="K150" s="248"/>
      <c r="L150" s="253"/>
      <c r="M150" s="254"/>
      <c r="N150" s="255"/>
      <c r="O150" s="255"/>
      <c r="P150" s="255"/>
      <c r="Q150" s="255"/>
      <c r="R150" s="255"/>
      <c r="S150" s="255"/>
      <c r="T150" s="256"/>
      <c r="AT150" s="257" t="s">
        <v>164</v>
      </c>
      <c r="AU150" s="257" t="s">
        <v>84</v>
      </c>
      <c r="AV150" s="13" t="s">
        <v>160</v>
      </c>
      <c r="AW150" s="13" t="s">
        <v>34</v>
      </c>
      <c r="AX150" s="13" t="s">
        <v>82</v>
      </c>
      <c r="AY150" s="257" t="s">
        <v>153</v>
      </c>
    </row>
    <row r="151" s="11" customFormat="1" ht="22.8" customHeight="1">
      <c r="B151" s="204"/>
      <c r="C151" s="205"/>
      <c r="D151" s="206" t="s">
        <v>73</v>
      </c>
      <c r="E151" s="218" t="s">
        <v>84</v>
      </c>
      <c r="F151" s="218" t="s">
        <v>227</v>
      </c>
      <c r="G151" s="205"/>
      <c r="H151" s="205"/>
      <c r="I151" s="208"/>
      <c r="J151" s="219">
        <f>BK151</f>
        <v>0</v>
      </c>
      <c r="K151" s="205"/>
      <c r="L151" s="210"/>
      <c r="M151" s="211"/>
      <c r="N151" s="212"/>
      <c r="O151" s="212"/>
      <c r="P151" s="213">
        <f>SUM(P152:P155)</f>
        <v>0</v>
      </c>
      <c r="Q151" s="212"/>
      <c r="R151" s="213">
        <f>SUM(R152:R155)</f>
        <v>0</v>
      </c>
      <c r="S151" s="212"/>
      <c r="T151" s="214">
        <f>SUM(T152:T155)</f>
        <v>0</v>
      </c>
      <c r="AR151" s="215" t="s">
        <v>82</v>
      </c>
      <c r="AT151" s="216" t="s">
        <v>73</v>
      </c>
      <c r="AU151" s="216" t="s">
        <v>82</v>
      </c>
      <c r="AY151" s="215" t="s">
        <v>153</v>
      </c>
      <c r="BK151" s="217">
        <f>SUM(BK152:BK155)</f>
        <v>0</v>
      </c>
    </row>
    <row r="152" s="1" customFormat="1" ht="24" customHeight="1">
      <c r="B152" s="39"/>
      <c r="C152" s="220" t="s">
        <v>228</v>
      </c>
      <c r="D152" s="220" t="s">
        <v>155</v>
      </c>
      <c r="E152" s="221" t="s">
        <v>229</v>
      </c>
      <c r="F152" s="222" t="s">
        <v>230</v>
      </c>
      <c r="G152" s="223" t="s">
        <v>170</v>
      </c>
      <c r="H152" s="224">
        <v>18.756</v>
      </c>
      <c r="I152" s="225"/>
      <c r="J152" s="226">
        <f>ROUND(I152*H152,2)</f>
        <v>0</v>
      </c>
      <c r="K152" s="222" t="s">
        <v>159</v>
      </c>
      <c r="L152" s="44"/>
      <c r="M152" s="227" t="s">
        <v>19</v>
      </c>
      <c r="N152" s="228" t="s">
        <v>45</v>
      </c>
      <c r="O152" s="84"/>
      <c r="P152" s="229">
        <f>O152*H152</f>
        <v>0</v>
      </c>
      <c r="Q152" s="229">
        <v>0</v>
      </c>
      <c r="R152" s="229">
        <f>Q152*H152</f>
        <v>0</v>
      </c>
      <c r="S152" s="229">
        <v>0</v>
      </c>
      <c r="T152" s="230">
        <f>S152*H152</f>
        <v>0</v>
      </c>
      <c r="AR152" s="231" t="s">
        <v>160</v>
      </c>
      <c r="AT152" s="231" t="s">
        <v>155</v>
      </c>
      <c r="AU152" s="231" t="s">
        <v>84</v>
      </c>
      <c r="AY152" s="18" t="s">
        <v>153</v>
      </c>
      <c r="BE152" s="232">
        <f>IF(N152="základní",J152,0)</f>
        <v>0</v>
      </c>
      <c r="BF152" s="232">
        <f>IF(N152="snížená",J152,0)</f>
        <v>0</v>
      </c>
      <c r="BG152" s="232">
        <f>IF(N152="zákl. přenesená",J152,0)</f>
        <v>0</v>
      </c>
      <c r="BH152" s="232">
        <f>IF(N152="sníž. přenesená",J152,0)</f>
        <v>0</v>
      </c>
      <c r="BI152" s="232">
        <f>IF(N152="nulová",J152,0)</f>
        <v>0</v>
      </c>
      <c r="BJ152" s="18" t="s">
        <v>82</v>
      </c>
      <c r="BK152" s="232">
        <f>ROUND(I152*H152,2)</f>
        <v>0</v>
      </c>
      <c r="BL152" s="18" t="s">
        <v>160</v>
      </c>
      <c r="BM152" s="231" t="s">
        <v>231</v>
      </c>
    </row>
    <row r="153" s="1" customFormat="1">
      <c r="B153" s="39"/>
      <c r="C153" s="40"/>
      <c r="D153" s="233" t="s">
        <v>162</v>
      </c>
      <c r="E153" s="40"/>
      <c r="F153" s="234" t="s">
        <v>232</v>
      </c>
      <c r="G153" s="40"/>
      <c r="H153" s="40"/>
      <c r="I153" s="146"/>
      <c r="J153" s="40"/>
      <c r="K153" s="40"/>
      <c r="L153" s="44"/>
      <c r="M153" s="235"/>
      <c r="N153" s="84"/>
      <c r="O153" s="84"/>
      <c r="P153" s="84"/>
      <c r="Q153" s="84"/>
      <c r="R153" s="84"/>
      <c r="S153" s="84"/>
      <c r="T153" s="85"/>
      <c r="AT153" s="18" t="s">
        <v>162</v>
      </c>
      <c r="AU153" s="18" t="s">
        <v>84</v>
      </c>
    </row>
    <row r="154" s="12" customFormat="1">
      <c r="B154" s="236"/>
      <c r="C154" s="237"/>
      <c r="D154" s="233" t="s">
        <v>164</v>
      </c>
      <c r="E154" s="238" t="s">
        <v>19</v>
      </c>
      <c r="F154" s="239" t="s">
        <v>233</v>
      </c>
      <c r="G154" s="237"/>
      <c r="H154" s="240">
        <v>18.756</v>
      </c>
      <c r="I154" s="241"/>
      <c r="J154" s="237"/>
      <c r="K154" s="237"/>
      <c r="L154" s="242"/>
      <c r="M154" s="243"/>
      <c r="N154" s="244"/>
      <c r="O154" s="244"/>
      <c r="P154" s="244"/>
      <c r="Q154" s="244"/>
      <c r="R154" s="244"/>
      <c r="S154" s="244"/>
      <c r="T154" s="245"/>
      <c r="AT154" s="246" t="s">
        <v>164</v>
      </c>
      <c r="AU154" s="246" t="s">
        <v>84</v>
      </c>
      <c r="AV154" s="12" t="s">
        <v>84</v>
      </c>
      <c r="AW154" s="12" t="s">
        <v>34</v>
      </c>
      <c r="AX154" s="12" t="s">
        <v>74</v>
      </c>
      <c r="AY154" s="246" t="s">
        <v>153</v>
      </c>
    </row>
    <row r="155" s="13" customFormat="1">
      <c r="B155" s="247"/>
      <c r="C155" s="248"/>
      <c r="D155" s="233" t="s">
        <v>164</v>
      </c>
      <c r="E155" s="249" t="s">
        <v>19</v>
      </c>
      <c r="F155" s="250" t="s">
        <v>167</v>
      </c>
      <c r="G155" s="248"/>
      <c r="H155" s="251">
        <v>18.756</v>
      </c>
      <c r="I155" s="252"/>
      <c r="J155" s="248"/>
      <c r="K155" s="248"/>
      <c r="L155" s="253"/>
      <c r="M155" s="254"/>
      <c r="N155" s="255"/>
      <c r="O155" s="255"/>
      <c r="P155" s="255"/>
      <c r="Q155" s="255"/>
      <c r="R155" s="255"/>
      <c r="S155" s="255"/>
      <c r="T155" s="256"/>
      <c r="AT155" s="257" t="s">
        <v>164</v>
      </c>
      <c r="AU155" s="257" t="s">
        <v>84</v>
      </c>
      <c r="AV155" s="13" t="s">
        <v>160</v>
      </c>
      <c r="AW155" s="13" t="s">
        <v>34</v>
      </c>
      <c r="AX155" s="13" t="s">
        <v>82</v>
      </c>
      <c r="AY155" s="257" t="s">
        <v>153</v>
      </c>
    </row>
    <row r="156" s="11" customFormat="1" ht="22.8" customHeight="1">
      <c r="B156" s="204"/>
      <c r="C156" s="205"/>
      <c r="D156" s="206" t="s">
        <v>73</v>
      </c>
      <c r="E156" s="218" t="s">
        <v>176</v>
      </c>
      <c r="F156" s="218" t="s">
        <v>234</v>
      </c>
      <c r="G156" s="205"/>
      <c r="H156" s="205"/>
      <c r="I156" s="208"/>
      <c r="J156" s="219">
        <f>BK156</f>
        <v>0</v>
      </c>
      <c r="K156" s="205"/>
      <c r="L156" s="210"/>
      <c r="M156" s="211"/>
      <c r="N156" s="212"/>
      <c r="O156" s="212"/>
      <c r="P156" s="213">
        <f>SUM(P157:P215)</f>
        <v>0</v>
      </c>
      <c r="Q156" s="212"/>
      <c r="R156" s="213">
        <f>SUM(R157:R215)</f>
        <v>18.709008690000008</v>
      </c>
      <c r="S156" s="212"/>
      <c r="T156" s="214">
        <f>SUM(T157:T215)</f>
        <v>0</v>
      </c>
      <c r="AR156" s="215" t="s">
        <v>82</v>
      </c>
      <c r="AT156" s="216" t="s">
        <v>73</v>
      </c>
      <c r="AU156" s="216" t="s">
        <v>82</v>
      </c>
      <c r="AY156" s="215" t="s">
        <v>153</v>
      </c>
      <c r="BK156" s="217">
        <f>SUM(BK157:BK215)</f>
        <v>0</v>
      </c>
    </row>
    <row r="157" s="1" customFormat="1" ht="24" customHeight="1">
      <c r="B157" s="39"/>
      <c r="C157" s="220" t="s">
        <v>235</v>
      </c>
      <c r="D157" s="220" t="s">
        <v>155</v>
      </c>
      <c r="E157" s="221" t="s">
        <v>236</v>
      </c>
      <c r="F157" s="222" t="s">
        <v>237</v>
      </c>
      <c r="G157" s="223" t="s">
        <v>170</v>
      </c>
      <c r="H157" s="224">
        <v>2.5529999999999999</v>
      </c>
      <c r="I157" s="225"/>
      <c r="J157" s="226">
        <f>ROUND(I157*H157,2)</f>
        <v>0</v>
      </c>
      <c r="K157" s="222" t="s">
        <v>159</v>
      </c>
      <c r="L157" s="44"/>
      <c r="M157" s="227" t="s">
        <v>19</v>
      </c>
      <c r="N157" s="228" t="s">
        <v>45</v>
      </c>
      <c r="O157" s="84"/>
      <c r="P157" s="229">
        <f>O157*H157</f>
        <v>0</v>
      </c>
      <c r="Q157" s="229">
        <v>1.8775</v>
      </c>
      <c r="R157" s="229">
        <f>Q157*H157</f>
        <v>4.7932575000000002</v>
      </c>
      <c r="S157" s="229">
        <v>0</v>
      </c>
      <c r="T157" s="230">
        <f>S157*H157</f>
        <v>0</v>
      </c>
      <c r="AR157" s="231" t="s">
        <v>160</v>
      </c>
      <c r="AT157" s="231" t="s">
        <v>155</v>
      </c>
      <c r="AU157" s="231" t="s">
        <v>84</v>
      </c>
      <c r="AY157" s="18" t="s">
        <v>153</v>
      </c>
      <c r="BE157" s="232">
        <f>IF(N157="základní",J157,0)</f>
        <v>0</v>
      </c>
      <c r="BF157" s="232">
        <f>IF(N157="snížená",J157,0)</f>
        <v>0</v>
      </c>
      <c r="BG157" s="232">
        <f>IF(N157="zákl. přenesená",J157,0)</f>
        <v>0</v>
      </c>
      <c r="BH157" s="232">
        <f>IF(N157="sníž. přenesená",J157,0)</f>
        <v>0</v>
      </c>
      <c r="BI157" s="232">
        <f>IF(N157="nulová",J157,0)</f>
        <v>0</v>
      </c>
      <c r="BJ157" s="18" t="s">
        <v>82</v>
      </c>
      <c r="BK157" s="232">
        <f>ROUND(I157*H157,2)</f>
        <v>0</v>
      </c>
      <c r="BL157" s="18" t="s">
        <v>160</v>
      </c>
      <c r="BM157" s="231" t="s">
        <v>238</v>
      </c>
    </row>
    <row r="158" s="14" customFormat="1">
      <c r="B158" s="258"/>
      <c r="C158" s="259"/>
      <c r="D158" s="233" t="s">
        <v>164</v>
      </c>
      <c r="E158" s="260" t="s">
        <v>19</v>
      </c>
      <c r="F158" s="261" t="s">
        <v>239</v>
      </c>
      <c r="G158" s="259"/>
      <c r="H158" s="260" t="s">
        <v>19</v>
      </c>
      <c r="I158" s="262"/>
      <c r="J158" s="259"/>
      <c r="K158" s="259"/>
      <c r="L158" s="263"/>
      <c r="M158" s="264"/>
      <c r="N158" s="265"/>
      <c r="O158" s="265"/>
      <c r="P158" s="265"/>
      <c r="Q158" s="265"/>
      <c r="R158" s="265"/>
      <c r="S158" s="265"/>
      <c r="T158" s="266"/>
      <c r="AT158" s="267" t="s">
        <v>164</v>
      </c>
      <c r="AU158" s="267" t="s">
        <v>84</v>
      </c>
      <c r="AV158" s="14" t="s">
        <v>82</v>
      </c>
      <c r="AW158" s="14" t="s">
        <v>34</v>
      </c>
      <c r="AX158" s="14" t="s">
        <v>74</v>
      </c>
      <c r="AY158" s="267" t="s">
        <v>153</v>
      </c>
    </row>
    <row r="159" s="12" customFormat="1">
      <c r="B159" s="236"/>
      <c r="C159" s="237"/>
      <c r="D159" s="233" t="s">
        <v>164</v>
      </c>
      <c r="E159" s="238" t="s">
        <v>19</v>
      </c>
      <c r="F159" s="239" t="s">
        <v>240</v>
      </c>
      <c r="G159" s="237"/>
      <c r="H159" s="240">
        <v>0.86099999999999999</v>
      </c>
      <c r="I159" s="241"/>
      <c r="J159" s="237"/>
      <c r="K159" s="237"/>
      <c r="L159" s="242"/>
      <c r="M159" s="243"/>
      <c r="N159" s="244"/>
      <c r="O159" s="244"/>
      <c r="P159" s="244"/>
      <c r="Q159" s="244"/>
      <c r="R159" s="244"/>
      <c r="S159" s="244"/>
      <c r="T159" s="245"/>
      <c r="AT159" s="246" t="s">
        <v>164</v>
      </c>
      <c r="AU159" s="246" t="s">
        <v>84</v>
      </c>
      <c r="AV159" s="12" t="s">
        <v>84</v>
      </c>
      <c r="AW159" s="12" t="s">
        <v>34</v>
      </c>
      <c r="AX159" s="12" t="s">
        <v>74</v>
      </c>
      <c r="AY159" s="246" t="s">
        <v>153</v>
      </c>
    </row>
    <row r="160" s="12" customFormat="1">
      <c r="B160" s="236"/>
      <c r="C160" s="237"/>
      <c r="D160" s="233" t="s">
        <v>164</v>
      </c>
      <c r="E160" s="238" t="s">
        <v>19</v>
      </c>
      <c r="F160" s="239" t="s">
        <v>241</v>
      </c>
      <c r="G160" s="237"/>
      <c r="H160" s="240">
        <v>0.64500000000000002</v>
      </c>
      <c r="I160" s="241"/>
      <c r="J160" s="237"/>
      <c r="K160" s="237"/>
      <c r="L160" s="242"/>
      <c r="M160" s="243"/>
      <c r="N160" s="244"/>
      <c r="O160" s="244"/>
      <c r="P160" s="244"/>
      <c r="Q160" s="244"/>
      <c r="R160" s="244"/>
      <c r="S160" s="244"/>
      <c r="T160" s="245"/>
      <c r="AT160" s="246" t="s">
        <v>164</v>
      </c>
      <c r="AU160" s="246" t="s">
        <v>84</v>
      </c>
      <c r="AV160" s="12" t="s">
        <v>84</v>
      </c>
      <c r="AW160" s="12" t="s">
        <v>34</v>
      </c>
      <c r="AX160" s="12" t="s">
        <v>74</v>
      </c>
      <c r="AY160" s="246" t="s">
        <v>153</v>
      </c>
    </row>
    <row r="161" s="15" customFormat="1">
      <c r="B161" s="268"/>
      <c r="C161" s="269"/>
      <c r="D161" s="233" t="s">
        <v>164</v>
      </c>
      <c r="E161" s="270" t="s">
        <v>19</v>
      </c>
      <c r="F161" s="271" t="s">
        <v>242</v>
      </c>
      <c r="G161" s="269"/>
      <c r="H161" s="272">
        <v>1.506</v>
      </c>
      <c r="I161" s="273"/>
      <c r="J161" s="269"/>
      <c r="K161" s="269"/>
      <c r="L161" s="274"/>
      <c r="M161" s="275"/>
      <c r="N161" s="276"/>
      <c r="O161" s="276"/>
      <c r="P161" s="276"/>
      <c r="Q161" s="276"/>
      <c r="R161" s="276"/>
      <c r="S161" s="276"/>
      <c r="T161" s="277"/>
      <c r="AT161" s="278" t="s">
        <v>164</v>
      </c>
      <c r="AU161" s="278" t="s">
        <v>84</v>
      </c>
      <c r="AV161" s="15" t="s">
        <v>176</v>
      </c>
      <c r="AW161" s="15" t="s">
        <v>34</v>
      </c>
      <c r="AX161" s="15" t="s">
        <v>74</v>
      </c>
      <c r="AY161" s="278" t="s">
        <v>153</v>
      </c>
    </row>
    <row r="162" s="14" customFormat="1">
      <c r="B162" s="258"/>
      <c r="C162" s="259"/>
      <c r="D162" s="233" t="s">
        <v>164</v>
      </c>
      <c r="E162" s="260" t="s">
        <v>19</v>
      </c>
      <c r="F162" s="261" t="s">
        <v>243</v>
      </c>
      <c r="G162" s="259"/>
      <c r="H162" s="260" t="s">
        <v>19</v>
      </c>
      <c r="I162" s="262"/>
      <c r="J162" s="259"/>
      <c r="K162" s="259"/>
      <c r="L162" s="263"/>
      <c r="M162" s="264"/>
      <c r="N162" s="265"/>
      <c r="O162" s="265"/>
      <c r="P162" s="265"/>
      <c r="Q162" s="265"/>
      <c r="R162" s="265"/>
      <c r="S162" s="265"/>
      <c r="T162" s="266"/>
      <c r="AT162" s="267" t="s">
        <v>164</v>
      </c>
      <c r="AU162" s="267" t="s">
        <v>84</v>
      </c>
      <c r="AV162" s="14" t="s">
        <v>82</v>
      </c>
      <c r="AW162" s="14" t="s">
        <v>34</v>
      </c>
      <c r="AX162" s="14" t="s">
        <v>74</v>
      </c>
      <c r="AY162" s="267" t="s">
        <v>153</v>
      </c>
    </row>
    <row r="163" s="12" customFormat="1">
      <c r="B163" s="236"/>
      <c r="C163" s="237"/>
      <c r="D163" s="233" t="s">
        <v>164</v>
      </c>
      <c r="E163" s="238" t="s">
        <v>19</v>
      </c>
      <c r="F163" s="239" t="s">
        <v>244</v>
      </c>
      <c r="G163" s="237"/>
      <c r="H163" s="240">
        <v>0.81000000000000005</v>
      </c>
      <c r="I163" s="241"/>
      <c r="J163" s="237"/>
      <c r="K163" s="237"/>
      <c r="L163" s="242"/>
      <c r="M163" s="243"/>
      <c r="N163" s="244"/>
      <c r="O163" s="244"/>
      <c r="P163" s="244"/>
      <c r="Q163" s="244"/>
      <c r="R163" s="244"/>
      <c r="S163" s="244"/>
      <c r="T163" s="245"/>
      <c r="AT163" s="246" t="s">
        <v>164</v>
      </c>
      <c r="AU163" s="246" t="s">
        <v>84</v>
      </c>
      <c r="AV163" s="12" t="s">
        <v>84</v>
      </c>
      <c r="AW163" s="12" t="s">
        <v>34</v>
      </c>
      <c r="AX163" s="12" t="s">
        <v>74</v>
      </c>
      <c r="AY163" s="246" t="s">
        <v>153</v>
      </c>
    </row>
    <row r="164" s="12" customFormat="1">
      <c r="B164" s="236"/>
      <c r="C164" s="237"/>
      <c r="D164" s="233" t="s">
        <v>164</v>
      </c>
      <c r="E164" s="238" t="s">
        <v>19</v>
      </c>
      <c r="F164" s="239" t="s">
        <v>245</v>
      </c>
      <c r="G164" s="237"/>
      <c r="H164" s="240">
        <v>0.23699999999999999</v>
      </c>
      <c r="I164" s="241"/>
      <c r="J164" s="237"/>
      <c r="K164" s="237"/>
      <c r="L164" s="242"/>
      <c r="M164" s="243"/>
      <c r="N164" s="244"/>
      <c r="O164" s="244"/>
      <c r="P164" s="244"/>
      <c r="Q164" s="244"/>
      <c r="R164" s="244"/>
      <c r="S164" s="244"/>
      <c r="T164" s="245"/>
      <c r="AT164" s="246" t="s">
        <v>164</v>
      </c>
      <c r="AU164" s="246" t="s">
        <v>84</v>
      </c>
      <c r="AV164" s="12" t="s">
        <v>84</v>
      </c>
      <c r="AW164" s="12" t="s">
        <v>34</v>
      </c>
      <c r="AX164" s="12" t="s">
        <v>74</v>
      </c>
      <c r="AY164" s="246" t="s">
        <v>153</v>
      </c>
    </row>
    <row r="165" s="15" customFormat="1">
      <c r="B165" s="268"/>
      <c r="C165" s="269"/>
      <c r="D165" s="233" t="s">
        <v>164</v>
      </c>
      <c r="E165" s="270" t="s">
        <v>19</v>
      </c>
      <c r="F165" s="271" t="s">
        <v>242</v>
      </c>
      <c r="G165" s="269"/>
      <c r="H165" s="272">
        <v>1.0469999999999999</v>
      </c>
      <c r="I165" s="273"/>
      <c r="J165" s="269"/>
      <c r="K165" s="269"/>
      <c r="L165" s="274"/>
      <c r="M165" s="275"/>
      <c r="N165" s="276"/>
      <c r="O165" s="276"/>
      <c r="P165" s="276"/>
      <c r="Q165" s="276"/>
      <c r="R165" s="276"/>
      <c r="S165" s="276"/>
      <c r="T165" s="277"/>
      <c r="AT165" s="278" t="s">
        <v>164</v>
      </c>
      <c r="AU165" s="278" t="s">
        <v>84</v>
      </c>
      <c r="AV165" s="15" t="s">
        <v>176</v>
      </c>
      <c r="AW165" s="15" t="s">
        <v>34</v>
      </c>
      <c r="AX165" s="15" t="s">
        <v>74</v>
      </c>
      <c r="AY165" s="278" t="s">
        <v>153</v>
      </c>
    </row>
    <row r="166" s="13" customFormat="1">
      <c r="B166" s="247"/>
      <c r="C166" s="248"/>
      <c r="D166" s="233" t="s">
        <v>164</v>
      </c>
      <c r="E166" s="249" t="s">
        <v>19</v>
      </c>
      <c r="F166" s="250" t="s">
        <v>167</v>
      </c>
      <c r="G166" s="248"/>
      <c r="H166" s="251">
        <v>2.5529999999999999</v>
      </c>
      <c r="I166" s="252"/>
      <c r="J166" s="248"/>
      <c r="K166" s="248"/>
      <c r="L166" s="253"/>
      <c r="M166" s="254"/>
      <c r="N166" s="255"/>
      <c r="O166" s="255"/>
      <c r="P166" s="255"/>
      <c r="Q166" s="255"/>
      <c r="R166" s="255"/>
      <c r="S166" s="255"/>
      <c r="T166" s="256"/>
      <c r="AT166" s="257" t="s">
        <v>164</v>
      </c>
      <c r="AU166" s="257" t="s">
        <v>84</v>
      </c>
      <c r="AV166" s="13" t="s">
        <v>160</v>
      </c>
      <c r="AW166" s="13" t="s">
        <v>34</v>
      </c>
      <c r="AX166" s="13" t="s">
        <v>82</v>
      </c>
      <c r="AY166" s="257" t="s">
        <v>153</v>
      </c>
    </row>
    <row r="167" s="1" customFormat="1" ht="24" customHeight="1">
      <c r="B167" s="39"/>
      <c r="C167" s="220" t="s">
        <v>246</v>
      </c>
      <c r="D167" s="220" t="s">
        <v>155</v>
      </c>
      <c r="E167" s="221" t="s">
        <v>247</v>
      </c>
      <c r="F167" s="222" t="s">
        <v>248</v>
      </c>
      <c r="G167" s="223" t="s">
        <v>158</v>
      </c>
      <c r="H167" s="224">
        <v>8.6400000000000006</v>
      </c>
      <c r="I167" s="225"/>
      <c r="J167" s="226">
        <f>ROUND(I167*H167,2)</f>
        <v>0</v>
      </c>
      <c r="K167" s="222" t="s">
        <v>159</v>
      </c>
      <c r="L167" s="44"/>
      <c r="M167" s="227" t="s">
        <v>19</v>
      </c>
      <c r="N167" s="228" t="s">
        <v>45</v>
      </c>
      <c r="O167" s="84"/>
      <c r="P167" s="229">
        <f>O167*H167</f>
        <v>0</v>
      </c>
      <c r="Q167" s="229">
        <v>0.15301000000000001</v>
      </c>
      <c r="R167" s="229">
        <f>Q167*H167</f>
        <v>1.3220064000000003</v>
      </c>
      <c r="S167" s="229">
        <v>0</v>
      </c>
      <c r="T167" s="230">
        <f>S167*H167</f>
        <v>0</v>
      </c>
      <c r="AR167" s="231" t="s">
        <v>160</v>
      </c>
      <c r="AT167" s="231" t="s">
        <v>155</v>
      </c>
      <c r="AU167" s="231" t="s">
        <v>84</v>
      </c>
      <c r="AY167" s="18" t="s">
        <v>153</v>
      </c>
      <c r="BE167" s="232">
        <f>IF(N167="základní",J167,0)</f>
        <v>0</v>
      </c>
      <c r="BF167" s="232">
        <f>IF(N167="snížená",J167,0)</f>
        <v>0</v>
      </c>
      <c r="BG167" s="232">
        <f>IF(N167="zákl. přenesená",J167,0)</f>
        <v>0</v>
      </c>
      <c r="BH167" s="232">
        <f>IF(N167="sníž. přenesená",J167,0)</f>
        <v>0</v>
      </c>
      <c r="BI167" s="232">
        <f>IF(N167="nulová",J167,0)</f>
        <v>0</v>
      </c>
      <c r="BJ167" s="18" t="s">
        <v>82</v>
      </c>
      <c r="BK167" s="232">
        <f>ROUND(I167*H167,2)</f>
        <v>0</v>
      </c>
      <c r="BL167" s="18" t="s">
        <v>160</v>
      </c>
      <c r="BM167" s="231" t="s">
        <v>249</v>
      </c>
    </row>
    <row r="168" s="1" customFormat="1">
      <c r="B168" s="39"/>
      <c r="C168" s="40"/>
      <c r="D168" s="233" t="s">
        <v>162</v>
      </c>
      <c r="E168" s="40"/>
      <c r="F168" s="234" t="s">
        <v>250</v>
      </c>
      <c r="G168" s="40"/>
      <c r="H168" s="40"/>
      <c r="I168" s="146"/>
      <c r="J168" s="40"/>
      <c r="K168" s="40"/>
      <c r="L168" s="44"/>
      <c r="M168" s="235"/>
      <c r="N168" s="84"/>
      <c r="O168" s="84"/>
      <c r="P168" s="84"/>
      <c r="Q168" s="84"/>
      <c r="R168" s="84"/>
      <c r="S168" s="84"/>
      <c r="T168" s="85"/>
      <c r="AT168" s="18" t="s">
        <v>162</v>
      </c>
      <c r="AU168" s="18" t="s">
        <v>84</v>
      </c>
    </row>
    <row r="169" s="14" customFormat="1">
      <c r="B169" s="258"/>
      <c r="C169" s="259"/>
      <c r="D169" s="233" t="s">
        <v>164</v>
      </c>
      <c r="E169" s="260" t="s">
        <v>19</v>
      </c>
      <c r="F169" s="261" t="s">
        <v>239</v>
      </c>
      <c r="G169" s="259"/>
      <c r="H169" s="260" t="s">
        <v>19</v>
      </c>
      <c r="I169" s="262"/>
      <c r="J169" s="259"/>
      <c r="K169" s="259"/>
      <c r="L169" s="263"/>
      <c r="M169" s="264"/>
      <c r="N169" s="265"/>
      <c r="O169" s="265"/>
      <c r="P169" s="265"/>
      <c r="Q169" s="265"/>
      <c r="R169" s="265"/>
      <c r="S169" s="265"/>
      <c r="T169" s="266"/>
      <c r="AT169" s="267" t="s">
        <v>164</v>
      </c>
      <c r="AU169" s="267" t="s">
        <v>84</v>
      </c>
      <c r="AV169" s="14" t="s">
        <v>82</v>
      </c>
      <c r="AW169" s="14" t="s">
        <v>34</v>
      </c>
      <c r="AX169" s="14" t="s">
        <v>74</v>
      </c>
      <c r="AY169" s="267" t="s">
        <v>153</v>
      </c>
    </row>
    <row r="170" s="12" customFormat="1">
      <c r="B170" s="236"/>
      <c r="C170" s="237"/>
      <c r="D170" s="233" t="s">
        <v>164</v>
      </c>
      <c r="E170" s="238" t="s">
        <v>19</v>
      </c>
      <c r="F170" s="239" t="s">
        <v>251</v>
      </c>
      <c r="G170" s="237"/>
      <c r="H170" s="240">
        <v>8.6400000000000006</v>
      </c>
      <c r="I170" s="241"/>
      <c r="J170" s="237"/>
      <c r="K170" s="237"/>
      <c r="L170" s="242"/>
      <c r="M170" s="243"/>
      <c r="N170" s="244"/>
      <c r="O170" s="244"/>
      <c r="P170" s="244"/>
      <c r="Q170" s="244"/>
      <c r="R170" s="244"/>
      <c r="S170" s="244"/>
      <c r="T170" s="245"/>
      <c r="AT170" s="246" t="s">
        <v>164</v>
      </c>
      <c r="AU170" s="246" t="s">
        <v>84</v>
      </c>
      <c r="AV170" s="12" t="s">
        <v>84</v>
      </c>
      <c r="AW170" s="12" t="s">
        <v>34</v>
      </c>
      <c r="AX170" s="12" t="s">
        <v>74</v>
      </c>
      <c r="AY170" s="246" t="s">
        <v>153</v>
      </c>
    </row>
    <row r="171" s="15" customFormat="1">
      <c r="B171" s="268"/>
      <c r="C171" s="269"/>
      <c r="D171" s="233" t="s">
        <v>164</v>
      </c>
      <c r="E171" s="270" t="s">
        <v>19</v>
      </c>
      <c r="F171" s="271" t="s">
        <v>242</v>
      </c>
      <c r="G171" s="269"/>
      <c r="H171" s="272">
        <v>8.6400000000000006</v>
      </c>
      <c r="I171" s="273"/>
      <c r="J171" s="269"/>
      <c r="K171" s="269"/>
      <c r="L171" s="274"/>
      <c r="M171" s="275"/>
      <c r="N171" s="276"/>
      <c r="O171" s="276"/>
      <c r="P171" s="276"/>
      <c r="Q171" s="276"/>
      <c r="R171" s="276"/>
      <c r="S171" s="276"/>
      <c r="T171" s="277"/>
      <c r="AT171" s="278" t="s">
        <v>164</v>
      </c>
      <c r="AU171" s="278" t="s">
        <v>84</v>
      </c>
      <c r="AV171" s="15" t="s">
        <v>176</v>
      </c>
      <c r="AW171" s="15" t="s">
        <v>34</v>
      </c>
      <c r="AX171" s="15" t="s">
        <v>82</v>
      </c>
      <c r="AY171" s="278" t="s">
        <v>153</v>
      </c>
    </row>
    <row r="172" s="1" customFormat="1" ht="16.5" customHeight="1">
      <c r="B172" s="39"/>
      <c r="C172" s="220" t="s">
        <v>8</v>
      </c>
      <c r="D172" s="220" t="s">
        <v>155</v>
      </c>
      <c r="E172" s="221" t="s">
        <v>252</v>
      </c>
      <c r="F172" s="222" t="s">
        <v>253</v>
      </c>
      <c r="G172" s="223" t="s">
        <v>254</v>
      </c>
      <c r="H172" s="224">
        <v>10</v>
      </c>
      <c r="I172" s="225"/>
      <c r="J172" s="226">
        <f>ROUND(I172*H172,2)</f>
        <v>0</v>
      </c>
      <c r="K172" s="222" t="s">
        <v>159</v>
      </c>
      <c r="L172" s="44"/>
      <c r="M172" s="227" t="s">
        <v>19</v>
      </c>
      <c r="N172" s="228" t="s">
        <v>45</v>
      </c>
      <c r="O172" s="84"/>
      <c r="P172" s="229">
        <f>O172*H172</f>
        <v>0</v>
      </c>
      <c r="Q172" s="229">
        <v>0.022780000000000002</v>
      </c>
      <c r="R172" s="229">
        <f>Q172*H172</f>
        <v>0.2278</v>
      </c>
      <c r="S172" s="229">
        <v>0</v>
      </c>
      <c r="T172" s="230">
        <f>S172*H172</f>
        <v>0</v>
      </c>
      <c r="AR172" s="231" t="s">
        <v>160</v>
      </c>
      <c r="AT172" s="231" t="s">
        <v>155</v>
      </c>
      <c r="AU172" s="231" t="s">
        <v>84</v>
      </c>
      <c r="AY172" s="18" t="s">
        <v>153</v>
      </c>
      <c r="BE172" s="232">
        <f>IF(N172="základní",J172,0)</f>
        <v>0</v>
      </c>
      <c r="BF172" s="232">
        <f>IF(N172="snížená",J172,0)</f>
        <v>0</v>
      </c>
      <c r="BG172" s="232">
        <f>IF(N172="zákl. přenesená",J172,0)</f>
        <v>0</v>
      </c>
      <c r="BH172" s="232">
        <f>IF(N172="sníž. přenesená",J172,0)</f>
        <v>0</v>
      </c>
      <c r="BI172" s="232">
        <f>IF(N172="nulová",J172,0)</f>
        <v>0</v>
      </c>
      <c r="BJ172" s="18" t="s">
        <v>82</v>
      </c>
      <c r="BK172" s="232">
        <f>ROUND(I172*H172,2)</f>
        <v>0</v>
      </c>
      <c r="BL172" s="18" t="s">
        <v>160</v>
      </c>
      <c r="BM172" s="231" t="s">
        <v>255</v>
      </c>
    </row>
    <row r="173" s="1" customFormat="1">
      <c r="B173" s="39"/>
      <c r="C173" s="40"/>
      <c r="D173" s="233" t="s">
        <v>162</v>
      </c>
      <c r="E173" s="40"/>
      <c r="F173" s="234" t="s">
        <v>256</v>
      </c>
      <c r="G173" s="40"/>
      <c r="H173" s="40"/>
      <c r="I173" s="146"/>
      <c r="J173" s="40"/>
      <c r="K173" s="40"/>
      <c r="L173" s="44"/>
      <c r="M173" s="235"/>
      <c r="N173" s="84"/>
      <c r="O173" s="84"/>
      <c r="P173" s="84"/>
      <c r="Q173" s="84"/>
      <c r="R173" s="84"/>
      <c r="S173" s="84"/>
      <c r="T173" s="85"/>
      <c r="AT173" s="18" t="s">
        <v>162</v>
      </c>
      <c r="AU173" s="18" t="s">
        <v>84</v>
      </c>
    </row>
    <row r="174" s="1" customFormat="1" ht="16.5" customHeight="1">
      <c r="B174" s="39"/>
      <c r="C174" s="220" t="s">
        <v>257</v>
      </c>
      <c r="D174" s="220" t="s">
        <v>155</v>
      </c>
      <c r="E174" s="221" t="s">
        <v>258</v>
      </c>
      <c r="F174" s="222" t="s">
        <v>259</v>
      </c>
      <c r="G174" s="223" t="s">
        <v>254</v>
      </c>
      <c r="H174" s="224">
        <v>18</v>
      </c>
      <c r="I174" s="225"/>
      <c r="J174" s="226">
        <f>ROUND(I174*H174,2)</f>
        <v>0</v>
      </c>
      <c r="K174" s="222" t="s">
        <v>159</v>
      </c>
      <c r="L174" s="44"/>
      <c r="M174" s="227" t="s">
        <v>19</v>
      </c>
      <c r="N174" s="228" t="s">
        <v>45</v>
      </c>
      <c r="O174" s="84"/>
      <c r="P174" s="229">
        <f>O174*H174</f>
        <v>0</v>
      </c>
      <c r="Q174" s="229">
        <v>0.04555</v>
      </c>
      <c r="R174" s="229">
        <f>Q174*H174</f>
        <v>0.81989999999999996</v>
      </c>
      <c r="S174" s="229">
        <v>0</v>
      </c>
      <c r="T174" s="230">
        <f>S174*H174</f>
        <v>0</v>
      </c>
      <c r="AR174" s="231" t="s">
        <v>160</v>
      </c>
      <c r="AT174" s="231" t="s">
        <v>155</v>
      </c>
      <c r="AU174" s="231" t="s">
        <v>84</v>
      </c>
      <c r="AY174" s="18" t="s">
        <v>153</v>
      </c>
      <c r="BE174" s="232">
        <f>IF(N174="základní",J174,0)</f>
        <v>0</v>
      </c>
      <c r="BF174" s="232">
        <f>IF(N174="snížená",J174,0)</f>
        <v>0</v>
      </c>
      <c r="BG174" s="232">
        <f>IF(N174="zákl. přenesená",J174,0)</f>
        <v>0</v>
      </c>
      <c r="BH174" s="232">
        <f>IF(N174="sníž. přenesená",J174,0)</f>
        <v>0</v>
      </c>
      <c r="BI174" s="232">
        <f>IF(N174="nulová",J174,0)</f>
        <v>0</v>
      </c>
      <c r="BJ174" s="18" t="s">
        <v>82</v>
      </c>
      <c r="BK174" s="232">
        <f>ROUND(I174*H174,2)</f>
        <v>0</v>
      </c>
      <c r="BL174" s="18" t="s">
        <v>160</v>
      </c>
      <c r="BM174" s="231" t="s">
        <v>260</v>
      </c>
    </row>
    <row r="175" s="1" customFormat="1">
      <c r="B175" s="39"/>
      <c r="C175" s="40"/>
      <c r="D175" s="233" t="s">
        <v>162</v>
      </c>
      <c r="E175" s="40"/>
      <c r="F175" s="234" t="s">
        <v>256</v>
      </c>
      <c r="G175" s="40"/>
      <c r="H175" s="40"/>
      <c r="I175" s="146"/>
      <c r="J175" s="40"/>
      <c r="K175" s="40"/>
      <c r="L175" s="44"/>
      <c r="M175" s="235"/>
      <c r="N175" s="84"/>
      <c r="O175" s="84"/>
      <c r="P175" s="84"/>
      <c r="Q175" s="84"/>
      <c r="R175" s="84"/>
      <c r="S175" s="84"/>
      <c r="T175" s="85"/>
      <c r="AT175" s="18" t="s">
        <v>162</v>
      </c>
      <c r="AU175" s="18" t="s">
        <v>84</v>
      </c>
    </row>
    <row r="176" s="12" customFormat="1">
      <c r="B176" s="236"/>
      <c r="C176" s="237"/>
      <c r="D176" s="233" t="s">
        <v>164</v>
      </c>
      <c r="E176" s="238" t="s">
        <v>19</v>
      </c>
      <c r="F176" s="239" t="s">
        <v>84</v>
      </c>
      <c r="G176" s="237"/>
      <c r="H176" s="240">
        <v>2</v>
      </c>
      <c r="I176" s="241"/>
      <c r="J176" s="237"/>
      <c r="K176" s="237"/>
      <c r="L176" s="242"/>
      <c r="M176" s="243"/>
      <c r="N176" s="244"/>
      <c r="O176" s="244"/>
      <c r="P176" s="244"/>
      <c r="Q176" s="244"/>
      <c r="R176" s="244"/>
      <c r="S176" s="244"/>
      <c r="T176" s="245"/>
      <c r="AT176" s="246" t="s">
        <v>164</v>
      </c>
      <c r="AU176" s="246" t="s">
        <v>84</v>
      </c>
      <c r="AV176" s="12" t="s">
        <v>84</v>
      </c>
      <c r="AW176" s="12" t="s">
        <v>34</v>
      </c>
      <c r="AX176" s="12" t="s">
        <v>74</v>
      </c>
      <c r="AY176" s="246" t="s">
        <v>153</v>
      </c>
    </row>
    <row r="177" s="12" customFormat="1">
      <c r="B177" s="236"/>
      <c r="C177" s="237"/>
      <c r="D177" s="233" t="s">
        <v>164</v>
      </c>
      <c r="E177" s="238" t="s">
        <v>19</v>
      </c>
      <c r="F177" s="239" t="s">
        <v>228</v>
      </c>
      <c r="G177" s="237"/>
      <c r="H177" s="240">
        <v>12</v>
      </c>
      <c r="I177" s="241"/>
      <c r="J177" s="237"/>
      <c r="K177" s="237"/>
      <c r="L177" s="242"/>
      <c r="M177" s="243"/>
      <c r="N177" s="244"/>
      <c r="O177" s="244"/>
      <c r="P177" s="244"/>
      <c r="Q177" s="244"/>
      <c r="R177" s="244"/>
      <c r="S177" s="244"/>
      <c r="T177" s="245"/>
      <c r="AT177" s="246" t="s">
        <v>164</v>
      </c>
      <c r="AU177" s="246" t="s">
        <v>84</v>
      </c>
      <c r="AV177" s="12" t="s">
        <v>84</v>
      </c>
      <c r="AW177" s="12" t="s">
        <v>34</v>
      </c>
      <c r="AX177" s="12" t="s">
        <v>74</v>
      </c>
      <c r="AY177" s="246" t="s">
        <v>153</v>
      </c>
    </row>
    <row r="178" s="12" customFormat="1">
      <c r="B178" s="236"/>
      <c r="C178" s="237"/>
      <c r="D178" s="233" t="s">
        <v>164</v>
      </c>
      <c r="E178" s="238" t="s">
        <v>19</v>
      </c>
      <c r="F178" s="239" t="s">
        <v>160</v>
      </c>
      <c r="G178" s="237"/>
      <c r="H178" s="240">
        <v>4</v>
      </c>
      <c r="I178" s="241"/>
      <c r="J178" s="237"/>
      <c r="K178" s="237"/>
      <c r="L178" s="242"/>
      <c r="M178" s="243"/>
      <c r="N178" s="244"/>
      <c r="O178" s="244"/>
      <c r="P178" s="244"/>
      <c r="Q178" s="244"/>
      <c r="R178" s="244"/>
      <c r="S178" s="244"/>
      <c r="T178" s="245"/>
      <c r="AT178" s="246" t="s">
        <v>164</v>
      </c>
      <c r="AU178" s="246" t="s">
        <v>84</v>
      </c>
      <c r="AV178" s="12" t="s">
        <v>84</v>
      </c>
      <c r="AW178" s="12" t="s">
        <v>34</v>
      </c>
      <c r="AX178" s="12" t="s">
        <v>74</v>
      </c>
      <c r="AY178" s="246" t="s">
        <v>153</v>
      </c>
    </row>
    <row r="179" s="13" customFormat="1">
      <c r="B179" s="247"/>
      <c r="C179" s="248"/>
      <c r="D179" s="233" t="s">
        <v>164</v>
      </c>
      <c r="E179" s="249" t="s">
        <v>19</v>
      </c>
      <c r="F179" s="250" t="s">
        <v>167</v>
      </c>
      <c r="G179" s="248"/>
      <c r="H179" s="251">
        <v>18</v>
      </c>
      <c r="I179" s="252"/>
      <c r="J179" s="248"/>
      <c r="K179" s="248"/>
      <c r="L179" s="253"/>
      <c r="M179" s="254"/>
      <c r="N179" s="255"/>
      <c r="O179" s="255"/>
      <c r="P179" s="255"/>
      <c r="Q179" s="255"/>
      <c r="R179" s="255"/>
      <c r="S179" s="255"/>
      <c r="T179" s="256"/>
      <c r="AT179" s="257" t="s">
        <v>164</v>
      </c>
      <c r="AU179" s="257" t="s">
        <v>84</v>
      </c>
      <c r="AV179" s="13" t="s">
        <v>160</v>
      </c>
      <c r="AW179" s="13" t="s">
        <v>34</v>
      </c>
      <c r="AX179" s="13" t="s">
        <v>82</v>
      </c>
      <c r="AY179" s="257" t="s">
        <v>153</v>
      </c>
    </row>
    <row r="180" s="1" customFormat="1" ht="16.5" customHeight="1">
      <c r="B180" s="39"/>
      <c r="C180" s="220" t="s">
        <v>261</v>
      </c>
      <c r="D180" s="220" t="s">
        <v>155</v>
      </c>
      <c r="E180" s="221" t="s">
        <v>262</v>
      </c>
      <c r="F180" s="222" t="s">
        <v>263</v>
      </c>
      <c r="G180" s="223" t="s">
        <v>254</v>
      </c>
      <c r="H180" s="224">
        <v>6</v>
      </c>
      <c r="I180" s="225"/>
      <c r="J180" s="226">
        <f>ROUND(I180*H180,2)</f>
        <v>0</v>
      </c>
      <c r="K180" s="222" t="s">
        <v>159</v>
      </c>
      <c r="L180" s="44"/>
      <c r="M180" s="227" t="s">
        <v>19</v>
      </c>
      <c r="N180" s="228" t="s">
        <v>45</v>
      </c>
      <c r="O180" s="84"/>
      <c r="P180" s="229">
        <f>O180*H180</f>
        <v>0</v>
      </c>
      <c r="Q180" s="229">
        <v>0.054550000000000001</v>
      </c>
      <c r="R180" s="229">
        <f>Q180*H180</f>
        <v>0.32730000000000004</v>
      </c>
      <c r="S180" s="229">
        <v>0</v>
      </c>
      <c r="T180" s="230">
        <f>S180*H180</f>
        <v>0</v>
      </c>
      <c r="AR180" s="231" t="s">
        <v>160</v>
      </c>
      <c r="AT180" s="231" t="s">
        <v>155</v>
      </c>
      <c r="AU180" s="231" t="s">
        <v>84</v>
      </c>
      <c r="AY180" s="18" t="s">
        <v>153</v>
      </c>
      <c r="BE180" s="232">
        <f>IF(N180="základní",J180,0)</f>
        <v>0</v>
      </c>
      <c r="BF180" s="232">
        <f>IF(N180="snížená",J180,0)</f>
        <v>0</v>
      </c>
      <c r="BG180" s="232">
        <f>IF(N180="zákl. přenesená",J180,0)</f>
        <v>0</v>
      </c>
      <c r="BH180" s="232">
        <f>IF(N180="sníž. přenesená",J180,0)</f>
        <v>0</v>
      </c>
      <c r="BI180" s="232">
        <f>IF(N180="nulová",J180,0)</f>
        <v>0</v>
      </c>
      <c r="BJ180" s="18" t="s">
        <v>82</v>
      </c>
      <c r="BK180" s="232">
        <f>ROUND(I180*H180,2)</f>
        <v>0</v>
      </c>
      <c r="BL180" s="18" t="s">
        <v>160</v>
      </c>
      <c r="BM180" s="231" t="s">
        <v>264</v>
      </c>
    </row>
    <row r="181" s="1" customFormat="1">
      <c r="B181" s="39"/>
      <c r="C181" s="40"/>
      <c r="D181" s="233" t="s">
        <v>162</v>
      </c>
      <c r="E181" s="40"/>
      <c r="F181" s="234" t="s">
        <v>256</v>
      </c>
      <c r="G181" s="40"/>
      <c r="H181" s="40"/>
      <c r="I181" s="146"/>
      <c r="J181" s="40"/>
      <c r="K181" s="40"/>
      <c r="L181" s="44"/>
      <c r="M181" s="235"/>
      <c r="N181" s="84"/>
      <c r="O181" s="84"/>
      <c r="P181" s="84"/>
      <c r="Q181" s="84"/>
      <c r="R181" s="84"/>
      <c r="S181" s="84"/>
      <c r="T181" s="85"/>
      <c r="AT181" s="18" t="s">
        <v>162</v>
      </c>
      <c r="AU181" s="18" t="s">
        <v>84</v>
      </c>
    </row>
    <row r="182" s="1" customFormat="1" ht="16.5" customHeight="1">
      <c r="B182" s="39"/>
      <c r="C182" s="220" t="s">
        <v>265</v>
      </c>
      <c r="D182" s="220" t="s">
        <v>155</v>
      </c>
      <c r="E182" s="221" t="s">
        <v>266</v>
      </c>
      <c r="F182" s="222" t="s">
        <v>267</v>
      </c>
      <c r="G182" s="223" t="s">
        <v>254</v>
      </c>
      <c r="H182" s="224">
        <v>3</v>
      </c>
      <c r="I182" s="225"/>
      <c r="J182" s="226">
        <f>ROUND(I182*H182,2)</f>
        <v>0</v>
      </c>
      <c r="K182" s="222" t="s">
        <v>159</v>
      </c>
      <c r="L182" s="44"/>
      <c r="M182" s="227" t="s">
        <v>19</v>
      </c>
      <c r="N182" s="228" t="s">
        <v>45</v>
      </c>
      <c r="O182" s="84"/>
      <c r="P182" s="229">
        <f>O182*H182</f>
        <v>0</v>
      </c>
      <c r="Q182" s="229">
        <v>0.091050000000000006</v>
      </c>
      <c r="R182" s="229">
        <f>Q182*H182</f>
        <v>0.27315</v>
      </c>
      <c r="S182" s="229">
        <v>0</v>
      </c>
      <c r="T182" s="230">
        <f>S182*H182</f>
        <v>0</v>
      </c>
      <c r="AR182" s="231" t="s">
        <v>160</v>
      </c>
      <c r="AT182" s="231" t="s">
        <v>155</v>
      </c>
      <c r="AU182" s="231" t="s">
        <v>84</v>
      </c>
      <c r="AY182" s="18" t="s">
        <v>153</v>
      </c>
      <c r="BE182" s="232">
        <f>IF(N182="základní",J182,0)</f>
        <v>0</v>
      </c>
      <c r="BF182" s="232">
        <f>IF(N182="snížená",J182,0)</f>
        <v>0</v>
      </c>
      <c r="BG182" s="232">
        <f>IF(N182="zákl. přenesená",J182,0)</f>
        <v>0</v>
      </c>
      <c r="BH182" s="232">
        <f>IF(N182="sníž. přenesená",J182,0)</f>
        <v>0</v>
      </c>
      <c r="BI182" s="232">
        <f>IF(N182="nulová",J182,0)</f>
        <v>0</v>
      </c>
      <c r="BJ182" s="18" t="s">
        <v>82</v>
      </c>
      <c r="BK182" s="232">
        <f>ROUND(I182*H182,2)</f>
        <v>0</v>
      </c>
      <c r="BL182" s="18" t="s">
        <v>160</v>
      </c>
      <c r="BM182" s="231" t="s">
        <v>268</v>
      </c>
    </row>
    <row r="183" s="1" customFormat="1">
      <c r="B183" s="39"/>
      <c r="C183" s="40"/>
      <c r="D183" s="233" t="s">
        <v>162</v>
      </c>
      <c r="E183" s="40"/>
      <c r="F183" s="234" t="s">
        <v>256</v>
      </c>
      <c r="G183" s="40"/>
      <c r="H183" s="40"/>
      <c r="I183" s="146"/>
      <c r="J183" s="40"/>
      <c r="K183" s="40"/>
      <c r="L183" s="44"/>
      <c r="M183" s="235"/>
      <c r="N183" s="84"/>
      <c r="O183" s="84"/>
      <c r="P183" s="84"/>
      <c r="Q183" s="84"/>
      <c r="R183" s="84"/>
      <c r="S183" s="84"/>
      <c r="T183" s="85"/>
      <c r="AT183" s="18" t="s">
        <v>162</v>
      </c>
      <c r="AU183" s="18" t="s">
        <v>84</v>
      </c>
    </row>
    <row r="184" s="1" customFormat="1" ht="24" customHeight="1">
      <c r="B184" s="39"/>
      <c r="C184" s="220" t="s">
        <v>269</v>
      </c>
      <c r="D184" s="220" t="s">
        <v>155</v>
      </c>
      <c r="E184" s="221" t="s">
        <v>270</v>
      </c>
      <c r="F184" s="222" t="s">
        <v>271</v>
      </c>
      <c r="G184" s="223" t="s">
        <v>254</v>
      </c>
      <c r="H184" s="224">
        <v>14</v>
      </c>
      <c r="I184" s="225"/>
      <c r="J184" s="226">
        <f>ROUND(I184*H184,2)</f>
        <v>0</v>
      </c>
      <c r="K184" s="222" t="s">
        <v>159</v>
      </c>
      <c r="L184" s="44"/>
      <c r="M184" s="227" t="s">
        <v>19</v>
      </c>
      <c r="N184" s="228" t="s">
        <v>45</v>
      </c>
      <c r="O184" s="84"/>
      <c r="P184" s="229">
        <f>O184*H184</f>
        <v>0</v>
      </c>
      <c r="Q184" s="229">
        <v>0.17488999999999999</v>
      </c>
      <c r="R184" s="229">
        <f>Q184*H184</f>
        <v>2.4484599999999999</v>
      </c>
      <c r="S184" s="229">
        <v>0</v>
      </c>
      <c r="T184" s="230">
        <f>S184*H184</f>
        <v>0</v>
      </c>
      <c r="AR184" s="231" t="s">
        <v>160</v>
      </c>
      <c r="AT184" s="231" t="s">
        <v>155</v>
      </c>
      <c r="AU184" s="231" t="s">
        <v>84</v>
      </c>
      <c r="AY184" s="18" t="s">
        <v>153</v>
      </c>
      <c r="BE184" s="232">
        <f>IF(N184="základní",J184,0)</f>
        <v>0</v>
      </c>
      <c r="BF184" s="232">
        <f>IF(N184="snížená",J184,0)</f>
        <v>0</v>
      </c>
      <c r="BG184" s="232">
        <f>IF(N184="zákl. přenesená",J184,0)</f>
        <v>0</v>
      </c>
      <c r="BH184" s="232">
        <f>IF(N184="sníž. přenesená",J184,0)</f>
        <v>0</v>
      </c>
      <c r="BI184" s="232">
        <f>IF(N184="nulová",J184,0)</f>
        <v>0</v>
      </c>
      <c r="BJ184" s="18" t="s">
        <v>82</v>
      </c>
      <c r="BK184" s="232">
        <f>ROUND(I184*H184,2)</f>
        <v>0</v>
      </c>
      <c r="BL184" s="18" t="s">
        <v>160</v>
      </c>
      <c r="BM184" s="231" t="s">
        <v>272</v>
      </c>
    </row>
    <row r="185" s="1" customFormat="1">
      <c r="B185" s="39"/>
      <c r="C185" s="40"/>
      <c r="D185" s="233" t="s">
        <v>162</v>
      </c>
      <c r="E185" s="40"/>
      <c r="F185" s="234" t="s">
        <v>273</v>
      </c>
      <c r="G185" s="40"/>
      <c r="H185" s="40"/>
      <c r="I185" s="146"/>
      <c r="J185" s="40"/>
      <c r="K185" s="40"/>
      <c r="L185" s="44"/>
      <c r="M185" s="235"/>
      <c r="N185" s="84"/>
      <c r="O185" s="84"/>
      <c r="P185" s="84"/>
      <c r="Q185" s="84"/>
      <c r="R185" s="84"/>
      <c r="S185" s="84"/>
      <c r="T185" s="85"/>
      <c r="AT185" s="18" t="s">
        <v>162</v>
      </c>
      <c r="AU185" s="18" t="s">
        <v>84</v>
      </c>
    </row>
    <row r="186" s="1" customFormat="1" ht="16.5" customHeight="1">
      <c r="B186" s="39"/>
      <c r="C186" s="279" t="s">
        <v>274</v>
      </c>
      <c r="D186" s="279" t="s">
        <v>275</v>
      </c>
      <c r="E186" s="280" t="s">
        <v>276</v>
      </c>
      <c r="F186" s="281" t="s">
        <v>277</v>
      </c>
      <c r="G186" s="282" t="s">
        <v>254</v>
      </c>
      <c r="H186" s="283">
        <v>10</v>
      </c>
      <c r="I186" s="284"/>
      <c r="J186" s="285">
        <f>ROUND(I186*H186,2)</f>
        <v>0</v>
      </c>
      <c r="K186" s="281" t="s">
        <v>159</v>
      </c>
      <c r="L186" s="286"/>
      <c r="M186" s="287" t="s">
        <v>19</v>
      </c>
      <c r="N186" s="288" t="s">
        <v>45</v>
      </c>
      <c r="O186" s="84"/>
      <c r="P186" s="229">
        <f>O186*H186</f>
        <v>0</v>
      </c>
      <c r="Q186" s="229">
        <v>0.0035000000000000001</v>
      </c>
      <c r="R186" s="229">
        <f>Q186*H186</f>
        <v>0.035000000000000003</v>
      </c>
      <c r="S186" s="229">
        <v>0</v>
      </c>
      <c r="T186" s="230">
        <f>S186*H186</f>
        <v>0</v>
      </c>
      <c r="AR186" s="231" t="s">
        <v>202</v>
      </c>
      <c r="AT186" s="231" t="s">
        <v>275</v>
      </c>
      <c r="AU186" s="231" t="s">
        <v>84</v>
      </c>
      <c r="AY186" s="18" t="s">
        <v>153</v>
      </c>
      <c r="BE186" s="232">
        <f>IF(N186="základní",J186,0)</f>
        <v>0</v>
      </c>
      <c r="BF186" s="232">
        <f>IF(N186="snížená",J186,0)</f>
        <v>0</v>
      </c>
      <c r="BG186" s="232">
        <f>IF(N186="zákl. přenesená",J186,0)</f>
        <v>0</v>
      </c>
      <c r="BH186" s="232">
        <f>IF(N186="sníž. přenesená",J186,0)</f>
        <v>0</v>
      </c>
      <c r="BI186" s="232">
        <f>IF(N186="nulová",J186,0)</f>
        <v>0</v>
      </c>
      <c r="BJ186" s="18" t="s">
        <v>82</v>
      </c>
      <c r="BK186" s="232">
        <f>ROUND(I186*H186,2)</f>
        <v>0</v>
      </c>
      <c r="BL186" s="18" t="s">
        <v>160</v>
      </c>
      <c r="BM186" s="231" t="s">
        <v>278</v>
      </c>
    </row>
    <row r="187" s="1" customFormat="1" ht="16.5" customHeight="1">
      <c r="B187" s="39"/>
      <c r="C187" s="279" t="s">
        <v>7</v>
      </c>
      <c r="D187" s="279" t="s">
        <v>275</v>
      </c>
      <c r="E187" s="280" t="s">
        <v>279</v>
      </c>
      <c r="F187" s="281" t="s">
        <v>280</v>
      </c>
      <c r="G187" s="282" t="s">
        <v>254</v>
      </c>
      <c r="H187" s="283">
        <v>4</v>
      </c>
      <c r="I187" s="284"/>
      <c r="J187" s="285">
        <f>ROUND(I187*H187,2)</f>
        <v>0</v>
      </c>
      <c r="K187" s="281" t="s">
        <v>159</v>
      </c>
      <c r="L187" s="286"/>
      <c r="M187" s="287" t="s">
        <v>19</v>
      </c>
      <c r="N187" s="288" t="s">
        <v>45</v>
      </c>
      <c r="O187" s="84"/>
      <c r="P187" s="229">
        <f>O187*H187</f>
        <v>0</v>
      </c>
      <c r="Q187" s="229">
        <v>0.0033999999999999998</v>
      </c>
      <c r="R187" s="229">
        <f>Q187*H187</f>
        <v>0.013599999999999999</v>
      </c>
      <c r="S187" s="229">
        <v>0</v>
      </c>
      <c r="T187" s="230">
        <f>S187*H187</f>
        <v>0</v>
      </c>
      <c r="AR187" s="231" t="s">
        <v>202</v>
      </c>
      <c r="AT187" s="231" t="s">
        <v>275</v>
      </c>
      <c r="AU187" s="231" t="s">
        <v>84</v>
      </c>
      <c r="AY187" s="18" t="s">
        <v>153</v>
      </c>
      <c r="BE187" s="232">
        <f>IF(N187="základní",J187,0)</f>
        <v>0</v>
      </c>
      <c r="BF187" s="232">
        <f>IF(N187="snížená",J187,0)</f>
        <v>0</v>
      </c>
      <c r="BG187" s="232">
        <f>IF(N187="zákl. přenesená",J187,0)</f>
        <v>0</v>
      </c>
      <c r="BH187" s="232">
        <f>IF(N187="sníž. přenesená",J187,0)</f>
        <v>0</v>
      </c>
      <c r="BI187" s="232">
        <f>IF(N187="nulová",J187,0)</f>
        <v>0</v>
      </c>
      <c r="BJ187" s="18" t="s">
        <v>82</v>
      </c>
      <c r="BK187" s="232">
        <f>ROUND(I187*H187,2)</f>
        <v>0</v>
      </c>
      <c r="BL187" s="18" t="s">
        <v>160</v>
      </c>
      <c r="BM187" s="231" t="s">
        <v>281</v>
      </c>
    </row>
    <row r="188" s="1" customFormat="1" ht="24" customHeight="1">
      <c r="B188" s="39"/>
      <c r="C188" s="220" t="s">
        <v>282</v>
      </c>
      <c r="D188" s="220" t="s">
        <v>155</v>
      </c>
      <c r="E188" s="221" t="s">
        <v>283</v>
      </c>
      <c r="F188" s="222" t="s">
        <v>284</v>
      </c>
      <c r="G188" s="223" t="s">
        <v>158</v>
      </c>
      <c r="H188" s="224">
        <v>75.909000000000006</v>
      </c>
      <c r="I188" s="225"/>
      <c r="J188" s="226">
        <f>ROUND(I188*H188,2)</f>
        <v>0</v>
      </c>
      <c r="K188" s="222" t="s">
        <v>159</v>
      </c>
      <c r="L188" s="44"/>
      <c r="M188" s="227" t="s">
        <v>19</v>
      </c>
      <c r="N188" s="228" t="s">
        <v>45</v>
      </c>
      <c r="O188" s="84"/>
      <c r="P188" s="229">
        <f>O188*H188</f>
        <v>0</v>
      </c>
      <c r="Q188" s="229">
        <v>0.087309999999999999</v>
      </c>
      <c r="R188" s="229">
        <f>Q188*H188</f>
        <v>6.6276147900000009</v>
      </c>
      <c r="S188" s="229">
        <v>0</v>
      </c>
      <c r="T188" s="230">
        <f>S188*H188</f>
        <v>0</v>
      </c>
      <c r="AR188" s="231" t="s">
        <v>160</v>
      </c>
      <c r="AT188" s="231" t="s">
        <v>155</v>
      </c>
      <c r="AU188" s="231" t="s">
        <v>84</v>
      </c>
      <c r="AY188" s="18" t="s">
        <v>153</v>
      </c>
      <c r="BE188" s="232">
        <f>IF(N188="základní",J188,0)</f>
        <v>0</v>
      </c>
      <c r="BF188" s="232">
        <f>IF(N188="snížená",J188,0)</f>
        <v>0</v>
      </c>
      <c r="BG188" s="232">
        <f>IF(N188="zákl. přenesená",J188,0)</f>
        <v>0</v>
      </c>
      <c r="BH188" s="232">
        <f>IF(N188="sníž. přenesená",J188,0)</f>
        <v>0</v>
      </c>
      <c r="BI188" s="232">
        <f>IF(N188="nulová",J188,0)</f>
        <v>0</v>
      </c>
      <c r="BJ188" s="18" t="s">
        <v>82</v>
      </c>
      <c r="BK188" s="232">
        <f>ROUND(I188*H188,2)</f>
        <v>0</v>
      </c>
      <c r="BL188" s="18" t="s">
        <v>160</v>
      </c>
      <c r="BM188" s="231" t="s">
        <v>285</v>
      </c>
    </row>
    <row r="189" s="1" customFormat="1">
      <c r="B189" s="39"/>
      <c r="C189" s="40"/>
      <c r="D189" s="233" t="s">
        <v>162</v>
      </c>
      <c r="E189" s="40"/>
      <c r="F189" s="234" t="s">
        <v>286</v>
      </c>
      <c r="G189" s="40"/>
      <c r="H189" s="40"/>
      <c r="I189" s="146"/>
      <c r="J189" s="40"/>
      <c r="K189" s="40"/>
      <c r="L189" s="44"/>
      <c r="M189" s="235"/>
      <c r="N189" s="84"/>
      <c r="O189" s="84"/>
      <c r="P189" s="84"/>
      <c r="Q189" s="84"/>
      <c r="R189" s="84"/>
      <c r="S189" s="84"/>
      <c r="T189" s="85"/>
      <c r="AT189" s="18" t="s">
        <v>162</v>
      </c>
      <c r="AU189" s="18" t="s">
        <v>84</v>
      </c>
    </row>
    <row r="190" s="14" customFormat="1">
      <c r="B190" s="258"/>
      <c r="C190" s="259"/>
      <c r="D190" s="233" t="s">
        <v>164</v>
      </c>
      <c r="E190" s="260" t="s">
        <v>19</v>
      </c>
      <c r="F190" s="261" t="s">
        <v>239</v>
      </c>
      <c r="G190" s="259"/>
      <c r="H190" s="260" t="s">
        <v>19</v>
      </c>
      <c r="I190" s="262"/>
      <c r="J190" s="259"/>
      <c r="K190" s="259"/>
      <c r="L190" s="263"/>
      <c r="M190" s="264"/>
      <c r="N190" s="265"/>
      <c r="O190" s="265"/>
      <c r="P190" s="265"/>
      <c r="Q190" s="265"/>
      <c r="R190" s="265"/>
      <c r="S190" s="265"/>
      <c r="T190" s="266"/>
      <c r="AT190" s="267" t="s">
        <v>164</v>
      </c>
      <c r="AU190" s="267" t="s">
        <v>84</v>
      </c>
      <c r="AV190" s="14" t="s">
        <v>82</v>
      </c>
      <c r="AW190" s="14" t="s">
        <v>34</v>
      </c>
      <c r="AX190" s="14" t="s">
        <v>74</v>
      </c>
      <c r="AY190" s="267" t="s">
        <v>153</v>
      </c>
    </row>
    <row r="191" s="12" customFormat="1">
      <c r="B191" s="236"/>
      <c r="C191" s="237"/>
      <c r="D191" s="233" t="s">
        <v>164</v>
      </c>
      <c r="E191" s="238" t="s">
        <v>19</v>
      </c>
      <c r="F191" s="239" t="s">
        <v>287</v>
      </c>
      <c r="G191" s="237"/>
      <c r="H191" s="240">
        <v>20.672000000000001</v>
      </c>
      <c r="I191" s="241"/>
      <c r="J191" s="237"/>
      <c r="K191" s="237"/>
      <c r="L191" s="242"/>
      <c r="M191" s="243"/>
      <c r="N191" s="244"/>
      <c r="O191" s="244"/>
      <c r="P191" s="244"/>
      <c r="Q191" s="244"/>
      <c r="R191" s="244"/>
      <c r="S191" s="244"/>
      <c r="T191" s="245"/>
      <c r="AT191" s="246" t="s">
        <v>164</v>
      </c>
      <c r="AU191" s="246" t="s">
        <v>84</v>
      </c>
      <c r="AV191" s="12" t="s">
        <v>84</v>
      </c>
      <c r="AW191" s="12" t="s">
        <v>34</v>
      </c>
      <c r="AX191" s="12" t="s">
        <v>74</v>
      </c>
      <c r="AY191" s="246" t="s">
        <v>153</v>
      </c>
    </row>
    <row r="192" s="12" customFormat="1">
      <c r="B192" s="236"/>
      <c r="C192" s="237"/>
      <c r="D192" s="233" t="s">
        <v>164</v>
      </c>
      <c r="E192" s="238" t="s">
        <v>19</v>
      </c>
      <c r="F192" s="239" t="s">
        <v>288</v>
      </c>
      <c r="G192" s="237"/>
      <c r="H192" s="240">
        <v>10.800000000000001</v>
      </c>
      <c r="I192" s="241"/>
      <c r="J192" s="237"/>
      <c r="K192" s="237"/>
      <c r="L192" s="242"/>
      <c r="M192" s="243"/>
      <c r="N192" s="244"/>
      <c r="O192" s="244"/>
      <c r="P192" s="244"/>
      <c r="Q192" s="244"/>
      <c r="R192" s="244"/>
      <c r="S192" s="244"/>
      <c r="T192" s="245"/>
      <c r="AT192" s="246" t="s">
        <v>164</v>
      </c>
      <c r="AU192" s="246" t="s">
        <v>84</v>
      </c>
      <c r="AV192" s="12" t="s">
        <v>84</v>
      </c>
      <c r="AW192" s="12" t="s">
        <v>34</v>
      </c>
      <c r="AX192" s="12" t="s">
        <v>74</v>
      </c>
      <c r="AY192" s="246" t="s">
        <v>153</v>
      </c>
    </row>
    <row r="193" s="12" customFormat="1">
      <c r="B193" s="236"/>
      <c r="C193" s="237"/>
      <c r="D193" s="233" t="s">
        <v>164</v>
      </c>
      <c r="E193" s="238" t="s">
        <v>19</v>
      </c>
      <c r="F193" s="239" t="s">
        <v>289</v>
      </c>
      <c r="G193" s="237"/>
      <c r="H193" s="240">
        <v>3.915</v>
      </c>
      <c r="I193" s="241"/>
      <c r="J193" s="237"/>
      <c r="K193" s="237"/>
      <c r="L193" s="242"/>
      <c r="M193" s="243"/>
      <c r="N193" s="244"/>
      <c r="O193" s="244"/>
      <c r="P193" s="244"/>
      <c r="Q193" s="244"/>
      <c r="R193" s="244"/>
      <c r="S193" s="244"/>
      <c r="T193" s="245"/>
      <c r="AT193" s="246" t="s">
        <v>164</v>
      </c>
      <c r="AU193" s="246" t="s">
        <v>84</v>
      </c>
      <c r="AV193" s="12" t="s">
        <v>84</v>
      </c>
      <c r="AW193" s="12" t="s">
        <v>34</v>
      </c>
      <c r="AX193" s="12" t="s">
        <v>74</v>
      </c>
      <c r="AY193" s="246" t="s">
        <v>153</v>
      </c>
    </row>
    <row r="194" s="12" customFormat="1">
      <c r="B194" s="236"/>
      <c r="C194" s="237"/>
      <c r="D194" s="233" t="s">
        <v>164</v>
      </c>
      <c r="E194" s="238" t="s">
        <v>19</v>
      </c>
      <c r="F194" s="239" t="s">
        <v>290</v>
      </c>
      <c r="G194" s="237"/>
      <c r="H194" s="240">
        <v>5.5350000000000001</v>
      </c>
      <c r="I194" s="241"/>
      <c r="J194" s="237"/>
      <c r="K194" s="237"/>
      <c r="L194" s="242"/>
      <c r="M194" s="243"/>
      <c r="N194" s="244"/>
      <c r="O194" s="244"/>
      <c r="P194" s="244"/>
      <c r="Q194" s="244"/>
      <c r="R194" s="244"/>
      <c r="S194" s="244"/>
      <c r="T194" s="245"/>
      <c r="AT194" s="246" t="s">
        <v>164</v>
      </c>
      <c r="AU194" s="246" t="s">
        <v>84</v>
      </c>
      <c r="AV194" s="12" t="s">
        <v>84</v>
      </c>
      <c r="AW194" s="12" t="s">
        <v>34</v>
      </c>
      <c r="AX194" s="12" t="s">
        <v>74</v>
      </c>
      <c r="AY194" s="246" t="s">
        <v>153</v>
      </c>
    </row>
    <row r="195" s="15" customFormat="1">
      <c r="B195" s="268"/>
      <c r="C195" s="269"/>
      <c r="D195" s="233" t="s">
        <v>164</v>
      </c>
      <c r="E195" s="270" t="s">
        <v>19</v>
      </c>
      <c r="F195" s="271" t="s">
        <v>242</v>
      </c>
      <c r="G195" s="269"/>
      <c r="H195" s="272">
        <v>40.921999999999997</v>
      </c>
      <c r="I195" s="273"/>
      <c r="J195" s="269"/>
      <c r="K195" s="269"/>
      <c r="L195" s="274"/>
      <c r="M195" s="275"/>
      <c r="N195" s="276"/>
      <c r="O195" s="276"/>
      <c r="P195" s="276"/>
      <c r="Q195" s="276"/>
      <c r="R195" s="276"/>
      <c r="S195" s="276"/>
      <c r="T195" s="277"/>
      <c r="AT195" s="278" t="s">
        <v>164</v>
      </c>
      <c r="AU195" s="278" t="s">
        <v>84</v>
      </c>
      <c r="AV195" s="15" t="s">
        <v>176</v>
      </c>
      <c r="AW195" s="15" t="s">
        <v>34</v>
      </c>
      <c r="AX195" s="15" t="s">
        <v>74</v>
      </c>
      <c r="AY195" s="278" t="s">
        <v>153</v>
      </c>
    </row>
    <row r="196" s="14" customFormat="1">
      <c r="B196" s="258"/>
      <c r="C196" s="259"/>
      <c r="D196" s="233" t="s">
        <v>164</v>
      </c>
      <c r="E196" s="260" t="s">
        <v>19</v>
      </c>
      <c r="F196" s="261" t="s">
        <v>243</v>
      </c>
      <c r="G196" s="259"/>
      <c r="H196" s="260" t="s">
        <v>19</v>
      </c>
      <c r="I196" s="262"/>
      <c r="J196" s="259"/>
      <c r="K196" s="259"/>
      <c r="L196" s="263"/>
      <c r="M196" s="264"/>
      <c r="N196" s="265"/>
      <c r="O196" s="265"/>
      <c r="P196" s="265"/>
      <c r="Q196" s="265"/>
      <c r="R196" s="265"/>
      <c r="S196" s="265"/>
      <c r="T196" s="266"/>
      <c r="AT196" s="267" t="s">
        <v>164</v>
      </c>
      <c r="AU196" s="267" t="s">
        <v>84</v>
      </c>
      <c r="AV196" s="14" t="s">
        <v>82</v>
      </c>
      <c r="AW196" s="14" t="s">
        <v>34</v>
      </c>
      <c r="AX196" s="14" t="s">
        <v>74</v>
      </c>
      <c r="AY196" s="267" t="s">
        <v>153</v>
      </c>
    </row>
    <row r="197" s="12" customFormat="1">
      <c r="B197" s="236"/>
      <c r="C197" s="237"/>
      <c r="D197" s="233" t="s">
        <v>164</v>
      </c>
      <c r="E197" s="238" t="s">
        <v>19</v>
      </c>
      <c r="F197" s="239" t="s">
        <v>291</v>
      </c>
      <c r="G197" s="237"/>
      <c r="H197" s="240">
        <v>20.986999999999998</v>
      </c>
      <c r="I197" s="241"/>
      <c r="J197" s="237"/>
      <c r="K197" s="237"/>
      <c r="L197" s="242"/>
      <c r="M197" s="243"/>
      <c r="N197" s="244"/>
      <c r="O197" s="244"/>
      <c r="P197" s="244"/>
      <c r="Q197" s="244"/>
      <c r="R197" s="244"/>
      <c r="S197" s="244"/>
      <c r="T197" s="245"/>
      <c r="AT197" s="246" t="s">
        <v>164</v>
      </c>
      <c r="AU197" s="246" t="s">
        <v>84</v>
      </c>
      <c r="AV197" s="12" t="s">
        <v>84</v>
      </c>
      <c r="AW197" s="12" t="s">
        <v>34</v>
      </c>
      <c r="AX197" s="12" t="s">
        <v>74</v>
      </c>
      <c r="AY197" s="246" t="s">
        <v>153</v>
      </c>
    </row>
    <row r="198" s="12" customFormat="1">
      <c r="B198" s="236"/>
      <c r="C198" s="237"/>
      <c r="D198" s="233" t="s">
        <v>164</v>
      </c>
      <c r="E198" s="238" t="s">
        <v>19</v>
      </c>
      <c r="F198" s="239" t="s">
        <v>292</v>
      </c>
      <c r="G198" s="237"/>
      <c r="H198" s="240">
        <v>14</v>
      </c>
      <c r="I198" s="241"/>
      <c r="J198" s="237"/>
      <c r="K198" s="237"/>
      <c r="L198" s="242"/>
      <c r="M198" s="243"/>
      <c r="N198" s="244"/>
      <c r="O198" s="244"/>
      <c r="P198" s="244"/>
      <c r="Q198" s="244"/>
      <c r="R198" s="244"/>
      <c r="S198" s="244"/>
      <c r="T198" s="245"/>
      <c r="AT198" s="246" t="s">
        <v>164</v>
      </c>
      <c r="AU198" s="246" t="s">
        <v>84</v>
      </c>
      <c r="AV198" s="12" t="s">
        <v>84</v>
      </c>
      <c r="AW198" s="12" t="s">
        <v>34</v>
      </c>
      <c r="AX198" s="12" t="s">
        <v>74</v>
      </c>
      <c r="AY198" s="246" t="s">
        <v>153</v>
      </c>
    </row>
    <row r="199" s="15" customFormat="1">
      <c r="B199" s="268"/>
      <c r="C199" s="269"/>
      <c r="D199" s="233" t="s">
        <v>164</v>
      </c>
      <c r="E199" s="270" t="s">
        <v>19</v>
      </c>
      <c r="F199" s="271" t="s">
        <v>242</v>
      </c>
      <c r="G199" s="269"/>
      <c r="H199" s="272">
        <v>34.987000000000002</v>
      </c>
      <c r="I199" s="273"/>
      <c r="J199" s="269"/>
      <c r="K199" s="269"/>
      <c r="L199" s="274"/>
      <c r="M199" s="275"/>
      <c r="N199" s="276"/>
      <c r="O199" s="276"/>
      <c r="P199" s="276"/>
      <c r="Q199" s="276"/>
      <c r="R199" s="276"/>
      <c r="S199" s="276"/>
      <c r="T199" s="277"/>
      <c r="AT199" s="278" t="s">
        <v>164</v>
      </c>
      <c r="AU199" s="278" t="s">
        <v>84</v>
      </c>
      <c r="AV199" s="15" t="s">
        <v>176</v>
      </c>
      <c r="AW199" s="15" t="s">
        <v>34</v>
      </c>
      <c r="AX199" s="15" t="s">
        <v>74</v>
      </c>
      <c r="AY199" s="278" t="s">
        <v>153</v>
      </c>
    </row>
    <row r="200" s="13" customFormat="1">
      <c r="B200" s="247"/>
      <c r="C200" s="248"/>
      <c r="D200" s="233" t="s">
        <v>164</v>
      </c>
      <c r="E200" s="249" t="s">
        <v>19</v>
      </c>
      <c r="F200" s="250" t="s">
        <v>167</v>
      </c>
      <c r="G200" s="248"/>
      <c r="H200" s="251">
        <v>75.909000000000006</v>
      </c>
      <c r="I200" s="252"/>
      <c r="J200" s="248"/>
      <c r="K200" s="248"/>
      <c r="L200" s="253"/>
      <c r="M200" s="254"/>
      <c r="N200" s="255"/>
      <c r="O200" s="255"/>
      <c r="P200" s="255"/>
      <c r="Q200" s="255"/>
      <c r="R200" s="255"/>
      <c r="S200" s="255"/>
      <c r="T200" s="256"/>
      <c r="AT200" s="257" t="s">
        <v>164</v>
      </c>
      <c r="AU200" s="257" t="s">
        <v>84</v>
      </c>
      <c r="AV200" s="13" t="s">
        <v>160</v>
      </c>
      <c r="AW200" s="13" t="s">
        <v>34</v>
      </c>
      <c r="AX200" s="13" t="s">
        <v>82</v>
      </c>
      <c r="AY200" s="257" t="s">
        <v>153</v>
      </c>
    </row>
    <row r="201" s="1" customFormat="1" ht="24" customHeight="1">
      <c r="B201" s="39"/>
      <c r="C201" s="220" t="s">
        <v>293</v>
      </c>
      <c r="D201" s="220" t="s">
        <v>155</v>
      </c>
      <c r="E201" s="221" t="s">
        <v>294</v>
      </c>
      <c r="F201" s="222" t="s">
        <v>295</v>
      </c>
      <c r="G201" s="223" t="s">
        <v>158</v>
      </c>
      <c r="H201" s="224">
        <v>5.4000000000000004</v>
      </c>
      <c r="I201" s="225"/>
      <c r="J201" s="226">
        <f>ROUND(I201*H201,2)</f>
        <v>0</v>
      </c>
      <c r="K201" s="222" t="s">
        <v>159</v>
      </c>
      <c r="L201" s="44"/>
      <c r="M201" s="227" t="s">
        <v>19</v>
      </c>
      <c r="N201" s="228" t="s">
        <v>45</v>
      </c>
      <c r="O201" s="84"/>
      <c r="P201" s="229">
        <f>O201*H201</f>
        <v>0</v>
      </c>
      <c r="Q201" s="229">
        <v>0.10445</v>
      </c>
      <c r="R201" s="229">
        <f>Q201*H201</f>
        <v>0.56403000000000003</v>
      </c>
      <c r="S201" s="229">
        <v>0</v>
      </c>
      <c r="T201" s="230">
        <f>S201*H201</f>
        <v>0</v>
      </c>
      <c r="AR201" s="231" t="s">
        <v>160</v>
      </c>
      <c r="AT201" s="231" t="s">
        <v>155</v>
      </c>
      <c r="AU201" s="231" t="s">
        <v>84</v>
      </c>
      <c r="AY201" s="18" t="s">
        <v>153</v>
      </c>
      <c r="BE201" s="232">
        <f>IF(N201="základní",J201,0)</f>
        <v>0</v>
      </c>
      <c r="BF201" s="232">
        <f>IF(N201="snížená",J201,0)</f>
        <v>0</v>
      </c>
      <c r="BG201" s="232">
        <f>IF(N201="zákl. přenesená",J201,0)</f>
        <v>0</v>
      </c>
      <c r="BH201" s="232">
        <f>IF(N201="sníž. přenesená",J201,0)</f>
        <v>0</v>
      </c>
      <c r="BI201" s="232">
        <f>IF(N201="nulová",J201,0)</f>
        <v>0</v>
      </c>
      <c r="BJ201" s="18" t="s">
        <v>82</v>
      </c>
      <c r="BK201" s="232">
        <f>ROUND(I201*H201,2)</f>
        <v>0</v>
      </c>
      <c r="BL201" s="18" t="s">
        <v>160</v>
      </c>
      <c r="BM201" s="231" t="s">
        <v>296</v>
      </c>
    </row>
    <row r="202" s="1" customFormat="1">
      <c r="B202" s="39"/>
      <c r="C202" s="40"/>
      <c r="D202" s="233" t="s">
        <v>162</v>
      </c>
      <c r="E202" s="40"/>
      <c r="F202" s="234" t="s">
        <v>286</v>
      </c>
      <c r="G202" s="40"/>
      <c r="H202" s="40"/>
      <c r="I202" s="146"/>
      <c r="J202" s="40"/>
      <c r="K202" s="40"/>
      <c r="L202" s="44"/>
      <c r="M202" s="235"/>
      <c r="N202" s="84"/>
      <c r="O202" s="84"/>
      <c r="P202" s="84"/>
      <c r="Q202" s="84"/>
      <c r="R202" s="84"/>
      <c r="S202" s="84"/>
      <c r="T202" s="85"/>
      <c r="AT202" s="18" t="s">
        <v>162</v>
      </c>
      <c r="AU202" s="18" t="s">
        <v>84</v>
      </c>
    </row>
    <row r="203" s="14" customFormat="1">
      <c r="B203" s="258"/>
      <c r="C203" s="259"/>
      <c r="D203" s="233" t="s">
        <v>164</v>
      </c>
      <c r="E203" s="260" t="s">
        <v>19</v>
      </c>
      <c r="F203" s="261" t="s">
        <v>239</v>
      </c>
      <c r="G203" s="259"/>
      <c r="H203" s="260" t="s">
        <v>19</v>
      </c>
      <c r="I203" s="262"/>
      <c r="J203" s="259"/>
      <c r="K203" s="259"/>
      <c r="L203" s="263"/>
      <c r="M203" s="264"/>
      <c r="N203" s="265"/>
      <c r="O203" s="265"/>
      <c r="P203" s="265"/>
      <c r="Q203" s="265"/>
      <c r="R203" s="265"/>
      <c r="S203" s="265"/>
      <c r="T203" s="266"/>
      <c r="AT203" s="267" t="s">
        <v>164</v>
      </c>
      <c r="AU203" s="267" t="s">
        <v>84</v>
      </c>
      <c r="AV203" s="14" t="s">
        <v>82</v>
      </c>
      <c r="AW203" s="14" t="s">
        <v>34</v>
      </c>
      <c r="AX203" s="14" t="s">
        <v>74</v>
      </c>
      <c r="AY203" s="267" t="s">
        <v>153</v>
      </c>
    </row>
    <row r="204" s="12" customFormat="1">
      <c r="B204" s="236"/>
      <c r="C204" s="237"/>
      <c r="D204" s="233" t="s">
        <v>164</v>
      </c>
      <c r="E204" s="238" t="s">
        <v>19</v>
      </c>
      <c r="F204" s="239" t="s">
        <v>297</v>
      </c>
      <c r="G204" s="237"/>
      <c r="H204" s="240">
        <v>5.4000000000000004</v>
      </c>
      <c r="I204" s="241"/>
      <c r="J204" s="237"/>
      <c r="K204" s="237"/>
      <c r="L204" s="242"/>
      <c r="M204" s="243"/>
      <c r="N204" s="244"/>
      <c r="O204" s="244"/>
      <c r="P204" s="244"/>
      <c r="Q204" s="244"/>
      <c r="R204" s="244"/>
      <c r="S204" s="244"/>
      <c r="T204" s="245"/>
      <c r="AT204" s="246" t="s">
        <v>164</v>
      </c>
      <c r="AU204" s="246" t="s">
        <v>84</v>
      </c>
      <c r="AV204" s="12" t="s">
        <v>84</v>
      </c>
      <c r="AW204" s="12" t="s">
        <v>34</v>
      </c>
      <c r="AX204" s="12" t="s">
        <v>74</v>
      </c>
      <c r="AY204" s="246" t="s">
        <v>153</v>
      </c>
    </row>
    <row r="205" s="13" customFormat="1">
      <c r="B205" s="247"/>
      <c r="C205" s="248"/>
      <c r="D205" s="233" t="s">
        <v>164</v>
      </c>
      <c r="E205" s="249" t="s">
        <v>19</v>
      </c>
      <c r="F205" s="250" t="s">
        <v>167</v>
      </c>
      <c r="G205" s="248"/>
      <c r="H205" s="251">
        <v>5.4000000000000004</v>
      </c>
      <c r="I205" s="252"/>
      <c r="J205" s="248"/>
      <c r="K205" s="248"/>
      <c r="L205" s="253"/>
      <c r="M205" s="254"/>
      <c r="N205" s="255"/>
      <c r="O205" s="255"/>
      <c r="P205" s="255"/>
      <c r="Q205" s="255"/>
      <c r="R205" s="255"/>
      <c r="S205" s="255"/>
      <c r="T205" s="256"/>
      <c r="AT205" s="257" t="s">
        <v>164</v>
      </c>
      <c r="AU205" s="257" t="s">
        <v>84</v>
      </c>
      <c r="AV205" s="13" t="s">
        <v>160</v>
      </c>
      <c r="AW205" s="13" t="s">
        <v>34</v>
      </c>
      <c r="AX205" s="13" t="s">
        <v>82</v>
      </c>
      <c r="AY205" s="257" t="s">
        <v>153</v>
      </c>
    </row>
    <row r="206" s="1" customFormat="1" ht="16.5" customHeight="1">
      <c r="B206" s="39"/>
      <c r="C206" s="220" t="s">
        <v>298</v>
      </c>
      <c r="D206" s="220" t="s">
        <v>155</v>
      </c>
      <c r="E206" s="221" t="s">
        <v>299</v>
      </c>
      <c r="F206" s="222" t="s">
        <v>300</v>
      </c>
      <c r="G206" s="223" t="s">
        <v>158</v>
      </c>
      <c r="H206" s="224">
        <v>0.80000000000000004</v>
      </c>
      <c r="I206" s="225"/>
      <c r="J206" s="226">
        <f>ROUND(I206*H206,2)</f>
        <v>0</v>
      </c>
      <c r="K206" s="222" t="s">
        <v>159</v>
      </c>
      <c r="L206" s="44"/>
      <c r="M206" s="227" t="s">
        <v>19</v>
      </c>
      <c r="N206" s="228" t="s">
        <v>45</v>
      </c>
      <c r="O206" s="84"/>
      <c r="P206" s="229">
        <f>O206*H206</f>
        <v>0</v>
      </c>
      <c r="Q206" s="229">
        <v>0.11585</v>
      </c>
      <c r="R206" s="229">
        <f>Q206*H206</f>
        <v>0.092679999999999998</v>
      </c>
      <c r="S206" s="229">
        <v>0</v>
      </c>
      <c r="T206" s="230">
        <f>S206*H206</f>
        <v>0</v>
      </c>
      <c r="AR206" s="231" t="s">
        <v>160</v>
      </c>
      <c r="AT206" s="231" t="s">
        <v>155</v>
      </c>
      <c r="AU206" s="231" t="s">
        <v>84</v>
      </c>
      <c r="AY206" s="18" t="s">
        <v>153</v>
      </c>
      <c r="BE206" s="232">
        <f>IF(N206="základní",J206,0)</f>
        <v>0</v>
      </c>
      <c r="BF206" s="232">
        <f>IF(N206="snížená",J206,0)</f>
        <v>0</v>
      </c>
      <c r="BG206" s="232">
        <f>IF(N206="zákl. přenesená",J206,0)</f>
        <v>0</v>
      </c>
      <c r="BH206" s="232">
        <f>IF(N206="sníž. přenesená",J206,0)</f>
        <v>0</v>
      </c>
      <c r="BI206" s="232">
        <f>IF(N206="nulová",J206,0)</f>
        <v>0</v>
      </c>
      <c r="BJ206" s="18" t="s">
        <v>82</v>
      </c>
      <c r="BK206" s="232">
        <f>ROUND(I206*H206,2)</f>
        <v>0</v>
      </c>
      <c r="BL206" s="18" t="s">
        <v>160</v>
      </c>
      <c r="BM206" s="231" t="s">
        <v>301</v>
      </c>
    </row>
    <row r="207" s="12" customFormat="1">
      <c r="B207" s="236"/>
      <c r="C207" s="237"/>
      <c r="D207" s="233" t="s">
        <v>164</v>
      </c>
      <c r="E207" s="238" t="s">
        <v>19</v>
      </c>
      <c r="F207" s="239" t="s">
        <v>302</v>
      </c>
      <c r="G207" s="237"/>
      <c r="H207" s="240">
        <v>0.80000000000000004</v>
      </c>
      <c r="I207" s="241"/>
      <c r="J207" s="237"/>
      <c r="K207" s="237"/>
      <c r="L207" s="242"/>
      <c r="M207" s="243"/>
      <c r="N207" s="244"/>
      <c r="O207" s="244"/>
      <c r="P207" s="244"/>
      <c r="Q207" s="244"/>
      <c r="R207" s="244"/>
      <c r="S207" s="244"/>
      <c r="T207" s="245"/>
      <c r="AT207" s="246" t="s">
        <v>164</v>
      </c>
      <c r="AU207" s="246" t="s">
        <v>84</v>
      </c>
      <c r="AV207" s="12" t="s">
        <v>84</v>
      </c>
      <c r="AW207" s="12" t="s">
        <v>34</v>
      </c>
      <c r="AX207" s="12" t="s">
        <v>82</v>
      </c>
      <c r="AY207" s="246" t="s">
        <v>153</v>
      </c>
    </row>
    <row r="208" s="1" customFormat="1" ht="16.5" customHeight="1">
      <c r="B208" s="39"/>
      <c r="C208" s="220" t="s">
        <v>303</v>
      </c>
      <c r="D208" s="220" t="s">
        <v>155</v>
      </c>
      <c r="E208" s="221" t="s">
        <v>304</v>
      </c>
      <c r="F208" s="222" t="s">
        <v>305</v>
      </c>
      <c r="G208" s="223" t="s">
        <v>182</v>
      </c>
      <c r="H208" s="224">
        <v>31</v>
      </c>
      <c r="I208" s="225"/>
      <c r="J208" s="226">
        <f>ROUND(I208*H208,2)</f>
        <v>0</v>
      </c>
      <c r="K208" s="222" t="s">
        <v>159</v>
      </c>
      <c r="L208" s="44"/>
      <c r="M208" s="227" t="s">
        <v>19</v>
      </c>
      <c r="N208" s="228" t="s">
        <v>45</v>
      </c>
      <c r="O208" s="84"/>
      <c r="P208" s="229">
        <f>O208*H208</f>
        <v>0</v>
      </c>
      <c r="Q208" s="229">
        <v>0</v>
      </c>
      <c r="R208" s="229">
        <f>Q208*H208</f>
        <v>0</v>
      </c>
      <c r="S208" s="229">
        <v>0</v>
      </c>
      <c r="T208" s="230">
        <f>S208*H208</f>
        <v>0</v>
      </c>
      <c r="AR208" s="231" t="s">
        <v>160</v>
      </c>
      <c r="AT208" s="231" t="s">
        <v>155</v>
      </c>
      <c r="AU208" s="231" t="s">
        <v>84</v>
      </c>
      <c r="AY208" s="18" t="s">
        <v>153</v>
      </c>
      <c r="BE208" s="232">
        <f>IF(N208="základní",J208,0)</f>
        <v>0</v>
      </c>
      <c r="BF208" s="232">
        <f>IF(N208="snížená",J208,0)</f>
        <v>0</v>
      </c>
      <c r="BG208" s="232">
        <f>IF(N208="zákl. přenesená",J208,0)</f>
        <v>0</v>
      </c>
      <c r="BH208" s="232">
        <f>IF(N208="sníž. přenesená",J208,0)</f>
        <v>0</v>
      </c>
      <c r="BI208" s="232">
        <f>IF(N208="nulová",J208,0)</f>
        <v>0</v>
      </c>
      <c r="BJ208" s="18" t="s">
        <v>82</v>
      </c>
      <c r="BK208" s="232">
        <f>ROUND(I208*H208,2)</f>
        <v>0</v>
      </c>
      <c r="BL208" s="18" t="s">
        <v>160</v>
      </c>
      <c r="BM208" s="231" t="s">
        <v>306</v>
      </c>
    </row>
    <row r="209" s="1" customFormat="1">
      <c r="B209" s="39"/>
      <c r="C209" s="40"/>
      <c r="D209" s="233" t="s">
        <v>162</v>
      </c>
      <c r="E209" s="40"/>
      <c r="F209" s="234" t="s">
        <v>307</v>
      </c>
      <c r="G209" s="40"/>
      <c r="H209" s="40"/>
      <c r="I209" s="146"/>
      <c r="J209" s="40"/>
      <c r="K209" s="40"/>
      <c r="L209" s="44"/>
      <c r="M209" s="235"/>
      <c r="N209" s="84"/>
      <c r="O209" s="84"/>
      <c r="P209" s="84"/>
      <c r="Q209" s="84"/>
      <c r="R209" s="84"/>
      <c r="S209" s="84"/>
      <c r="T209" s="85"/>
      <c r="AT209" s="18" t="s">
        <v>162</v>
      </c>
      <c r="AU209" s="18" t="s">
        <v>84</v>
      </c>
    </row>
    <row r="210" s="1" customFormat="1" ht="16.5" customHeight="1">
      <c r="B210" s="39"/>
      <c r="C210" s="279" t="s">
        <v>308</v>
      </c>
      <c r="D210" s="279" t="s">
        <v>275</v>
      </c>
      <c r="E210" s="280" t="s">
        <v>309</v>
      </c>
      <c r="F210" s="281" t="s">
        <v>310</v>
      </c>
      <c r="G210" s="282" t="s">
        <v>182</v>
      </c>
      <c r="H210" s="283">
        <v>31</v>
      </c>
      <c r="I210" s="284"/>
      <c r="J210" s="285">
        <f>ROUND(I210*H210,2)</f>
        <v>0</v>
      </c>
      <c r="K210" s="281" t="s">
        <v>159</v>
      </c>
      <c r="L210" s="286"/>
      <c r="M210" s="287" t="s">
        <v>19</v>
      </c>
      <c r="N210" s="288" t="s">
        <v>45</v>
      </c>
      <c r="O210" s="84"/>
      <c r="P210" s="229">
        <f>O210*H210</f>
        <v>0</v>
      </c>
      <c r="Q210" s="229">
        <v>0.0016000000000000001</v>
      </c>
      <c r="R210" s="229">
        <f>Q210*H210</f>
        <v>0.049600000000000005</v>
      </c>
      <c r="S210" s="229">
        <v>0</v>
      </c>
      <c r="T210" s="230">
        <f>S210*H210</f>
        <v>0</v>
      </c>
      <c r="AR210" s="231" t="s">
        <v>202</v>
      </c>
      <c r="AT210" s="231" t="s">
        <v>275</v>
      </c>
      <c r="AU210" s="231" t="s">
        <v>84</v>
      </c>
      <c r="AY210" s="18" t="s">
        <v>153</v>
      </c>
      <c r="BE210" s="232">
        <f>IF(N210="základní",J210,0)</f>
        <v>0</v>
      </c>
      <c r="BF210" s="232">
        <f>IF(N210="snížená",J210,0)</f>
        <v>0</v>
      </c>
      <c r="BG210" s="232">
        <f>IF(N210="zákl. přenesená",J210,0)</f>
        <v>0</v>
      </c>
      <c r="BH210" s="232">
        <f>IF(N210="sníž. přenesená",J210,0)</f>
        <v>0</v>
      </c>
      <c r="BI210" s="232">
        <f>IF(N210="nulová",J210,0)</f>
        <v>0</v>
      </c>
      <c r="BJ210" s="18" t="s">
        <v>82</v>
      </c>
      <c r="BK210" s="232">
        <f>ROUND(I210*H210,2)</f>
        <v>0</v>
      </c>
      <c r="BL210" s="18" t="s">
        <v>160</v>
      </c>
      <c r="BM210" s="231" t="s">
        <v>311</v>
      </c>
    </row>
    <row r="211" s="1" customFormat="1" ht="16.5" customHeight="1">
      <c r="B211" s="39"/>
      <c r="C211" s="220" t="s">
        <v>312</v>
      </c>
      <c r="D211" s="220" t="s">
        <v>155</v>
      </c>
      <c r="E211" s="221" t="s">
        <v>313</v>
      </c>
      <c r="F211" s="222" t="s">
        <v>314</v>
      </c>
      <c r="G211" s="223" t="s">
        <v>182</v>
      </c>
      <c r="H211" s="224">
        <v>31</v>
      </c>
      <c r="I211" s="225"/>
      <c r="J211" s="226">
        <f>ROUND(I211*H211,2)</f>
        <v>0</v>
      </c>
      <c r="K211" s="222" t="s">
        <v>159</v>
      </c>
      <c r="L211" s="44"/>
      <c r="M211" s="227" t="s">
        <v>19</v>
      </c>
      <c r="N211" s="228" t="s">
        <v>45</v>
      </c>
      <c r="O211" s="84"/>
      <c r="P211" s="229">
        <f>O211*H211</f>
        <v>0</v>
      </c>
      <c r="Q211" s="229">
        <v>0</v>
      </c>
      <c r="R211" s="229">
        <f>Q211*H211</f>
        <v>0</v>
      </c>
      <c r="S211" s="229">
        <v>0</v>
      </c>
      <c r="T211" s="230">
        <f>S211*H211</f>
        <v>0</v>
      </c>
      <c r="AR211" s="231" t="s">
        <v>160</v>
      </c>
      <c r="AT211" s="231" t="s">
        <v>155</v>
      </c>
      <c r="AU211" s="231" t="s">
        <v>84</v>
      </c>
      <c r="AY211" s="18" t="s">
        <v>153</v>
      </c>
      <c r="BE211" s="232">
        <f>IF(N211="základní",J211,0)</f>
        <v>0</v>
      </c>
      <c r="BF211" s="232">
        <f>IF(N211="snížená",J211,0)</f>
        <v>0</v>
      </c>
      <c r="BG211" s="232">
        <f>IF(N211="zákl. přenesená",J211,0)</f>
        <v>0</v>
      </c>
      <c r="BH211" s="232">
        <f>IF(N211="sníž. přenesená",J211,0)</f>
        <v>0</v>
      </c>
      <c r="BI211" s="232">
        <f>IF(N211="nulová",J211,0)</f>
        <v>0</v>
      </c>
      <c r="BJ211" s="18" t="s">
        <v>82</v>
      </c>
      <c r="BK211" s="232">
        <f>ROUND(I211*H211,2)</f>
        <v>0</v>
      </c>
      <c r="BL211" s="18" t="s">
        <v>160</v>
      </c>
      <c r="BM211" s="231" t="s">
        <v>315</v>
      </c>
    </row>
    <row r="212" s="1" customFormat="1">
      <c r="B212" s="39"/>
      <c r="C212" s="40"/>
      <c r="D212" s="233" t="s">
        <v>162</v>
      </c>
      <c r="E212" s="40"/>
      <c r="F212" s="234" t="s">
        <v>307</v>
      </c>
      <c r="G212" s="40"/>
      <c r="H212" s="40"/>
      <c r="I212" s="146"/>
      <c r="J212" s="40"/>
      <c r="K212" s="40"/>
      <c r="L212" s="44"/>
      <c r="M212" s="235"/>
      <c r="N212" s="84"/>
      <c r="O212" s="84"/>
      <c r="P212" s="84"/>
      <c r="Q212" s="84"/>
      <c r="R212" s="84"/>
      <c r="S212" s="84"/>
      <c r="T212" s="85"/>
      <c r="AT212" s="18" t="s">
        <v>162</v>
      </c>
      <c r="AU212" s="18" t="s">
        <v>84</v>
      </c>
    </row>
    <row r="213" s="1" customFormat="1" ht="16.5" customHeight="1">
      <c r="B213" s="39"/>
      <c r="C213" s="279" t="s">
        <v>316</v>
      </c>
      <c r="D213" s="279" t="s">
        <v>275</v>
      </c>
      <c r="E213" s="280" t="s">
        <v>317</v>
      </c>
      <c r="F213" s="281" t="s">
        <v>318</v>
      </c>
      <c r="G213" s="282" t="s">
        <v>182</v>
      </c>
      <c r="H213" s="283">
        <v>31</v>
      </c>
      <c r="I213" s="284"/>
      <c r="J213" s="285">
        <f>ROUND(I213*H213,2)</f>
        <v>0</v>
      </c>
      <c r="K213" s="281" t="s">
        <v>159</v>
      </c>
      <c r="L213" s="286"/>
      <c r="M213" s="287" t="s">
        <v>19</v>
      </c>
      <c r="N213" s="288" t="s">
        <v>45</v>
      </c>
      <c r="O213" s="84"/>
      <c r="P213" s="229">
        <f>O213*H213</f>
        <v>0</v>
      </c>
      <c r="Q213" s="229">
        <v>5.0000000000000002E-05</v>
      </c>
      <c r="R213" s="229">
        <f>Q213*H213</f>
        <v>0.0015500000000000002</v>
      </c>
      <c r="S213" s="229">
        <v>0</v>
      </c>
      <c r="T213" s="230">
        <f>S213*H213</f>
        <v>0</v>
      </c>
      <c r="AR213" s="231" t="s">
        <v>202</v>
      </c>
      <c r="AT213" s="231" t="s">
        <v>275</v>
      </c>
      <c r="AU213" s="231" t="s">
        <v>84</v>
      </c>
      <c r="AY213" s="18" t="s">
        <v>153</v>
      </c>
      <c r="BE213" s="232">
        <f>IF(N213="základní",J213,0)</f>
        <v>0</v>
      </c>
      <c r="BF213" s="232">
        <f>IF(N213="snížená",J213,0)</f>
        <v>0</v>
      </c>
      <c r="BG213" s="232">
        <f>IF(N213="zákl. přenesená",J213,0)</f>
        <v>0</v>
      </c>
      <c r="BH213" s="232">
        <f>IF(N213="sníž. přenesená",J213,0)</f>
        <v>0</v>
      </c>
      <c r="BI213" s="232">
        <f>IF(N213="nulová",J213,0)</f>
        <v>0</v>
      </c>
      <c r="BJ213" s="18" t="s">
        <v>82</v>
      </c>
      <c r="BK213" s="232">
        <f>ROUND(I213*H213,2)</f>
        <v>0</v>
      </c>
      <c r="BL213" s="18" t="s">
        <v>160</v>
      </c>
      <c r="BM213" s="231" t="s">
        <v>319</v>
      </c>
    </row>
    <row r="214" s="1" customFormat="1" ht="16.5" customHeight="1">
      <c r="B214" s="39"/>
      <c r="C214" s="220" t="s">
        <v>320</v>
      </c>
      <c r="D214" s="220" t="s">
        <v>155</v>
      </c>
      <c r="E214" s="221" t="s">
        <v>321</v>
      </c>
      <c r="F214" s="222" t="s">
        <v>322</v>
      </c>
      <c r="G214" s="223" t="s">
        <v>254</v>
      </c>
      <c r="H214" s="224">
        <v>6</v>
      </c>
      <c r="I214" s="225"/>
      <c r="J214" s="226">
        <f>ROUND(I214*H214,2)</f>
        <v>0</v>
      </c>
      <c r="K214" s="222" t="s">
        <v>19</v>
      </c>
      <c r="L214" s="44"/>
      <c r="M214" s="227" t="s">
        <v>19</v>
      </c>
      <c r="N214" s="228" t="s">
        <v>45</v>
      </c>
      <c r="O214" s="84"/>
      <c r="P214" s="229">
        <f>O214*H214</f>
        <v>0</v>
      </c>
      <c r="Q214" s="229">
        <v>0.18551000000000001</v>
      </c>
      <c r="R214" s="229">
        <f>Q214*H214</f>
        <v>1.1130599999999999</v>
      </c>
      <c r="S214" s="229">
        <v>0</v>
      </c>
      <c r="T214" s="230">
        <f>S214*H214</f>
        <v>0</v>
      </c>
      <c r="AR214" s="231" t="s">
        <v>160</v>
      </c>
      <c r="AT214" s="231" t="s">
        <v>155</v>
      </c>
      <c r="AU214" s="231" t="s">
        <v>84</v>
      </c>
      <c r="AY214" s="18" t="s">
        <v>153</v>
      </c>
      <c r="BE214" s="232">
        <f>IF(N214="základní",J214,0)</f>
        <v>0</v>
      </c>
      <c r="BF214" s="232">
        <f>IF(N214="snížená",J214,0)</f>
        <v>0</v>
      </c>
      <c r="BG214" s="232">
        <f>IF(N214="zákl. přenesená",J214,0)</f>
        <v>0</v>
      </c>
      <c r="BH214" s="232">
        <f>IF(N214="sníž. přenesená",J214,0)</f>
        <v>0</v>
      </c>
      <c r="BI214" s="232">
        <f>IF(N214="nulová",J214,0)</f>
        <v>0</v>
      </c>
      <c r="BJ214" s="18" t="s">
        <v>82</v>
      </c>
      <c r="BK214" s="232">
        <f>ROUND(I214*H214,2)</f>
        <v>0</v>
      </c>
      <c r="BL214" s="18" t="s">
        <v>160</v>
      </c>
      <c r="BM214" s="231" t="s">
        <v>323</v>
      </c>
    </row>
    <row r="215" s="1" customFormat="1">
      <c r="B215" s="39"/>
      <c r="C215" s="40"/>
      <c r="D215" s="233" t="s">
        <v>162</v>
      </c>
      <c r="E215" s="40"/>
      <c r="F215" s="234" t="s">
        <v>324</v>
      </c>
      <c r="G215" s="40"/>
      <c r="H215" s="40"/>
      <c r="I215" s="146"/>
      <c r="J215" s="40"/>
      <c r="K215" s="40"/>
      <c r="L215" s="44"/>
      <c r="M215" s="235"/>
      <c r="N215" s="84"/>
      <c r="O215" s="84"/>
      <c r="P215" s="84"/>
      <c r="Q215" s="84"/>
      <c r="R215" s="84"/>
      <c r="S215" s="84"/>
      <c r="T215" s="85"/>
      <c r="AT215" s="18" t="s">
        <v>162</v>
      </c>
      <c r="AU215" s="18" t="s">
        <v>84</v>
      </c>
    </row>
    <row r="216" s="11" customFormat="1" ht="22.8" customHeight="1">
      <c r="B216" s="204"/>
      <c r="C216" s="205"/>
      <c r="D216" s="206" t="s">
        <v>73</v>
      </c>
      <c r="E216" s="218" t="s">
        <v>160</v>
      </c>
      <c r="F216" s="218" t="s">
        <v>325</v>
      </c>
      <c r="G216" s="205"/>
      <c r="H216" s="205"/>
      <c r="I216" s="208"/>
      <c r="J216" s="219">
        <f>BK216</f>
        <v>0</v>
      </c>
      <c r="K216" s="205"/>
      <c r="L216" s="210"/>
      <c r="M216" s="211"/>
      <c r="N216" s="212"/>
      <c r="O216" s="212"/>
      <c r="P216" s="213">
        <f>SUM(P217:P234)</f>
        <v>0</v>
      </c>
      <c r="Q216" s="212"/>
      <c r="R216" s="213">
        <f>SUM(R217:R234)</f>
        <v>18.3736712</v>
      </c>
      <c r="S216" s="212"/>
      <c r="T216" s="214">
        <f>SUM(T217:T234)</f>
        <v>0</v>
      </c>
      <c r="AR216" s="215" t="s">
        <v>82</v>
      </c>
      <c r="AT216" s="216" t="s">
        <v>73</v>
      </c>
      <c r="AU216" s="216" t="s">
        <v>82</v>
      </c>
      <c r="AY216" s="215" t="s">
        <v>153</v>
      </c>
      <c r="BK216" s="217">
        <f>SUM(BK217:BK234)</f>
        <v>0</v>
      </c>
    </row>
    <row r="217" s="1" customFormat="1" ht="16.5" customHeight="1">
      <c r="B217" s="39"/>
      <c r="C217" s="220" t="s">
        <v>326</v>
      </c>
      <c r="D217" s="220" t="s">
        <v>155</v>
      </c>
      <c r="E217" s="221" t="s">
        <v>327</v>
      </c>
      <c r="F217" s="222" t="s">
        <v>328</v>
      </c>
      <c r="G217" s="223" t="s">
        <v>170</v>
      </c>
      <c r="H217" s="224">
        <v>7.1539999999999999</v>
      </c>
      <c r="I217" s="225"/>
      <c r="J217" s="226">
        <f>ROUND(I217*H217,2)</f>
        <v>0</v>
      </c>
      <c r="K217" s="222" t="s">
        <v>159</v>
      </c>
      <c r="L217" s="44"/>
      <c r="M217" s="227" t="s">
        <v>19</v>
      </c>
      <c r="N217" s="228" t="s">
        <v>45</v>
      </c>
      <c r="O217" s="84"/>
      <c r="P217" s="229">
        <f>O217*H217</f>
        <v>0</v>
      </c>
      <c r="Q217" s="229">
        <v>2.4533999999999998</v>
      </c>
      <c r="R217" s="229">
        <f>Q217*H217</f>
        <v>17.551623599999999</v>
      </c>
      <c r="S217" s="229">
        <v>0</v>
      </c>
      <c r="T217" s="230">
        <f>S217*H217</f>
        <v>0</v>
      </c>
      <c r="AR217" s="231" t="s">
        <v>160</v>
      </c>
      <c r="AT217" s="231" t="s">
        <v>155</v>
      </c>
      <c r="AU217" s="231" t="s">
        <v>84</v>
      </c>
      <c r="AY217" s="18" t="s">
        <v>153</v>
      </c>
      <c r="BE217" s="232">
        <f>IF(N217="základní",J217,0)</f>
        <v>0</v>
      </c>
      <c r="BF217" s="232">
        <f>IF(N217="snížená",J217,0)</f>
        <v>0</v>
      </c>
      <c r="BG217" s="232">
        <f>IF(N217="zákl. přenesená",J217,0)</f>
        <v>0</v>
      </c>
      <c r="BH217" s="232">
        <f>IF(N217="sníž. přenesená",J217,0)</f>
        <v>0</v>
      </c>
      <c r="BI217" s="232">
        <f>IF(N217="nulová",J217,0)</f>
        <v>0</v>
      </c>
      <c r="BJ217" s="18" t="s">
        <v>82</v>
      </c>
      <c r="BK217" s="232">
        <f>ROUND(I217*H217,2)</f>
        <v>0</v>
      </c>
      <c r="BL217" s="18" t="s">
        <v>160</v>
      </c>
      <c r="BM217" s="231" t="s">
        <v>329</v>
      </c>
    </row>
    <row r="218" s="12" customFormat="1">
      <c r="B218" s="236"/>
      <c r="C218" s="237"/>
      <c r="D218" s="233" t="s">
        <v>164</v>
      </c>
      <c r="E218" s="238" t="s">
        <v>19</v>
      </c>
      <c r="F218" s="239" t="s">
        <v>330</v>
      </c>
      <c r="G218" s="237"/>
      <c r="H218" s="240">
        <v>7.1539999999999999</v>
      </c>
      <c r="I218" s="241"/>
      <c r="J218" s="237"/>
      <c r="K218" s="237"/>
      <c r="L218" s="242"/>
      <c r="M218" s="243"/>
      <c r="N218" s="244"/>
      <c r="O218" s="244"/>
      <c r="P218" s="244"/>
      <c r="Q218" s="244"/>
      <c r="R218" s="244"/>
      <c r="S218" s="244"/>
      <c r="T218" s="245"/>
      <c r="AT218" s="246" t="s">
        <v>164</v>
      </c>
      <c r="AU218" s="246" t="s">
        <v>84</v>
      </c>
      <c r="AV218" s="12" t="s">
        <v>84</v>
      </c>
      <c r="AW218" s="12" t="s">
        <v>34</v>
      </c>
      <c r="AX218" s="12" t="s">
        <v>74</v>
      </c>
      <c r="AY218" s="246" t="s">
        <v>153</v>
      </c>
    </row>
    <row r="219" s="13" customFormat="1">
      <c r="B219" s="247"/>
      <c r="C219" s="248"/>
      <c r="D219" s="233" t="s">
        <v>164</v>
      </c>
      <c r="E219" s="249" t="s">
        <v>19</v>
      </c>
      <c r="F219" s="250" t="s">
        <v>167</v>
      </c>
      <c r="G219" s="248"/>
      <c r="H219" s="251">
        <v>7.1539999999999999</v>
      </c>
      <c r="I219" s="252"/>
      <c r="J219" s="248"/>
      <c r="K219" s="248"/>
      <c r="L219" s="253"/>
      <c r="M219" s="254"/>
      <c r="N219" s="255"/>
      <c r="O219" s="255"/>
      <c r="P219" s="255"/>
      <c r="Q219" s="255"/>
      <c r="R219" s="255"/>
      <c r="S219" s="255"/>
      <c r="T219" s="256"/>
      <c r="AT219" s="257" t="s">
        <v>164</v>
      </c>
      <c r="AU219" s="257" t="s">
        <v>84</v>
      </c>
      <c r="AV219" s="13" t="s">
        <v>160</v>
      </c>
      <c r="AW219" s="13" t="s">
        <v>34</v>
      </c>
      <c r="AX219" s="13" t="s">
        <v>82</v>
      </c>
      <c r="AY219" s="257" t="s">
        <v>153</v>
      </c>
    </row>
    <row r="220" s="1" customFormat="1" ht="16.5" customHeight="1">
      <c r="B220" s="39"/>
      <c r="C220" s="220" t="s">
        <v>331</v>
      </c>
      <c r="D220" s="220" t="s">
        <v>155</v>
      </c>
      <c r="E220" s="221" t="s">
        <v>332</v>
      </c>
      <c r="F220" s="222" t="s">
        <v>333</v>
      </c>
      <c r="G220" s="223" t="s">
        <v>158</v>
      </c>
      <c r="H220" s="224">
        <v>27.783999999999999</v>
      </c>
      <c r="I220" s="225"/>
      <c r="J220" s="226">
        <f>ROUND(I220*H220,2)</f>
        <v>0</v>
      </c>
      <c r="K220" s="222" t="s">
        <v>159</v>
      </c>
      <c r="L220" s="44"/>
      <c r="M220" s="227" t="s">
        <v>19</v>
      </c>
      <c r="N220" s="228" t="s">
        <v>45</v>
      </c>
      <c r="O220" s="84"/>
      <c r="P220" s="229">
        <f>O220*H220</f>
        <v>0</v>
      </c>
      <c r="Q220" s="229">
        <v>0.0051900000000000002</v>
      </c>
      <c r="R220" s="229">
        <f>Q220*H220</f>
        <v>0.14419895999999999</v>
      </c>
      <c r="S220" s="229">
        <v>0</v>
      </c>
      <c r="T220" s="230">
        <f>S220*H220</f>
        <v>0</v>
      </c>
      <c r="AR220" s="231" t="s">
        <v>160</v>
      </c>
      <c r="AT220" s="231" t="s">
        <v>155</v>
      </c>
      <c r="AU220" s="231" t="s">
        <v>84</v>
      </c>
      <c r="AY220" s="18" t="s">
        <v>153</v>
      </c>
      <c r="BE220" s="232">
        <f>IF(N220="základní",J220,0)</f>
        <v>0</v>
      </c>
      <c r="BF220" s="232">
        <f>IF(N220="snížená",J220,0)</f>
        <v>0</v>
      </c>
      <c r="BG220" s="232">
        <f>IF(N220="zákl. přenesená",J220,0)</f>
        <v>0</v>
      </c>
      <c r="BH220" s="232">
        <f>IF(N220="sníž. přenesená",J220,0)</f>
        <v>0</v>
      </c>
      <c r="BI220" s="232">
        <f>IF(N220="nulová",J220,0)</f>
        <v>0</v>
      </c>
      <c r="BJ220" s="18" t="s">
        <v>82</v>
      </c>
      <c r="BK220" s="232">
        <f>ROUND(I220*H220,2)</f>
        <v>0</v>
      </c>
      <c r="BL220" s="18" t="s">
        <v>160</v>
      </c>
      <c r="BM220" s="231" t="s">
        <v>334</v>
      </c>
    </row>
    <row r="221" s="12" customFormat="1">
      <c r="B221" s="236"/>
      <c r="C221" s="237"/>
      <c r="D221" s="233" t="s">
        <v>164</v>
      </c>
      <c r="E221" s="238" t="s">
        <v>19</v>
      </c>
      <c r="F221" s="239" t="s">
        <v>335</v>
      </c>
      <c r="G221" s="237"/>
      <c r="H221" s="240">
        <v>27.783999999999999</v>
      </c>
      <c r="I221" s="241"/>
      <c r="J221" s="237"/>
      <c r="K221" s="237"/>
      <c r="L221" s="242"/>
      <c r="M221" s="243"/>
      <c r="N221" s="244"/>
      <c r="O221" s="244"/>
      <c r="P221" s="244"/>
      <c r="Q221" s="244"/>
      <c r="R221" s="244"/>
      <c r="S221" s="244"/>
      <c r="T221" s="245"/>
      <c r="AT221" s="246" t="s">
        <v>164</v>
      </c>
      <c r="AU221" s="246" t="s">
        <v>84</v>
      </c>
      <c r="AV221" s="12" t="s">
        <v>84</v>
      </c>
      <c r="AW221" s="12" t="s">
        <v>34</v>
      </c>
      <c r="AX221" s="12" t="s">
        <v>74</v>
      </c>
      <c r="AY221" s="246" t="s">
        <v>153</v>
      </c>
    </row>
    <row r="222" s="13" customFormat="1">
      <c r="B222" s="247"/>
      <c r="C222" s="248"/>
      <c r="D222" s="233" t="s">
        <v>164</v>
      </c>
      <c r="E222" s="249" t="s">
        <v>19</v>
      </c>
      <c r="F222" s="250" t="s">
        <v>167</v>
      </c>
      <c r="G222" s="248"/>
      <c r="H222" s="251">
        <v>27.783999999999999</v>
      </c>
      <c r="I222" s="252"/>
      <c r="J222" s="248"/>
      <c r="K222" s="248"/>
      <c r="L222" s="253"/>
      <c r="M222" s="254"/>
      <c r="N222" s="255"/>
      <c r="O222" s="255"/>
      <c r="P222" s="255"/>
      <c r="Q222" s="255"/>
      <c r="R222" s="255"/>
      <c r="S222" s="255"/>
      <c r="T222" s="256"/>
      <c r="AT222" s="257" t="s">
        <v>164</v>
      </c>
      <c r="AU222" s="257" t="s">
        <v>84</v>
      </c>
      <c r="AV222" s="13" t="s">
        <v>160</v>
      </c>
      <c r="AW222" s="13" t="s">
        <v>34</v>
      </c>
      <c r="AX222" s="13" t="s">
        <v>82</v>
      </c>
      <c r="AY222" s="257" t="s">
        <v>153</v>
      </c>
    </row>
    <row r="223" s="1" customFormat="1" ht="16.5" customHeight="1">
      <c r="B223" s="39"/>
      <c r="C223" s="220" t="s">
        <v>336</v>
      </c>
      <c r="D223" s="220" t="s">
        <v>155</v>
      </c>
      <c r="E223" s="221" t="s">
        <v>337</v>
      </c>
      <c r="F223" s="222" t="s">
        <v>338</v>
      </c>
      <c r="G223" s="223" t="s">
        <v>158</v>
      </c>
      <c r="H223" s="224">
        <v>27.783999999999999</v>
      </c>
      <c r="I223" s="225"/>
      <c r="J223" s="226">
        <f>ROUND(I223*H223,2)</f>
        <v>0</v>
      </c>
      <c r="K223" s="222" t="s">
        <v>159</v>
      </c>
      <c r="L223" s="44"/>
      <c r="M223" s="227" t="s">
        <v>19</v>
      </c>
      <c r="N223" s="228" t="s">
        <v>45</v>
      </c>
      <c r="O223" s="84"/>
      <c r="P223" s="229">
        <f>O223*H223</f>
        <v>0</v>
      </c>
      <c r="Q223" s="229">
        <v>0</v>
      </c>
      <c r="R223" s="229">
        <f>Q223*H223</f>
        <v>0</v>
      </c>
      <c r="S223" s="229">
        <v>0</v>
      </c>
      <c r="T223" s="230">
        <f>S223*H223</f>
        <v>0</v>
      </c>
      <c r="AR223" s="231" t="s">
        <v>160</v>
      </c>
      <c r="AT223" s="231" t="s">
        <v>155</v>
      </c>
      <c r="AU223" s="231" t="s">
        <v>84</v>
      </c>
      <c r="AY223" s="18" t="s">
        <v>153</v>
      </c>
      <c r="BE223" s="232">
        <f>IF(N223="základní",J223,0)</f>
        <v>0</v>
      </c>
      <c r="BF223" s="232">
        <f>IF(N223="snížená",J223,0)</f>
        <v>0</v>
      </c>
      <c r="BG223" s="232">
        <f>IF(N223="zákl. přenesená",J223,0)</f>
        <v>0</v>
      </c>
      <c r="BH223" s="232">
        <f>IF(N223="sníž. přenesená",J223,0)</f>
        <v>0</v>
      </c>
      <c r="BI223" s="232">
        <f>IF(N223="nulová",J223,0)</f>
        <v>0</v>
      </c>
      <c r="BJ223" s="18" t="s">
        <v>82</v>
      </c>
      <c r="BK223" s="232">
        <f>ROUND(I223*H223,2)</f>
        <v>0</v>
      </c>
      <c r="BL223" s="18" t="s">
        <v>160</v>
      </c>
      <c r="BM223" s="231" t="s">
        <v>339</v>
      </c>
    </row>
    <row r="224" s="1" customFormat="1" ht="16.5" customHeight="1">
      <c r="B224" s="39"/>
      <c r="C224" s="220" t="s">
        <v>340</v>
      </c>
      <c r="D224" s="220" t="s">
        <v>155</v>
      </c>
      <c r="E224" s="221" t="s">
        <v>341</v>
      </c>
      <c r="F224" s="222" t="s">
        <v>342</v>
      </c>
      <c r="G224" s="223" t="s">
        <v>215</v>
      </c>
      <c r="H224" s="224">
        <v>0.64400000000000002</v>
      </c>
      <c r="I224" s="225"/>
      <c r="J224" s="226">
        <f>ROUND(I224*H224,2)</f>
        <v>0</v>
      </c>
      <c r="K224" s="222" t="s">
        <v>159</v>
      </c>
      <c r="L224" s="44"/>
      <c r="M224" s="227" t="s">
        <v>19</v>
      </c>
      <c r="N224" s="228" t="s">
        <v>45</v>
      </c>
      <c r="O224" s="84"/>
      <c r="P224" s="229">
        <f>O224*H224</f>
        <v>0</v>
      </c>
      <c r="Q224" s="229">
        <v>1.0525599999999999</v>
      </c>
      <c r="R224" s="229">
        <f>Q224*H224</f>
        <v>0.67784864</v>
      </c>
      <c r="S224" s="229">
        <v>0</v>
      </c>
      <c r="T224" s="230">
        <f>S224*H224</f>
        <v>0</v>
      </c>
      <c r="AR224" s="231" t="s">
        <v>160</v>
      </c>
      <c r="AT224" s="231" t="s">
        <v>155</v>
      </c>
      <c r="AU224" s="231" t="s">
        <v>84</v>
      </c>
      <c r="AY224" s="18" t="s">
        <v>153</v>
      </c>
      <c r="BE224" s="232">
        <f>IF(N224="základní",J224,0)</f>
        <v>0</v>
      </c>
      <c r="BF224" s="232">
        <f>IF(N224="snížená",J224,0)</f>
        <v>0</v>
      </c>
      <c r="BG224" s="232">
        <f>IF(N224="zákl. přenesená",J224,0)</f>
        <v>0</v>
      </c>
      <c r="BH224" s="232">
        <f>IF(N224="sníž. přenesená",J224,0)</f>
        <v>0</v>
      </c>
      <c r="BI224" s="232">
        <f>IF(N224="nulová",J224,0)</f>
        <v>0</v>
      </c>
      <c r="BJ224" s="18" t="s">
        <v>82</v>
      </c>
      <c r="BK224" s="232">
        <f>ROUND(I224*H224,2)</f>
        <v>0</v>
      </c>
      <c r="BL224" s="18" t="s">
        <v>160</v>
      </c>
      <c r="BM224" s="231" t="s">
        <v>343</v>
      </c>
    </row>
    <row r="225" s="12" customFormat="1">
      <c r="B225" s="236"/>
      <c r="C225" s="237"/>
      <c r="D225" s="233" t="s">
        <v>164</v>
      </c>
      <c r="E225" s="238" t="s">
        <v>19</v>
      </c>
      <c r="F225" s="239" t="s">
        <v>344</v>
      </c>
      <c r="G225" s="237"/>
      <c r="H225" s="240">
        <v>0.64400000000000002</v>
      </c>
      <c r="I225" s="241"/>
      <c r="J225" s="237"/>
      <c r="K225" s="237"/>
      <c r="L225" s="242"/>
      <c r="M225" s="243"/>
      <c r="N225" s="244"/>
      <c r="O225" s="244"/>
      <c r="P225" s="244"/>
      <c r="Q225" s="244"/>
      <c r="R225" s="244"/>
      <c r="S225" s="244"/>
      <c r="T225" s="245"/>
      <c r="AT225" s="246" t="s">
        <v>164</v>
      </c>
      <c r="AU225" s="246" t="s">
        <v>84</v>
      </c>
      <c r="AV225" s="12" t="s">
        <v>84</v>
      </c>
      <c r="AW225" s="12" t="s">
        <v>34</v>
      </c>
      <c r="AX225" s="12" t="s">
        <v>74</v>
      </c>
      <c r="AY225" s="246" t="s">
        <v>153</v>
      </c>
    </row>
    <row r="226" s="13" customFormat="1">
      <c r="B226" s="247"/>
      <c r="C226" s="248"/>
      <c r="D226" s="233" t="s">
        <v>164</v>
      </c>
      <c r="E226" s="249" t="s">
        <v>19</v>
      </c>
      <c r="F226" s="250" t="s">
        <v>167</v>
      </c>
      <c r="G226" s="248"/>
      <c r="H226" s="251">
        <v>0.64400000000000002</v>
      </c>
      <c r="I226" s="252"/>
      <c r="J226" s="248"/>
      <c r="K226" s="248"/>
      <c r="L226" s="253"/>
      <c r="M226" s="254"/>
      <c r="N226" s="255"/>
      <c r="O226" s="255"/>
      <c r="P226" s="255"/>
      <c r="Q226" s="255"/>
      <c r="R226" s="255"/>
      <c r="S226" s="255"/>
      <c r="T226" s="256"/>
      <c r="AT226" s="257" t="s">
        <v>164</v>
      </c>
      <c r="AU226" s="257" t="s">
        <v>84</v>
      </c>
      <c r="AV226" s="13" t="s">
        <v>160</v>
      </c>
      <c r="AW226" s="13" t="s">
        <v>34</v>
      </c>
      <c r="AX226" s="13" t="s">
        <v>82</v>
      </c>
      <c r="AY226" s="257" t="s">
        <v>153</v>
      </c>
    </row>
    <row r="227" s="1" customFormat="1" ht="24" customHeight="1">
      <c r="B227" s="39"/>
      <c r="C227" s="220" t="s">
        <v>345</v>
      </c>
      <c r="D227" s="220" t="s">
        <v>155</v>
      </c>
      <c r="E227" s="221" t="s">
        <v>346</v>
      </c>
      <c r="F227" s="222" t="s">
        <v>347</v>
      </c>
      <c r="G227" s="223" t="s">
        <v>158</v>
      </c>
      <c r="H227" s="224">
        <v>80.019999999999996</v>
      </c>
      <c r="I227" s="225"/>
      <c r="J227" s="226">
        <f>ROUND(I227*H227,2)</f>
        <v>0</v>
      </c>
      <c r="K227" s="222" t="s">
        <v>159</v>
      </c>
      <c r="L227" s="44"/>
      <c r="M227" s="227" t="s">
        <v>19</v>
      </c>
      <c r="N227" s="228" t="s">
        <v>45</v>
      </c>
      <c r="O227" s="84"/>
      <c r="P227" s="229">
        <f>O227*H227</f>
        <v>0</v>
      </c>
      <c r="Q227" s="229">
        <v>0</v>
      </c>
      <c r="R227" s="229">
        <f>Q227*H227</f>
        <v>0</v>
      </c>
      <c r="S227" s="229">
        <v>0</v>
      </c>
      <c r="T227" s="230">
        <f>S227*H227</f>
        <v>0</v>
      </c>
      <c r="AR227" s="231" t="s">
        <v>160</v>
      </c>
      <c r="AT227" s="231" t="s">
        <v>155</v>
      </c>
      <c r="AU227" s="231" t="s">
        <v>84</v>
      </c>
      <c r="AY227" s="18" t="s">
        <v>153</v>
      </c>
      <c r="BE227" s="232">
        <f>IF(N227="základní",J227,0)</f>
        <v>0</v>
      </c>
      <c r="BF227" s="232">
        <f>IF(N227="snížená",J227,0)</f>
        <v>0</v>
      </c>
      <c r="BG227" s="232">
        <f>IF(N227="zákl. přenesená",J227,0)</f>
        <v>0</v>
      </c>
      <c r="BH227" s="232">
        <f>IF(N227="sníž. přenesená",J227,0)</f>
        <v>0</v>
      </c>
      <c r="BI227" s="232">
        <f>IF(N227="nulová",J227,0)</f>
        <v>0</v>
      </c>
      <c r="BJ227" s="18" t="s">
        <v>82</v>
      </c>
      <c r="BK227" s="232">
        <f>ROUND(I227*H227,2)</f>
        <v>0</v>
      </c>
      <c r="BL227" s="18" t="s">
        <v>160</v>
      </c>
      <c r="BM227" s="231" t="s">
        <v>348</v>
      </c>
    </row>
    <row r="228" s="1" customFormat="1">
      <c r="B228" s="39"/>
      <c r="C228" s="40"/>
      <c r="D228" s="233" t="s">
        <v>162</v>
      </c>
      <c r="E228" s="40"/>
      <c r="F228" s="234" t="s">
        <v>349</v>
      </c>
      <c r="G228" s="40"/>
      <c r="H228" s="40"/>
      <c r="I228" s="146"/>
      <c r="J228" s="40"/>
      <c r="K228" s="40"/>
      <c r="L228" s="44"/>
      <c r="M228" s="235"/>
      <c r="N228" s="84"/>
      <c r="O228" s="84"/>
      <c r="P228" s="84"/>
      <c r="Q228" s="84"/>
      <c r="R228" s="84"/>
      <c r="S228" s="84"/>
      <c r="T228" s="85"/>
      <c r="AT228" s="18" t="s">
        <v>162</v>
      </c>
      <c r="AU228" s="18" t="s">
        <v>84</v>
      </c>
    </row>
    <row r="229" s="12" customFormat="1">
      <c r="B229" s="236"/>
      <c r="C229" s="237"/>
      <c r="D229" s="233" t="s">
        <v>164</v>
      </c>
      <c r="E229" s="238" t="s">
        <v>19</v>
      </c>
      <c r="F229" s="239" t="s">
        <v>166</v>
      </c>
      <c r="G229" s="237"/>
      <c r="H229" s="240">
        <v>80.019999999999996</v>
      </c>
      <c r="I229" s="241"/>
      <c r="J229" s="237"/>
      <c r="K229" s="237"/>
      <c r="L229" s="242"/>
      <c r="M229" s="243"/>
      <c r="N229" s="244"/>
      <c r="O229" s="244"/>
      <c r="P229" s="244"/>
      <c r="Q229" s="244"/>
      <c r="R229" s="244"/>
      <c r="S229" s="244"/>
      <c r="T229" s="245"/>
      <c r="AT229" s="246" t="s">
        <v>164</v>
      </c>
      <c r="AU229" s="246" t="s">
        <v>84</v>
      </c>
      <c r="AV229" s="12" t="s">
        <v>84</v>
      </c>
      <c r="AW229" s="12" t="s">
        <v>34</v>
      </c>
      <c r="AX229" s="12" t="s">
        <v>74</v>
      </c>
      <c r="AY229" s="246" t="s">
        <v>153</v>
      </c>
    </row>
    <row r="230" s="13" customFormat="1">
      <c r="B230" s="247"/>
      <c r="C230" s="248"/>
      <c r="D230" s="233" t="s">
        <v>164</v>
      </c>
      <c r="E230" s="249" t="s">
        <v>19</v>
      </c>
      <c r="F230" s="250" t="s">
        <v>167</v>
      </c>
      <c r="G230" s="248"/>
      <c r="H230" s="251">
        <v>80.019999999999996</v>
      </c>
      <c r="I230" s="252"/>
      <c r="J230" s="248"/>
      <c r="K230" s="248"/>
      <c r="L230" s="253"/>
      <c r="M230" s="254"/>
      <c r="N230" s="255"/>
      <c r="O230" s="255"/>
      <c r="P230" s="255"/>
      <c r="Q230" s="255"/>
      <c r="R230" s="255"/>
      <c r="S230" s="255"/>
      <c r="T230" s="256"/>
      <c r="AT230" s="257" t="s">
        <v>164</v>
      </c>
      <c r="AU230" s="257" t="s">
        <v>84</v>
      </c>
      <c r="AV230" s="13" t="s">
        <v>160</v>
      </c>
      <c r="AW230" s="13" t="s">
        <v>34</v>
      </c>
      <c r="AX230" s="13" t="s">
        <v>82</v>
      </c>
      <c r="AY230" s="257" t="s">
        <v>153</v>
      </c>
    </row>
    <row r="231" s="1" customFormat="1" ht="16.5" customHeight="1">
      <c r="B231" s="39"/>
      <c r="C231" s="220" t="s">
        <v>350</v>
      </c>
      <c r="D231" s="220" t="s">
        <v>155</v>
      </c>
      <c r="E231" s="221" t="s">
        <v>351</v>
      </c>
      <c r="F231" s="222" t="s">
        <v>352</v>
      </c>
      <c r="G231" s="223" t="s">
        <v>170</v>
      </c>
      <c r="H231" s="224">
        <v>2.355</v>
      </c>
      <c r="I231" s="225"/>
      <c r="J231" s="226">
        <f>ROUND(I231*H231,2)</f>
        <v>0</v>
      </c>
      <c r="K231" s="222" t="s">
        <v>159</v>
      </c>
      <c r="L231" s="44"/>
      <c r="M231" s="227" t="s">
        <v>19</v>
      </c>
      <c r="N231" s="228" t="s">
        <v>45</v>
      </c>
      <c r="O231" s="84"/>
      <c r="P231" s="229">
        <f>O231*H231</f>
        <v>0</v>
      </c>
      <c r="Q231" s="229">
        <v>0</v>
      </c>
      <c r="R231" s="229">
        <f>Q231*H231</f>
        <v>0</v>
      </c>
      <c r="S231" s="229">
        <v>0</v>
      </c>
      <c r="T231" s="230">
        <f>S231*H231</f>
        <v>0</v>
      </c>
      <c r="AR231" s="231" t="s">
        <v>160</v>
      </c>
      <c r="AT231" s="231" t="s">
        <v>155</v>
      </c>
      <c r="AU231" s="231" t="s">
        <v>84</v>
      </c>
      <c r="AY231" s="18" t="s">
        <v>153</v>
      </c>
      <c r="BE231" s="232">
        <f>IF(N231="základní",J231,0)</f>
        <v>0</v>
      </c>
      <c r="BF231" s="232">
        <f>IF(N231="snížená",J231,0)</f>
        <v>0</v>
      </c>
      <c r="BG231" s="232">
        <f>IF(N231="zákl. přenesená",J231,0)</f>
        <v>0</v>
      </c>
      <c r="BH231" s="232">
        <f>IF(N231="sníž. přenesená",J231,0)</f>
        <v>0</v>
      </c>
      <c r="BI231" s="232">
        <f>IF(N231="nulová",J231,0)</f>
        <v>0</v>
      </c>
      <c r="BJ231" s="18" t="s">
        <v>82</v>
      </c>
      <c r="BK231" s="232">
        <f>ROUND(I231*H231,2)</f>
        <v>0</v>
      </c>
      <c r="BL231" s="18" t="s">
        <v>160</v>
      </c>
      <c r="BM231" s="231" t="s">
        <v>353</v>
      </c>
    </row>
    <row r="232" s="1" customFormat="1">
      <c r="B232" s="39"/>
      <c r="C232" s="40"/>
      <c r="D232" s="233" t="s">
        <v>162</v>
      </c>
      <c r="E232" s="40"/>
      <c r="F232" s="234" t="s">
        <v>354</v>
      </c>
      <c r="G232" s="40"/>
      <c r="H232" s="40"/>
      <c r="I232" s="146"/>
      <c r="J232" s="40"/>
      <c r="K232" s="40"/>
      <c r="L232" s="44"/>
      <c r="M232" s="235"/>
      <c r="N232" s="84"/>
      <c r="O232" s="84"/>
      <c r="P232" s="84"/>
      <c r="Q232" s="84"/>
      <c r="R232" s="84"/>
      <c r="S232" s="84"/>
      <c r="T232" s="85"/>
      <c r="AT232" s="18" t="s">
        <v>162</v>
      </c>
      <c r="AU232" s="18" t="s">
        <v>84</v>
      </c>
    </row>
    <row r="233" s="12" customFormat="1">
      <c r="B233" s="236"/>
      <c r="C233" s="237"/>
      <c r="D233" s="233" t="s">
        <v>164</v>
      </c>
      <c r="E233" s="238" t="s">
        <v>19</v>
      </c>
      <c r="F233" s="239" t="s">
        <v>355</v>
      </c>
      <c r="G233" s="237"/>
      <c r="H233" s="240">
        <v>2.355</v>
      </c>
      <c r="I233" s="241"/>
      <c r="J233" s="237"/>
      <c r="K233" s="237"/>
      <c r="L233" s="242"/>
      <c r="M233" s="243"/>
      <c r="N233" s="244"/>
      <c r="O233" s="244"/>
      <c r="P233" s="244"/>
      <c r="Q233" s="244"/>
      <c r="R233" s="244"/>
      <c r="S233" s="244"/>
      <c r="T233" s="245"/>
      <c r="AT233" s="246" t="s">
        <v>164</v>
      </c>
      <c r="AU233" s="246" t="s">
        <v>84</v>
      </c>
      <c r="AV233" s="12" t="s">
        <v>84</v>
      </c>
      <c r="AW233" s="12" t="s">
        <v>34</v>
      </c>
      <c r="AX233" s="12" t="s">
        <v>74</v>
      </c>
      <c r="AY233" s="246" t="s">
        <v>153</v>
      </c>
    </row>
    <row r="234" s="13" customFormat="1">
      <c r="B234" s="247"/>
      <c r="C234" s="248"/>
      <c r="D234" s="233" t="s">
        <v>164</v>
      </c>
      <c r="E234" s="249" t="s">
        <v>19</v>
      </c>
      <c r="F234" s="250" t="s">
        <v>167</v>
      </c>
      <c r="G234" s="248"/>
      <c r="H234" s="251">
        <v>2.355</v>
      </c>
      <c r="I234" s="252"/>
      <c r="J234" s="248"/>
      <c r="K234" s="248"/>
      <c r="L234" s="253"/>
      <c r="M234" s="254"/>
      <c r="N234" s="255"/>
      <c r="O234" s="255"/>
      <c r="P234" s="255"/>
      <c r="Q234" s="255"/>
      <c r="R234" s="255"/>
      <c r="S234" s="255"/>
      <c r="T234" s="256"/>
      <c r="AT234" s="257" t="s">
        <v>164</v>
      </c>
      <c r="AU234" s="257" t="s">
        <v>84</v>
      </c>
      <c r="AV234" s="13" t="s">
        <v>160</v>
      </c>
      <c r="AW234" s="13" t="s">
        <v>34</v>
      </c>
      <c r="AX234" s="13" t="s">
        <v>82</v>
      </c>
      <c r="AY234" s="257" t="s">
        <v>153</v>
      </c>
    </row>
    <row r="235" s="11" customFormat="1" ht="22.8" customHeight="1">
      <c r="B235" s="204"/>
      <c r="C235" s="205"/>
      <c r="D235" s="206" t="s">
        <v>73</v>
      </c>
      <c r="E235" s="218" t="s">
        <v>186</v>
      </c>
      <c r="F235" s="218" t="s">
        <v>356</v>
      </c>
      <c r="G235" s="205"/>
      <c r="H235" s="205"/>
      <c r="I235" s="208"/>
      <c r="J235" s="219">
        <f>BK235</f>
        <v>0</v>
      </c>
      <c r="K235" s="205"/>
      <c r="L235" s="210"/>
      <c r="M235" s="211"/>
      <c r="N235" s="212"/>
      <c r="O235" s="212"/>
      <c r="P235" s="213">
        <f>SUM(P236:P243)</f>
        <v>0</v>
      </c>
      <c r="Q235" s="212"/>
      <c r="R235" s="213">
        <f>SUM(R236:R243)</f>
        <v>35.609990500000002</v>
      </c>
      <c r="S235" s="212"/>
      <c r="T235" s="214">
        <f>SUM(T236:T243)</f>
        <v>0</v>
      </c>
      <c r="AR235" s="215" t="s">
        <v>82</v>
      </c>
      <c r="AT235" s="216" t="s">
        <v>73</v>
      </c>
      <c r="AU235" s="216" t="s">
        <v>82</v>
      </c>
      <c r="AY235" s="215" t="s">
        <v>153</v>
      </c>
      <c r="BK235" s="217">
        <f>SUM(BK236:BK243)</f>
        <v>0</v>
      </c>
    </row>
    <row r="236" s="1" customFormat="1" ht="36" customHeight="1">
      <c r="B236" s="39"/>
      <c r="C236" s="220" t="s">
        <v>357</v>
      </c>
      <c r="D236" s="220" t="s">
        <v>155</v>
      </c>
      <c r="E236" s="221" t="s">
        <v>358</v>
      </c>
      <c r="F236" s="222" t="s">
        <v>359</v>
      </c>
      <c r="G236" s="223" t="s">
        <v>158</v>
      </c>
      <c r="H236" s="224">
        <v>163.446</v>
      </c>
      <c r="I236" s="225"/>
      <c r="J236" s="226">
        <f>ROUND(I236*H236,2)</f>
        <v>0</v>
      </c>
      <c r="K236" s="222" t="s">
        <v>159</v>
      </c>
      <c r="L236" s="44"/>
      <c r="M236" s="227" t="s">
        <v>19</v>
      </c>
      <c r="N236" s="228" t="s">
        <v>45</v>
      </c>
      <c r="O236" s="84"/>
      <c r="P236" s="229">
        <f>O236*H236</f>
        <v>0</v>
      </c>
      <c r="Q236" s="229">
        <v>0.084250000000000005</v>
      </c>
      <c r="R236" s="229">
        <f>Q236*H236</f>
        <v>13.7703255</v>
      </c>
      <c r="S236" s="229">
        <v>0</v>
      </c>
      <c r="T236" s="230">
        <f>S236*H236</f>
        <v>0</v>
      </c>
      <c r="AR236" s="231" t="s">
        <v>160</v>
      </c>
      <c r="AT236" s="231" t="s">
        <v>155</v>
      </c>
      <c r="AU236" s="231" t="s">
        <v>84</v>
      </c>
      <c r="AY236" s="18" t="s">
        <v>153</v>
      </c>
      <c r="BE236" s="232">
        <f>IF(N236="základní",J236,0)</f>
        <v>0</v>
      </c>
      <c r="BF236" s="232">
        <f>IF(N236="snížená",J236,0)</f>
        <v>0</v>
      </c>
      <c r="BG236" s="232">
        <f>IF(N236="zákl. přenesená",J236,0)</f>
        <v>0</v>
      </c>
      <c r="BH236" s="232">
        <f>IF(N236="sníž. přenesená",J236,0)</f>
        <v>0</v>
      </c>
      <c r="BI236" s="232">
        <f>IF(N236="nulová",J236,0)</f>
        <v>0</v>
      </c>
      <c r="BJ236" s="18" t="s">
        <v>82</v>
      </c>
      <c r="BK236" s="232">
        <f>ROUND(I236*H236,2)</f>
        <v>0</v>
      </c>
      <c r="BL236" s="18" t="s">
        <v>160</v>
      </c>
      <c r="BM236" s="231" t="s">
        <v>360</v>
      </c>
    </row>
    <row r="237" s="1" customFormat="1">
      <c r="B237" s="39"/>
      <c r="C237" s="40"/>
      <c r="D237" s="233" t="s">
        <v>162</v>
      </c>
      <c r="E237" s="40"/>
      <c r="F237" s="234" t="s">
        <v>361</v>
      </c>
      <c r="G237" s="40"/>
      <c r="H237" s="40"/>
      <c r="I237" s="146"/>
      <c r="J237" s="40"/>
      <c r="K237" s="40"/>
      <c r="L237" s="44"/>
      <c r="M237" s="235"/>
      <c r="N237" s="84"/>
      <c r="O237" s="84"/>
      <c r="P237" s="84"/>
      <c r="Q237" s="84"/>
      <c r="R237" s="84"/>
      <c r="S237" s="84"/>
      <c r="T237" s="85"/>
      <c r="AT237" s="18" t="s">
        <v>162</v>
      </c>
      <c r="AU237" s="18" t="s">
        <v>84</v>
      </c>
    </row>
    <row r="238" s="12" customFormat="1">
      <c r="B238" s="236"/>
      <c r="C238" s="237"/>
      <c r="D238" s="233" t="s">
        <v>164</v>
      </c>
      <c r="E238" s="238" t="s">
        <v>19</v>
      </c>
      <c r="F238" s="239" t="s">
        <v>362</v>
      </c>
      <c r="G238" s="237"/>
      <c r="H238" s="240">
        <v>80.019999999999996</v>
      </c>
      <c r="I238" s="241"/>
      <c r="J238" s="237"/>
      <c r="K238" s="237"/>
      <c r="L238" s="242"/>
      <c r="M238" s="243"/>
      <c r="N238" s="244"/>
      <c r="O238" s="244"/>
      <c r="P238" s="244"/>
      <c r="Q238" s="244"/>
      <c r="R238" s="244"/>
      <c r="S238" s="244"/>
      <c r="T238" s="245"/>
      <c r="AT238" s="246" t="s">
        <v>164</v>
      </c>
      <c r="AU238" s="246" t="s">
        <v>84</v>
      </c>
      <c r="AV238" s="12" t="s">
        <v>84</v>
      </c>
      <c r="AW238" s="12" t="s">
        <v>34</v>
      </c>
      <c r="AX238" s="12" t="s">
        <v>74</v>
      </c>
      <c r="AY238" s="246" t="s">
        <v>153</v>
      </c>
    </row>
    <row r="239" s="12" customFormat="1">
      <c r="B239" s="236"/>
      <c r="C239" s="237"/>
      <c r="D239" s="233" t="s">
        <v>164</v>
      </c>
      <c r="E239" s="238" t="s">
        <v>19</v>
      </c>
      <c r="F239" s="239" t="s">
        <v>363</v>
      </c>
      <c r="G239" s="237"/>
      <c r="H239" s="240">
        <v>80.486000000000004</v>
      </c>
      <c r="I239" s="241"/>
      <c r="J239" s="237"/>
      <c r="K239" s="237"/>
      <c r="L239" s="242"/>
      <c r="M239" s="243"/>
      <c r="N239" s="244"/>
      <c r="O239" s="244"/>
      <c r="P239" s="244"/>
      <c r="Q239" s="244"/>
      <c r="R239" s="244"/>
      <c r="S239" s="244"/>
      <c r="T239" s="245"/>
      <c r="AT239" s="246" t="s">
        <v>164</v>
      </c>
      <c r="AU239" s="246" t="s">
        <v>84</v>
      </c>
      <c r="AV239" s="12" t="s">
        <v>84</v>
      </c>
      <c r="AW239" s="12" t="s">
        <v>34</v>
      </c>
      <c r="AX239" s="12" t="s">
        <v>74</v>
      </c>
      <c r="AY239" s="246" t="s">
        <v>153</v>
      </c>
    </row>
    <row r="240" s="12" customFormat="1">
      <c r="B240" s="236"/>
      <c r="C240" s="237"/>
      <c r="D240" s="233" t="s">
        <v>164</v>
      </c>
      <c r="E240" s="238" t="s">
        <v>19</v>
      </c>
      <c r="F240" s="239" t="s">
        <v>226</v>
      </c>
      <c r="G240" s="237"/>
      <c r="H240" s="240">
        <v>2.9399999999999999</v>
      </c>
      <c r="I240" s="241"/>
      <c r="J240" s="237"/>
      <c r="K240" s="237"/>
      <c r="L240" s="242"/>
      <c r="M240" s="243"/>
      <c r="N240" s="244"/>
      <c r="O240" s="244"/>
      <c r="P240" s="244"/>
      <c r="Q240" s="244"/>
      <c r="R240" s="244"/>
      <c r="S240" s="244"/>
      <c r="T240" s="245"/>
      <c r="AT240" s="246" t="s">
        <v>164</v>
      </c>
      <c r="AU240" s="246" t="s">
        <v>84</v>
      </c>
      <c r="AV240" s="12" t="s">
        <v>84</v>
      </c>
      <c r="AW240" s="12" t="s">
        <v>34</v>
      </c>
      <c r="AX240" s="12" t="s">
        <v>74</v>
      </c>
      <c r="AY240" s="246" t="s">
        <v>153</v>
      </c>
    </row>
    <row r="241" s="13" customFormat="1">
      <c r="B241" s="247"/>
      <c r="C241" s="248"/>
      <c r="D241" s="233" t="s">
        <v>164</v>
      </c>
      <c r="E241" s="249" t="s">
        <v>19</v>
      </c>
      <c r="F241" s="250" t="s">
        <v>167</v>
      </c>
      <c r="G241" s="248"/>
      <c r="H241" s="251">
        <v>163.446</v>
      </c>
      <c r="I241" s="252"/>
      <c r="J241" s="248"/>
      <c r="K241" s="248"/>
      <c r="L241" s="253"/>
      <c r="M241" s="254"/>
      <c r="N241" s="255"/>
      <c r="O241" s="255"/>
      <c r="P241" s="255"/>
      <c r="Q241" s="255"/>
      <c r="R241" s="255"/>
      <c r="S241" s="255"/>
      <c r="T241" s="256"/>
      <c r="AT241" s="257" t="s">
        <v>164</v>
      </c>
      <c r="AU241" s="257" t="s">
        <v>84</v>
      </c>
      <c r="AV241" s="13" t="s">
        <v>160</v>
      </c>
      <c r="AW241" s="13" t="s">
        <v>34</v>
      </c>
      <c r="AX241" s="13" t="s">
        <v>82</v>
      </c>
      <c r="AY241" s="257" t="s">
        <v>153</v>
      </c>
    </row>
    <row r="242" s="1" customFormat="1" ht="16.5" customHeight="1">
      <c r="B242" s="39"/>
      <c r="C242" s="279" t="s">
        <v>364</v>
      </c>
      <c r="D242" s="279" t="s">
        <v>275</v>
      </c>
      <c r="E242" s="280" t="s">
        <v>365</v>
      </c>
      <c r="F242" s="281" t="s">
        <v>366</v>
      </c>
      <c r="G242" s="282" t="s">
        <v>158</v>
      </c>
      <c r="H242" s="283">
        <v>166.715</v>
      </c>
      <c r="I242" s="284"/>
      <c r="J242" s="285">
        <f>ROUND(I242*H242,2)</f>
        <v>0</v>
      </c>
      <c r="K242" s="281" t="s">
        <v>159</v>
      </c>
      <c r="L242" s="286"/>
      <c r="M242" s="287" t="s">
        <v>19</v>
      </c>
      <c r="N242" s="288" t="s">
        <v>45</v>
      </c>
      <c r="O242" s="84"/>
      <c r="P242" s="229">
        <f>O242*H242</f>
        <v>0</v>
      </c>
      <c r="Q242" s="229">
        <v>0.13100000000000001</v>
      </c>
      <c r="R242" s="229">
        <f>Q242*H242</f>
        <v>21.839665</v>
      </c>
      <c r="S242" s="229">
        <v>0</v>
      </c>
      <c r="T242" s="230">
        <f>S242*H242</f>
        <v>0</v>
      </c>
      <c r="AR242" s="231" t="s">
        <v>202</v>
      </c>
      <c r="AT242" s="231" t="s">
        <v>275</v>
      </c>
      <c r="AU242" s="231" t="s">
        <v>84</v>
      </c>
      <c r="AY242" s="18" t="s">
        <v>153</v>
      </c>
      <c r="BE242" s="232">
        <f>IF(N242="základní",J242,0)</f>
        <v>0</v>
      </c>
      <c r="BF242" s="232">
        <f>IF(N242="snížená",J242,0)</f>
        <v>0</v>
      </c>
      <c r="BG242" s="232">
        <f>IF(N242="zákl. přenesená",J242,0)</f>
        <v>0</v>
      </c>
      <c r="BH242" s="232">
        <f>IF(N242="sníž. přenesená",J242,0)</f>
        <v>0</v>
      </c>
      <c r="BI242" s="232">
        <f>IF(N242="nulová",J242,0)</f>
        <v>0</v>
      </c>
      <c r="BJ242" s="18" t="s">
        <v>82</v>
      </c>
      <c r="BK242" s="232">
        <f>ROUND(I242*H242,2)</f>
        <v>0</v>
      </c>
      <c r="BL242" s="18" t="s">
        <v>160</v>
      </c>
      <c r="BM242" s="231" t="s">
        <v>367</v>
      </c>
    </row>
    <row r="243" s="12" customFormat="1">
      <c r="B243" s="236"/>
      <c r="C243" s="237"/>
      <c r="D243" s="233" t="s">
        <v>164</v>
      </c>
      <c r="E243" s="237"/>
      <c r="F243" s="239" t="s">
        <v>368</v>
      </c>
      <c r="G243" s="237"/>
      <c r="H243" s="240">
        <v>166.715</v>
      </c>
      <c r="I243" s="241"/>
      <c r="J243" s="237"/>
      <c r="K243" s="237"/>
      <c r="L243" s="242"/>
      <c r="M243" s="243"/>
      <c r="N243" s="244"/>
      <c r="O243" s="244"/>
      <c r="P243" s="244"/>
      <c r="Q243" s="244"/>
      <c r="R243" s="244"/>
      <c r="S243" s="244"/>
      <c r="T243" s="245"/>
      <c r="AT243" s="246" t="s">
        <v>164</v>
      </c>
      <c r="AU243" s="246" t="s">
        <v>84</v>
      </c>
      <c r="AV243" s="12" t="s">
        <v>84</v>
      </c>
      <c r="AW243" s="12" t="s">
        <v>4</v>
      </c>
      <c r="AX243" s="12" t="s">
        <v>82</v>
      </c>
      <c r="AY243" s="246" t="s">
        <v>153</v>
      </c>
    </row>
    <row r="244" s="11" customFormat="1" ht="22.8" customHeight="1">
      <c r="B244" s="204"/>
      <c r="C244" s="205"/>
      <c r="D244" s="206" t="s">
        <v>73</v>
      </c>
      <c r="E244" s="218" t="s">
        <v>192</v>
      </c>
      <c r="F244" s="218" t="s">
        <v>369</v>
      </c>
      <c r="G244" s="205"/>
      <c r="H244" s="205"/>
      <c r="I244" s="208"/>
      <c r="J244" s="219">
        <f>BK244</f>
        <v>0</v>
      </c>
      <c r="K244" s="205"/>
      <c r="L244" s="210"/>
      <c r="M244" s="211"/>
      <c r="N244" s="212"/>
      <c r="O244" s="212"/>
      <c r="P244" s="213">
        <f>SUM(P245:P636)</f>
        <v>0</v>
      </c>
      <c r="Q244" s="212"/>
      <c r="R244" s="213">
        <f>SUM(R245:R636)</f>
        <v>123.05255765999999</v>
      </c>
      <c r="S244" s="212"/>
      <c r="T244" s="214">
        <f>SUM(T245:T636)</f>
        <v>0</v>
      </c>
      <c r="AR244" s="215" t="s">
        <v>82</v>
      </c>
      <c r="AT244" s="216" t="s">
        <v>73</v>
      </c>
      <c r="AU244" s="216" t="s">
        <v>82</v>
      </c>
      <c r="AY244" s="215" t="s">
        <v>153</v>
      </c>
      <c r="BK244" s="217">
        <f>SUM(BK245:BK636)</f>
        <v>0</v>
      </c>
    </row>
    <row r="245" s="1" customFormat="1" ht="24" customHeight="1">
      <c r="B245" s="39"/>
      <c r="C245" s="220" t="s">
        <v>370</v>
      </c>
      <c r="D245" s="220" t="s">
        <v>155</v>
      </c>
      <c r="E245" s="221" t="s">
        <v>371</v>
      </c>
      <c r="F245" s="222" t="s">
        <v>372</v>
      </c>
      <c r="G245" s="223" t="s">
        <v>158</v>
      </c>
      <c r="H245" s="224">
        <v>116.214</v>
      </c>
      <c r="I245" s="225"/>
      <c r="J245" s="226">
        <f>ROUND(I245*H245,2)</f>
        <v>0</v>
      </c>
      <c r="K245" s="222" t="s">
        <v>159</v>
      </c>
      <c r="L245" s="44"/>
      <c r="M245" s="227" t="s">
        <v>19</v>
      </c>
      <c r="N245" s="228" t="s">
        <v>45</v>
      </c>
      <c r="O245" s="84"/>
      <c r="P245" s="229">
        <f>O245*H245</f>
        <v>0</v>
      </c>
      <c r="Q245" s="229">
        <v>0.018380000000000001</v>
      </c>
      <c r="R245" s="229">
        <f>Q245*H245</f>
        <v>2.13601332</v>
      </c>
      <c r="S245" s="229">
        <v>0</v>
      </c>
      <c r="T245" s="230">
        <f>S245*H245</f>
        <v>0</v>
      </c>
      <c r="AR245" s="231" t="s">
        <v>160</v>
      </c>
      <c r="AT245" s="231" t="s">
        <v>155</v>
      </c>
      <c r="AU245" s="231" t="s">
        <v>84</v>
      </c>
      <c r="AY245" s="18" t="s">
        <v>153</v>
      </c>
      <c r="BE245" s="232">
        <f>IF(N245="základní",J245,0)</f>
        <v>0</v>
      </c>
      <c r="BF245" s="232">
        <f>IF(N245="snížená",J245,0)</f>
        <v>0</v>
      </c>
      <c r="BG245" s="232">
        <f>IF(N245="zákl. přenesená",J245,0)</f>
        <v>0</v>
      </c>
      <c r="BH245" s="232">
        <f>IF(N245="sníž. přenesená",J245,0)</f>
        <v>0</v>
      </c>
      <c r="BI245" s="232">
        <f>IF(N245="nulová",J245,0)</f>
        <v>0</v>
      </c>
      <c r="BJ245" s="18" t="s">
        <v>82</v>
      </c>
      <c r="BK245" s="232">
        <f>ROUND(I245*H245,2)</f>
        <v>0</v>
      </c>
      <c r="BL245" s="18" t="s">
        <v>160</v>
      </c>
      <c r="BM245" s="231" t="s">
        <v>373</v>
      </c>
    </row>
    <row r="246" s="1" customFormat="1">
      <c r="B246" s="39"/>
      <c r="C246" s="40"/>
      <c r="D246" s="233" t="s">
        <v>162</v>
      </c>
      <c r="E246" s="40"/>
      <c r="F246" s="234" t="s">
        <v>374</v>
      </c>
      <c r="G246" s="40"/>
      <c r="H246" s="40"/>
      <c r="I246" s="146"/>
      <c r="J246" s="40"/>
      <c r="K246" s="40"/>
      <c r="L246" s="44"/>
      <c r="M246" s="235"/>
      <c r="N246" s="84"/>
      <c r="O246" s="84"/>
      <c r="P246" s="84"/>
      <c r="Q246" s="84"/>
      <c r="R246" s="84"/>
      <c r="S246" s="84"/>
      <c r="T246" s="85"/>
      <c r="AT246" s="18" t="s">
        <v>162</v>
      </c>
      <c r="AU246" s="18" t="s">
        <v>84</v>
      </c>
    </row>
    <row r="247" s="12" customFormat="1">
      <c r="B247" s="236"/>
      <c r="C247" s="237"/>
      <c r="D247" s="233" t="s">
        <v>164</v>
      </c>
      <c r="E247" s="238" t="s">
        <v>19</v>
      </c>
      <c r="F247" s="239" t="s">
        <v>375</v>
      </c>
      <c r="G247" s="237"/>
      <c r="H247" s="240">
        <v>34.350999999999999</v>
      </c>
      <c r="I247" s="241"/>
      <c r="J247" s="237"/>
      <c r="K247" s="237"/>
      <c r="L247" s="242"/>
      <c r="M247" s="243"/>
      <c r="N247" s="244"/>
      <c r="O247" s="244"/>
      <c r="P247" s="244"/>
      <c r="Q247" s="244"/>
      <c r="R247" s="244"/>
      <c r="S247" s="244"/>
      <c r="T247" s="245"/>
      <c r="AT247" s="246" t="s">
        <v>164</v>
      </c>
      <c r="AU247" s="246" t="s">
        <v>84</v>
      </c>
      <c r="AV247" s="12" t="s">
        <v>84</v>
      </c>
      <c r="AW247" s="12" t="s">
        <v>34</v>
      </c>
      <c r="AX247" s="12" t="s">
        <v>74</v>
      </c>
      <c r="AY247" s="246" t="s">
        <v>153</v>
      </c>
    </row>
    <row r="248" s="15" customFormat="1">
      <c r="B248" s="268"/>
      <c r="C248" s="269"/>
      <c r="D248" s="233" t="s">
        <v>164</v>
      </c>
      <c r="E248" s="270" t="s">
        <v>19</v>
      </c>
      <c r="F248" s="271" t="s">
        <v>242</v>
      </c>
      <c r="G248" s="269"/>
      <c r="H248" s="272">
        <v>34.350999999999999</v>
      </c>
      <c r="I248" s="273"/>
      <c r="J248" s="269"/>
      <c r="K248" s="269"/>
      <c r="L248" s="274"/>
      <c r="M248" s="275"/>
      <c r="N248" s="276"/>
      <c r="O248" s="276"/>
      <c r="P248" s="276"/>
      <c r="Q248" s="276"/>
      <c r="R248" s="276"/>
      <c r="S248" s="276"/>
      <c r="T248" s="277"/>
      <c r="AT248" s="278" t="s">
        <v>164</v>
      </c>
      <c r="AU248" s="278" t="s">
        <v>84</v>
      </c>
      <c r="AV248" s="15" t="s">
        <v>176</v>
      </c>
      <c r="AW248" s="15" t="s">
        <v>34</v>
      </c>
      <c r="AX248" s="15" t="s">
        <v>74</v>
      </c>
      <c r="AY248" s="278" t="s">
        <v>153</v>
      </c>
    </row>
    <row r="249" s="12" customFormat="1">
      <c r="B249" s="236"/>
      <c r="C249" s="237"/>
      <c r="D249" s="233" t="s">
        <v>164</v>
      </c>
      <c r="E249" s="238" t="s">
        <v>19</v>
      </c>
      <c r="F249" s="239" t="s">
        <v>376</v>
      </c>
      <c r="G249" s="237"/>
      <c r="H249" s="240">
        <v>36.411999999999999</v>
      </c>
      <c r="I249" s="241"/>
      <c r="J249" s="237"/>
      <c r="K249" s="237"/>
      <c r="L249" s="242"/>
      <c r="M249" s="243"/>
      <c r="N249" s="244"/>
      <c r="O249" s="244"/>
      <c r="P249" s="244"/>
      <c r="Q249" s="244"/>
      <c r="R249" s="244"/>
      <c r="S249" s="244"/>
      <c r="T249" s="245"/>
      <c r="AT249" s="246" t="s">
        <v>164</v>
      </c>
      <c r="AU249" s="246" t="s">
        <v>84</v>
      </c>
      <c r="AV249" s="12" t="s">
        <v>84</v>
      </c>
      <c r="AW249" s="12" t="s">
        <v>34</v>
      </c>
      <c r="AX249" s="12" t="s">
        <v>74</v>
      </c>
      <c r="AY249" s="246" t="s">
        <v>153</v>
      </c>
    </row>
    <row r="250" s="15" customFormat="1">
      <c r="B250" s="268"/>
      <c r="C250" s="269"/>
      <c r="D250" s="233" t="s">
        <v>164</v>
      </c>
      <c r="E250" s="270" t="s">
        <v>19</v>
      </c>
      <c r="F250" s="271" t="s">
        <v>242</v>
      </c>
      <c r="G250" s="269"/>
      <c r="H250" s="272">
        <v>36.411999999999999</v>
      </c>
      <c r="I250" s="273"/>
      <c r="J250" s="269"/>
      <c r="K250" s="269"/>
      <c r="L250" s="274"/>
      <c r="M250" s="275"/>
      <c r="N250" s="276"/>
      <c r="O250" s="276"/>
      <c r="P250" s="276"/>
      <c r="Q250" s="276"/>
      <c r="R250" s="276"/>
      <c r="S250" s="276"/>
      <c r="T250" s="277"/>
      <c r="AT250" s="278" t="s">
        <v>164</v>
      </c>
      <c r="AU250" s="278" t="s">
        <v>84</v>
      </c>
      <c r="AV250" s="15" t="s">
        <v>176</v>
      </c>
      <c r="AW250" s="15" t="s">
        <v>34</v>
      </c>
      <c r="AX250" s="15" t="s">
        <v>74</v>
      </c>
      <c r="AY250" s="278" t="s">
        <v>153</v>
      </c>
    </row>
    <row r="251" s="12" customFormat="1">
      <c r="B251" s="236"/>
      <c r="C251" s="237"/>
      <c r="D251" s="233" t="s">
        <v>164</v>
      </c>
      <c r="E251" s="238" t="s">
        <v>19</v>
      </c>
      <c r="F251" s="239" t="s">
        <v>377</v>
      </c>
      <c r="G251" s="237"/>
      <c r="H251" s="240">
        <v>45.451000000000001</v>
      </c>
      <c r="I251" s="241"/>
      <c r="J251" s="237"/>
      <c r="K251" s="237"/>
      <c r="L251" s="242"/>
      <c r="M251" s="243"/>
      <c r="N251" s="244"/>
      <c r="O251" s="244"/>
      <c r="P251" s="244"/>
      <c r="Q251" s="244"/>
      <c r="R251" s="244"/>
      <c r="S251" s="244"/>
      <c r="T251" s="245"/>
      <c r="AT251" s="246" t="s">
        <v>164</v>
      </c>
      <c r="AU251" s="246" t="s">
        <v>84</v>
      </c>
      <c r="AV251" s="12" t="s">
        <v>84</v>
      </c>
      <c r="AW251" s="12" t="s">
        <v>34</v>
      </c>
      <c r="AX251" s="12" t="s">
        <v>74</v>
      </c>
      <c r="AY251" s="246" t="s">
        <v>153</v>
      </c>
    </row>
    <row r="252" s="15" customFormat="1">
      <c r="B252" s="268"/>
      <c r="C252" s="269"/>
      <c r="D252" s="233" t="s">
        <v>164</v>
      </c>
      <c r="E252" s="270" t="s">
        <v>19</v>
      </c>
      <c r="F252" s="271" t="s">
        <v>242</v>
      </c>
      <c r="G252" s="269"/>
      <c r="H252" s="272">
        <v>45.451000000000001</v>
      </c>
      <c r="I252" s="273"/>
      <c r="J252" s="269"/>
      <c r="K252" s="269"/>
      <c r="L252" s="274"/>
      <c r="M252" s="275"/>
      <c r="N252" s="276"/>
      <c r="O252" s="276"/>
      <c r="P252" s="276"/>
      <c r="Q252" s="276"/>
      <c r="R252" s="276"/>
      <c r="S252" s="276"/>
      <c r="T252" s="277"/>
      <c r="AT252" s="278" t="s">
        <v>164</v>
      </c>
      <c r="AU252" s="278" t="s">
        <v>84</v>
      </c>
      <c r="AV252" s="15" t="s">
        <v>176</v>
      </c>
      <c r="AW252" s="15" t="s">
        <v>34</v>
      </c>
      <c r="AX252" s="15" t="s">
        <v>74</v>
      </c>
      <c r="AY252" s="278" t="s">
        <v>153</v>
      </c>
    </row>
    <row r="253" s="13" customFormat="1">
      <c r="B253" s="247"/>
      <c r="C253" s="248"/>
      <c r="D253" s="233" t="s">
        <v>164</v>
      </c>
      <c r="E253" s="249" t="s">
        <v>19</v>
      </c>
      <c r="F253" s="250" t="s">
        <v>167</v>
      </c>
      <c r="G253" s="248"/>
      <c r="H253" s="251">
        <v>116.214</v>
      </c>
      <c r="I253" s="252"/>
      <c r="J253" s="248"/>
      <c r="K253" s="248"/>
      <c r="L253" s="253"/>
      <c r="M253" s="254"/>
      <c r="N253" s="255"/>
      <c r="O253" s="255"/>
      <c r="P253" s="255"/>
      <c r="Q253" s="255"/>
      <c r="R253" s="255"/>
      <c r="S253" s="255"/>
      <c r="T253" s="256"/>
      <c r="AT253" s="257" t="s">
        <v>164</v>
      </c>
      <c r="AU253" s="257" t="s">
        <v>84</v>
      </c>
      <c r="AV253" s="13" t="s">
        <v>160</v>
      </c>
      <c r="AW253" s="13" t="s">
        <v>34</v>
      </c>
      <c r="AX253" s="13" t="s">
        <v>82</v>
      </c>
      <c r="AY253" s="257" t="s">
        <v>153</v>
      </c>
    </row>
    <row r="254" s="1" customFormat="1" ht="24" customHeight="1">
      <c r="B254" s="39"/>
      <c r="C254" s="220" t="s">
        <v>378</v>
      </c>
      <c r="D254" s="220" t="s">
        <v>155</v>
      </c>
      <c r="E254" s="221" t="s">
        <v>379</v>
      </c>
      <c r="F254" s="222" t="s">
        <v>380</v>
      </c>
      <c r="G254" s="223" t="s">
        <v>158</v>
      </c>
      <c r="H254" s="224">
        <v>116.214</v>
      </c>
      <c r="I254" s="225"/>
      <c r="J254" s="226">
        <f>ROUND(I254*H254,2)</f>
        <v>0</v>
      </c>
      <c r="K254" s="222" t="s">
        <v>159</v>
      </c>
      <c r="L254" s="44"/>
      <c r="M254" s="227" t="s">
        <v>19</v>
      </c>
      <c r="N254" s="228" t="s">
        <v>45</v>
      </c>
      <c r="O254" s="84"/>
      <c r="P254" s="229">
        <f>O254*H254</f>
        <v>0</v>
      </c>
      <c r="Q254" s="229">
        <v>0.0079000000000000008</v>
      </c>
      <c r="R254" s="229">
        <f>Q254*H254</f>
        <v>0.91809060000000009</v>
      </c>
      <c r="S254" s="229">
        <v>0</v>
      </c>
      <c r="T254" s="230">
        <f>S254*H254</f>
        <v>0</v>
      </c>
      <c r="AR254" s="231" t="s">
        <v>160</v>
      </c>
      <c r="AT254" s="231" t="s">
        <v>155</v>
      </c>
      <c r="AU254" s="231" t="s">
        <v>84</v>
      </c>
      <c r="AY254" s="18" t="s">
        <v>153</v>
      </c>
      <c r="BE254" s="232">
        <f>IF(N254="základní",J254,0)</f>
        <v>0</v>
      </c>
      <c r="BF254" s="232">
        <f>IF(N254="snížená",J254,0)</f>
        <v>0</v>
      </c>
      <c r="BG254" s="232">
        <f>IF(N254="zákl. přenesená",J254,0)</f>
        <v>0</v>
      </c>
      <c r="BH254" s="232">
        <f>IF(N254="sníž. přenesená",J254,0)</f>
        <v>0</v>
      </c>
      <c r="BI254" s="232">
        <f>IF(N254="nulová",J254,0)</f>
        <v>0</v>
      </c>
      <c r="BJ254" s="18" t="s">
        <v>82</v>
      </c>
      <c r="BK254" s="232">
        <f>ROUND(I254*H254,2)</f>
        <v>0</v>
      </c>
      <c r="BL254" s="18" t="s">
        <v>160</v>
      </c>
      <c r="BM254" s="231" t="s">
        <v>381</v>
      </c>
    </row>
    <row r="255" s="1" customFormat="1">
      <c r="B255" s="39"/>
      <c r="C255" s="40"/>
      <c r="D255" s="233" t="s">
        <v>162</v>
      </c>
      <c r="E255" s="40"/>
      <c r="F255" s="234" t="s">
        <v>374</v>
      </c>
      <c r="G255" s="40"/>
      <c r="H255" s="40"/>
      <c r="I255" s="146"/>
      <c r="J255" s="40"/>
      <c r="K255" s="40"/>
      <c r="L255" s="44"/>
      <c r="M255" s="235"/>
      <c r="N255" s="84"/>
      <c r="O255" s="84"/>
      <c r="P255" s="84"/>
      <c r="Q255" s="84"/>
      <c r="R255" s="84"/>
      <c r="S255" s="84"/>
      <c r="T255" s="85"/>
      <c r="AT255" s="18" t="s">
        <v>162</v>
      </c>
      <c r="AU255" s="18" t="s">
        <v>84</v>
      </c>
    </row>
    <row r="256" s="12" customFormat="1">
      <c r="B256" s="236"/>
      <c r="C256" s="237"/>
      <c r="D256" s="233" t="s">
        <v>164</v>
      </c>
      <c r="E256" s="238" t="s">
        <v>19</v>
      </c>
      <c r="F256" s="239" t="s">
        <v>375</v>
      </c>
      <c r="G256" s="237"/>
      <c r="H256" s="240">
        <v>34.350999999999999</v>
      </c>
      <c r="I256" s="241"/>
      <c r="J256" s="237"/>
      <c r="K256" s="237"/>
      <c r="L256" s="242"/>
      <c r="M256" s="243"/>
      <c r="N256" s="244"/>
      <c r="O256" s="244"/>
      <c r="P256" s="244"/>
      <c r="Q256" s="244"/>
      <c r="R256" s="244"/>
      <c r="S256" s="244"/>
      <c r="T256" s="245"/>
      <c r="AT256" s="246" t="s">
        <v>164</v>
      </c>
      <c r="AU256" s="246" t="s">
        <v>84</v>
      </c>
      <c r="AV256" s="12" t="s">
        <v>84</v>
      </c>
      <c r="AW256" s="12" t="s">
        <v>34</v>
      </c>
      <c r="AX256" s="12" t="s">
        <v>74</v>
      </c>
      <c r="AY256" s="246" t="s">
        <v>153</v>
      </c>
    </row>
    <row r="257" s="15" customFormat="1">
      <c r="B257" s="268"/>
      <c r="C257" s="269"/>
      <c r="D257" s="233" t="s">
        <v>164</v>
      </c>
      <c r="E257" s="270" t="s">
        <v>19</v>
      </c>
      <c r="F257" s="271" t="s">
        <v>242</v>
      </c>
      <c r="G257" s="269"/>
      <c r="H257" s="272">
        <v>34.350999999999999</v>
      </c>
      <c r="I257" s="273"/>
      <c r="J257" s="269"/>
      <c r="K257" s="269"/>
      <c r="L257" s="274"/>
      <c r="M257" s="275"/>
      <c r="N257" s="276"/>
      <c r="O257" s="276"/>
      <c r="P257" s="276"/>
      <c r="Q257" s="276"/>
      <c r="R257" s="276"/>
      <c r="S257" s="276"/>
      <c r="T257" s="277"/>
      <c r="AT257" s="278" t="s">
        <v>164</v>
      </c>
      <c r="AU257" s="278" t="s">
        <v>84</v>
      </c>
      <c r="AV257" s="15" t="s">
        <v>176</v>
      </c>
      <c r="AW257" s="15" t="s">
        <v>34</v>
      </c>
      <c r="AX257" s="15" t="s">
        <v>74</v>
      </c>
      <c r="AY257" s="278" t="s">
        <v>153</v>
      </c>
    </row>
    <row r="258" s="12" customFormat="1">
      <c r="B258" s="236"/>
      <c r="C258" s="237"/>
      <c r="D258" s="233" t="s">
        <v>164</v>
      </c>
      <c r="E258" s="238" t="s">
        <v>19</v>
      </c>
      <c r="F258" s="239" t="s">
        <v>376</v>
      </c>
      <c r="G258" s="237"/>
      <c r="H258" s="240">
        <v>36.411999999999999</v>
      </c>
      <c r="I258" s="241"/>
      <c r="J258" s="237"/>
      <c r="K258" s="237"/>
      <c r="L258" s="242"/>
      <c r="M258" s="243"/>
      <c r="N258" s="244"/>
      <c r="O258" s="244"/>
      <c r="P258" s="244"/>
      <c r="Q258" s="244"/>
      <c r="R258" s="244"/>
      <c r="S258" s="244"/>
      <c r="T258" s="245"/>
      <c r="AT258" s="246" t="s">
        <v>164</v>
      </c>
      <c r="AU258" s="246" t="s">
        <v>84</v>
      </c>
      <c r="AV258" s="12" t="s">
        <v>84</v>
      </c>
      <c r="AW258" s="12" t="s">
        <v>34</v>
      </c>
      <c r="AX258" s="12" t="s">
        <v>74</v>
      </c>
      <c r="AY258" s="246" t="s">
        <v>153</v>
      </c>
    </row>
    <row r="259" s="15" customFormat="1">
      <c r="B259" s="268"/>
      <c r="C259" s="269"/>
      <c r="D259" s="233" t="s">
        <v>164</v>
      </c>
      <c r="E259" s="270" t="s">
        <v>19</v>
      </c>
      <c r="F259" s="271" t="s">
        <v>242</v>
      </c>
      <c r="G259" s="269"/>
      <c r="H259" s="272">
        <v>36.411999999999999</v>
      </c>
      <c r="I259" s="273"/>
      <c r="J259" s="269"/>
      <c r="K259" s="269"/>
      <c r="L259" s="274"/>
      <c r="M259" s="275"/>
      <c r="N259" s="276"/>
      <c r="O259" s="276"/>
      <c r="P259" s="276"/>
      <c r="Q259" s="276"/>
      <c r="R259" s="276"/>
      <c r="S259" s="276"/>
      <c r="T259" s="277"/>
      <c r="AT259" s="278" t="s">
        <v>164</v>
      </c>
      <c r="AU259" s="278" t="s">
        <v>84</v>
      </c>
      <c r="AV259" s="15" t="s">
        <v>176</v>
      </c>
      <c r="AW259" s="15" t="s">
        <v>34</v>
      </c>
      <c r="AX259" s="15" t="s">
        <v>74</v>
      </c>
      <c r="AY259" s="278" t="s">
        <v>153</v>
      </c>
    </row>
    <row r="260" s="12" customFormat="1">
      <c r="B260" s="236"/>
      <c r="C260" s="237"/>
      <c r="D260" s="233" t="s">
        <v>164</v>
      </c>
      <c r="E260" s="238" t="s">
        <v>19</v>
      </c>
      <c r="F260" s="239" t="s">
        <v>377</v>
      </c>
      <c r="G260" s="237"/>
      <c r="H260" s="240">
        <v>45.451000000000001</v>
      </c>
      <c r="I260" s="241"/>
      <c r="J260" s="237"/>
      <c r="K260" s="237"/>
      <c r="L260" s="242"/>
      <c r="M260" s="243"/>
      <c r="N260" s="244"/>
      <c r="O260" s="244"/>
      <c r="P260" s="244"/>
      <c r="Q260" s="244"/>
      <c r="R260" s="244"/>
      <c r="S260" s="244"/>
      <c r="T260" s="245"/>
      <c r="AT260" s="246" t="s">
        <v>164</v>
      </c>
      <c r="AU260" s="246" t="s">
        <v>84</v>
      </c>
      <c r="AV260" s="12" t="s">
        <v>84</v>
      </c>
      <c r="AW260" s="12" t="s">
        <v>34</v>
      </c>
      <c r="AX260" s="12" t="s">
        <v>74</v>
      </c>
      <c r="AY260" s="246" t="s">
        <v>153</v>
      </c>
    </row>
    <row r="261" s="15" customFormat="1">
      <c r="B261" s="268"/>
      <c r="C261" s="269"/>
      <c r="D261" s="233" t="s">
        <v>164</v>
      </c>
      <c r="E261" s="270" t="s">
        <v>19</v>
      </c>
      <c r="F261" s="271" t="s">
        <v>242</v>
      </c>
      <c r="G261" s="269"/>
      <c r="H261" s="272">
        <v>45.451000000000001</v>
      </c>
      <c r="I261" s="273"/>
      <c r="J261" s="269"/>
      <c r="K261" s="269"/>
      <c r="L261" s="274"/>
      <c r="M261" s="275"/>
      <c r="N261" s="276"/>
      <c r="O261" s="276"/>
      <c r="P261" s="276"/>
      <c r="Q261" s="276"/>
      <c r="R261" s="276"/>
      <c r="S261" s="276"/>
      <c r="T261" s="277"/>
      <c r="AT261" s="278" t="s">
        <v>164</v>
      </c>
      <c r="AU261" s="278" t="s">
        <v>84</v>
      </c>
      <c r="AV261" s="15" t="s">
        <v>176</v>
      </c>
      <c r="AW261" s="15" t="s">
        <v>34</v>
      </c>
      <c r="AX261" s="15" t="s">
        <v>74</v>
      </c>
      <c r="AY261" s="278" t="s">
        <v>153</v>
      </c>
    </row>
    <row r="262" s="13" customFormat="1">
      <c r="B262" s="247"/>
      <c r="C262" s="248"/>
      <c r="D262" s="233" t="s">
        <v>164</v>
      </c>
      <c r="E262" s="249" t="s">
        <v>19</v>
      </c>
      <c r="F262" s="250" t="s">
        <v>167</v>
      </c>
      <c r="G262" s="248"/>
      <c r="H262" s="251">
        <v>116.214</v>
      </c>
      <c r="I262" s="252"/>
      <c r="J262" s="248"/>
      <c r="K262" s="248"/>
      <c r="L262" s="253"/>
      <c r="M262" s="254"/>
      <c r="N262" s="255"/>
      <c r="O262" s="255"/>
      <c r="P262" s="255"/>
      <c r="Q262" s="255"/>
      <c r="R262" s="255"/>
      <c r="S262" s="255"/>
      <c r="T262" s="256"/>
      <c r="AT262" s="257" t="s">
        <v>164</v>
      </c>
      <c r="AU262" s="257" t="s">
        <v>84</v>
      </c>
      <c r="AV262" s="13" t="s">
        <v>160</v>
      </c>
      <c r="AW262" s="13" t="s">
        <v>34</v>
      </c>
      <c r="AX262" s="13" t="s">
        <v>82</v>
      </c>
      <c r="AY262" s="257" t="s">
        <v>153</v>
      </c>
    </row>
    <row r="263" s="1" customFormat="1" ht="24" customHeight="1">
      <c r="B263" s="39"/>
      <c r="C263" s="220" t="s">
        <v>382</v>
      </c>
      <c r="D263" s="220" t="s">
        <v>155</v>
      </c>
      <c r="E263" s="221" t="s">
        <v>383</v>
      </c>
      <c r="F263" s="222" t="s">
        <v>384</v>
      </c>
      <c r="G263" s="223" t="s">
        <v>158</v>
      </c>
      <c r="H263" s="224">
        <v>1875.781</v>
      </c>
      <c r="I263" s="225"/>
      <c r="J263" s="226">
        <f>ROUND(I263*H263,2)</f>
        <v>0</v>
      </c>
      <c r="K263" s="222" t="s">
        <v>159</v>
      </c>
      <c r="L263" s="44"/>
      <c r="M263" s="227" t="s">
        <v>19</v>
      </c>
      <c r="N263" s="228" t="s">
        <v>45</v>
      </c>
      <c r="O263" s="84"/>
      <c r="P263" s="229">
        <f>O263*H263</f>
        <v>0</v>
      </c>
      <c r="Q263" s="229">
        <v>0.0049399999999999999</v>
      </c>
      <c r="R263" s="229">
        <f>Q263*H263</f>
        <v>9.2663581399999995</v>
      </c>
      <c r="S263" s="229">
        <v>0</v>
      </c>
      <c r="T263" s="230">
        <f>S263*H263</f>
        <v>0</v>
      </c>
      <c r="AR263" s="231" t="s">
        <v>160</v>
      </c>
      <c r="AT263" s="231" t="s">
        <v>155</v>
      </c>
      <c r="AU263" s="231" t="s">
        <v>84</v>
      </c>
      <c r="AY263" s="18" t="s">
        <v>153</v>
      </c>
      <c r="BE263" s="232">
        <f>IF(N263="základní",J263,0)</f>
        <v>0</v>
      </c>
      <c r="BF263" s="232">
        <f>IF(N263="snížená",J263,0)</f>
        <v>0</v>
      </c>
      <c r="BG263" s="232">
        <f>IF(N263="zákl. přenesená",J263,0)</f>
        <v>0</v>
      </c>
      <c r="BH263" s="232">
        <f>IF(N263="sníž. přenesená",J263,0)</f>
        <v>0</v>
      </c>
      <c r="BI263" s="232">
        <f>IF(N263="nulová",J263,0)</f>
        <v>0</v>
      </c>
      <c r="BJ263" s="18" t="s">
        <v>82</v>
      </c>
      <c r="BK263" s="232">
        <f>ROUND(I263*H263,2)</f>
        <v>0</v>
      </c>
      <c r="BL263" s="18" t="s">
        <v>160</v>
      </c>
      <c r="BM263" s="231" t="s">
        <v>385</v>
      </c>
    </row>
    <row r="264" s="12" customFormat="1">
      <c r="B264" s="236"/>
      <c r="C264" s="237"/>
      <c r="D264" s="233" t="s">
        <v>164</v>
      </c>
      <c r="E264" s="238" t="s">
        <v>19</v>
      </c>
      <c r="F264" s="239" t="s">
        <v>386</v>
      </c>
      <c r="G264" s="237"/>
      <c r="H264" s="240">
        <v>83.811000000000007</v>
      </c>
      <c r="I264" s="241"/>
      <c r="J264" s="237"/>
      <c r="K264" s="237"/>
      <c r="L264" s="242"/>
      <c r="M264" s="243"/>
      <c r="N264" s="244"/>
      <c r="O264" s="244"/>
      <c r="P264" s="244"/>
      <c r="Q264" s="244"/>
      <c r="R264" s="244"/>
      <c r="S264" s="244"/>
      <c r="T264" s="245"/>
      <c r="AT264" s="246" t="s">
        <v>164</v>
      </c>
      <c r="AU264" s="246" t="s">
        <v>84</v>
      </c>
      <c r="AV264" s="12" t="s">
        <v>84</v>
      </c>
      <c r="AW264" s="12" t="s">
        <v>34</v>
      </c>
      <c r="AX264" s="12" t="s">
        <v>74</v>
      </c>
      <c r="AY264" s="246" t="s">
        <v>153</v>
      </c>
    </row>
    <row r="265" s="12" customFormat="1">
      <c r="B265" s="236"/>
      <c r="C265" s="237"/>
      <c r="D265" s="233" t="s">
        <v>164</v>
      </c>
      <c r="E265" s="238" t="s">
        <v>19</v>
      </c>
      <c r="F265" s="239" t="s">
        <v>387</v>
      </c>
      <c r="G265" s="237"/>
      <c r="H265" s="240">
        <v>37.359999999999999</v>
      </c>
      <c r="I265" s="241"/>
      <c r="J265" s="237"/>
      <c r="K265" s="237"/>
      <c r="L265" s="242"/>
      <c r="M265" s="243"/>
      <c r="N265" s="244"/>
      <c r="O265" s="244"/>
      <c r="P265" s="244"/>
      <c r="Q265" s="244"/>
      <c r="R265" s="244"/>
      <c r="S265" s="244"/>
      <c r="T265" s="245"/>
      <c r="AT265" s="246" t="s">
        <v>164</v>
      </c>
      <c r="AU265" s="246" t="s">
        <v>84</v>
      </c>
      <c r="AV265" s="12" t="s">
        <v>84</v>
      </c>
      <c r="AW265" s="12" t="s">
        <v>34</v>
      </c>
      <c r="AX265" s="12" t="s">
        <v>74</v>
      </c>
      <c r="AY265" s="246" t="s">
        <v>153</v>
      </c>
    </row>
    <row r="266" s="12" customFormat="1">
      <c r="B266" s="236"/>
      <c r="C266" s="237"/>
      <c r="D266" s="233" t="s">
        <v>164</v>
      </c>
      <c r="E266" s="238" t="s">
        <v>19</v>
      </c>
      <c r="F266" s="239" t="s">
        <v>388</v>
      </c>
      <c r="G266" s="237"/>
      <c r="H266" s="240">
        <v>26.879999999999999</v>
      </c>
      <c r="I266" s="241"/>
      <c r="J266" s="237"/>
      <c r="K266" s="237"/>
      <c r="L266" s="242"/>
      <c r="M266" s="243"/>
      <c r="N266" s="244"/>
      <c r="O266" s="244"/>
      <c r="P266" s="244"/>
      <c r="Q266" s="244"/>
      <c r="R266" s="244"/>
      <c r="S266" s="244"/>
      <c r="T266" s="245"/>
      <c r="AT266" s="246" t="s">
        <v>164</v>
      </c>
      <c r="AU266" s="246" t="s">
        <v>84</v>
      </c>
      <c r="AV266" s="12" t="s">
        <v>84</v>
      </c>
      <c r="AW266" s="12" t="s">
        <v>34</v>
      </c>
      <c r="AX266" s="12" t="s">
        <v>74</v>
      </c>
      <c r="AY266" s="246" t="s">
        <v>153</v>
      </c>
    </row>
    <row r="267" s="12" customFormat="1">
      <c r="B267" s="236"/>
      <c r="C267" s="237"/>
      <c r="D267" s="233" t="s">
        <v>164</v>
      </c>
      <c r="E267" s="238" t="s">
        <v>19</v>
      </c>
      <c r="F267" s="239" t="s">
        <v>389</v>
      </c>
      <c r="G267" s="237"/>
      <c r="H267" s="240">
        <v>36.231999999999999</v>
      </c>
      <c r="I267" s="241"/>
      <c r="J267" s="237"/>
      <c r="K267" s="237"/>
      <c r="L267" s="242"/>
      <c r="M267" s="243"/>
      <c r="N267" s="244"/>
      <c r="O267" s="244"/>
      <c r="P267" s="244"/>
      <c r="Q267" s="244"/>
      <c r="R267" s="244"/>
      <c r="S267" s="244"/>
      <c r="T267" s="245"/>
      <c r="AT267" s="246" t="s">
        <v>164</v>
      </c>
      <c r="AU267" s="246" t="s">
        <v>84</v>
      </c>
      <c r="AV267" s="12" t="s">
        <v>84</v>
      </c>
      <c r="AW267" s="12" t="s">
        <v>34</v>
      </c>
      <c r="AX267" s="12" t="s">
        <v>74</v>
      </c>
      <c r="AY267" s="246" t="s">
        <v>153</v>
      </c>
    </row>
    <row r="268" s="15" customFormat="1">
      <c r="B268" s="268"/>
      <c r="C268" s="269"/>
      <c r="D268" s="233" t="s">
        <v>164</v>
      </c>
      <c r="E268" s="270" t="s">
        <v>19</v>
      </c>
      <c r="F268" s="271" t="s">
        <v>242</v>
      </c>
      <c r="G268" s="269"/>
      <c r="H268" s="272">
        <v>184.28299999999999</v>
      </c>
      <c r="I268" s="273"/>
      <c r="J268" s="269"/>
      <c r="K268" s="269"/>
      <c r="L268" s="274"/>
      <c r="M268" s="275"/>
      <c r="N268" s="276"/>
      <c r="O268" s="276"/>
      <c r="P268" s="276"/>
      <c r="Q268" s="276"/>
      <c r="R268" s="276"/>
      <c r="S268" s="276"/>
      <c r="T268" s="277"/>
      <c r="AT268" s="278" t="s">
        <v>164</v>
      </c>
      <c r="AU268" s="278" t="s">
        <v>84</v>
      </c>
      <c r="AV268" s="15" t="s">
        <v>176</v>
      </c>
      <c r="AW268" s="15" t="s">
        <v>34</v>
      </c>
      <c r="AX268" s="15" t="s">
        <v>74</v>
      </c>
      <c r="AY268" s="278" t="s">
        <v>153</v>
      </c>
    </row>
    <row r="269" s="12" customFormat="1">
      <c r="B269" s="236"/>
      <c r="C269" s="237"/>
      <c r="D269" s="233" t="s">
        <v>164</v>
      </c>
      <c r="E269" s="238" t="s">
        <v>19</v>
      </c>
      <c r="F269" s="239" t="s">
        <v>390</v>
      </c>
      <c r="G269" s="237"/>
      <c r="H269" s="240">
        <v>48.460000000000001</v>
      </c>
      <c r="I269" s="241"/>
      <c r="J269" s="237"/>
      <c r="K269" s="237"/>
      <c r="L269" s="242"/>
      <c r="M269" s="243"/>
      <c r="N269" s="244"/>
      <c r="O269" s="244"/>
      <c r="P269" s="244"/>
      <c r="Q269" s="244"/>
      <c r="R269" s="244"/>
      <c r="S269" s="244"/>
      <c r="T269" s="245"/>
      <c r="AT269" s="246" t="s">
        <v>164</v>
      </c>
      <c r="AU269" s="246" t="s">
        <v>84</v>
      </c>
      <c r="AV269" s="12" t="s">
        <v>84</v>
      </c>
      <c r="AW269" s="12" t="s">
        <v>34</v>
      </c>
      <c r="AX269" s="12" t="s">
        <v>74</v>
      </c>
      <c r="AY269" s="246" t="s">
        <v>153</v>
      </c>
    </row>
    <row r="270" s="12" customFormat="1">
      <c r="B270" s="236"/>
      <c r="C270" s="237"/>
      <c r="D270" s="233" t="s">
        <v>164</v>
      </c>
      <c r="E270" s="238" t="s">
        <v>19</v>
      </c>
      <c r="F270" s="239" t="s">
        <v>391</v>
      </c>
      <c r="G270" s="237"/>
      <c r="H270" s="240">
        <v>37.923999999999999</v>
      </c>
      <c r="I270" s="241"/>
      <c r="J270" s="237"/>
      <c r="K270" s="237"/>
      <c r="L270" s="242"/>
      <c r="M270" s="243"/>
      <c r="N270" s="244"/>
      <c r="O270" s="244"/>
      <c r="P270" s="244"/>
      <c r="Q270" s="244"/>
      <c r="R270" s="244"/>
      <c r="S270" s="244"/>
      <c r="T270" s="245"/>
      <c r="AT270" s="246" t="s">
        <v>164</v>
      </c>
      <c r="AU270" s="246" t="s">
        <v>84</v>
      </c>
      <c r="AV270" s="12" t="s">
        <v>84</v>
      </c>
      <c r="AW270" s="12" t="s">
        <v>34</v>
      </c>
      <c r="AX270" s="12" t="s">
        <v>74</v>
      </c>
      <c r="AY270" s="246" t="s">
        <v>153</v>
      </c>
    </row>
    <row r="271" s="12" customFormat="1">
      <c r="B271" s="236"/>
      <c r="C271" s="237"/>
      <c r="D271" s="233" t="s">
        <v>164</v>
      </c>
      <c r="E271" s="238" t="s">
        <v>19</v>
      </c>
      <c r="F271" s="239" t="s">
        <v>392</v>
      </c>
      <c r="G271" s="237"/>
      <c r="H271" s="240">
        <v>40.363999999999997</v>
      </c>
      <c r="I271" s="241"/>
      <c r="J271" s="237"/>
      <c r="K271" s="237"/>
      <c r="L271" s="242"/>
      <c r="M271" s="243"/>
      <c r="N271" s="244"/>
      <c r="O271" s="244"/>
      <c r="P271" s="244"/>
      <c r="Q271" s="244"/>
      <c r="R271" s="244"/>
      <c r="S271" s="244"/>
      <c r="T271" s="245"/>
      <c r="AT271" s="246" t="s">
        <v>164</v>
      </c>
      <c r="AU271" s="246" t="s">
        <v>84</v>
      </c>
      <c r="AV271" s="12" t="s">
        <v>84</v>
      </c>
      <c r="AW271" s="12" t="s">
        <v>34</v>
      </c>
      <c r="AX271" s="12" t="s">
        <v>74</v>
      </c>
      <c r="AY271" s="246" t="s">
        <v>153</v>
      </c>
    </row>
    <row r="272" s="12" customFormat="1">
      <c r="B272" s="236"/>
      <c r="C272" s="237"/>
      <c r="D272" s="233" t="s">
        <v>164</v>
      </c>
      <c r="E272" s="238" t="s">
        <v>19</v>
      </c>
      <c r="F272" s="239" t="s">
        <v>393</v>
      </c>
      <c r="G272" s="237"/>
      <c r="H272" s="240">
        <v>25.747</v>
      </c>
      <c r="I272" s="241"/>
      <c r="J272" s="237"/>
      <c r="K272" s="237"/>
      <c r="L272" s="242"/>
      <c r="M272" s="243"/>
      <c r="N272" s="244"/>
      <c r="O272" s="244"/>
      <c r="P272" s="244"/>
      <c r="Q272" s="244"/>
      <c r="R272" s="244"/>
      <c r="S272" s="244"/>
      <c r="T272" s="245"/>
      <c r="AT272" s="246" t="s">
        <v>164</v>
      </c>
      <c r="AU272" s="246" t="s">
        <v>84</v>
      </c>
      <c r="AV272" s="12" t="s">
        <v>84</v>
      </c>
      <c r="AW272" s="12" t="s">
        <v>34</v>
      </c>
      <c r="AX272" s="12" t="s">
        <v>74</v>
      </c>
      <c r="AY272" s="246" t="s">
        <v>153</v>
      </c>
    </row>
    <row r="273" s="12" customFormat="1">
      <c r="B273" s="236"/>
      <c r="C273" s="237"/>
      <c r="D273" s="233" t="s">
        <v>164</v>
      </c>
      <c r="E273" s="238" t="s">
        <v>19</v>
      </c>
      <c r="F273" s="239" t="s">
        <v>394</v>
      </c>
      <c r="G273" s="237"/>
      <c r="H273" s="240">
        <v>45.960999999999999</v>
      </c>
      <c r="I273" s="241"/>
      <c r="J273" s="237"/>
      <c r="K273" s="237"/>
      <c r="L273" s="242"/>
      <c r="M273" s="243"/>
      <c r="N273" s="244"/>
      <c r="O273" s="244"/>
      <c r="P273" s="244"/>
      <c r="Q273" s="244"/>
      <c r="R273" s="244"/>
      <c r="S273" s="244"/>
      <c r="T273" s="245"/>
      <c r="AT273" s="246" t="s">
        <v>164</v>
      </c>
      <c r="AU273" s="246" t="s">
        <v>84</v>
      </c>
      <c r="AV273" s="12" t="s">
        <v>84</v>
      </c>
      <c r="AW273" s="12" t="s">
        <v>34</v>
      </c>
      <c r="AX273" s="12" t="s">
        <v>74</v>
      </c>
      <c r="AY273" s="246" t="s">
        <v>153</v>
      </c>
    </row>
    <row r="274" s="12" customFormat="1">
      <c r="B274" s="236"/>
      <c r="C274" s="237"/>
      <c r="D274" s="233" t="s">
        <v>164</v>
      </c>
      <c r="E274" s="238" t="s">
        <v>19</v>
      </c>
      <c r="F274" s="239" t="s">
        <v>395</v>
      </c>
      <c r="G274" s="237"/>
      <c r="H274" s="240">
        <v>22.234999999999999</v>
      </c>
      <c r="I274" s="241"/>
      <c r="J274" s="237"/>
      <c r="K274" s="237"/>
      <c r="L274" s="242"/>
      <c r="M274" s="243"/>
      <c r="N274" s="244"/>
      <c r="O274" s="244"/>
      <c r="P274" s="244"/>
      <c r="Q274" s="244"/>
      <c r="R274" s="244"/>
      <c r="S274" s="244"/>
      <c r="T274" s="245"/>
      <c r="AT274" s="246" t="s">
        <v>164</v>
      </c>
      <c r="AU274" s="246" t="s">
        <v>84</v>
      </c>
      <c r="AV274" s="12" t="s">
        <v>84</v>
      </c>
      <c r="AW274" s="12" t="s">
        <v>34</v>
      </c>
      <c r="AX274" s="12" t="s">
        <v>74</v>
      </c>
      <c r="AY274" s="246" t="s">
        <v>153</v>
      </c>
    </row>
    <row r="275" s="12" customFormat="1">
      <c r="B275" s="236"/>
      <c r="C275" s="237"/>
      <c r="D275" s="233" t="s">
        <v>164</v>
      </c>
      <c r="E275" s="238" t="s">
        <v>19</v>
      </c>
      <c r="F275" s="239" t="s">
        <v>396</v>
      </c>
      <c r="G275" s="237"/>
      <c r="H275" s="240">
        <v>49.264000000000003</v>
      </c>
      <c r="I275" s="241"/>
      <c r="J275" s="237"/>
      <c r="K275" s="237"/>
      <c r="L275" s="242"/>
      <c r="M275" s="243"/>
      <c r="N275" s="244"/>
      <c r="O275" s="244"/>
      <c r="P275" s="244"/>
      <c r="Q275" s="244"/>
      <c r="R275" s="244"/>
      <c r="S275" s="244"/>
      <c r="T275" s="245"/>
      <c r="AT275" s="246" t="s">
        <v>164</v>
      </c>
      <c r="AU275" s="246" t="s">
        <v>84</v>
      </c>
      <c r="AV275" s="12" t="s">
        <v>84</v>
      </c>
      <c r="AW275" s="12" t="s">
        <v>34</v>
      </c>
      <c r="AX275" s="12" t="s">
        <v>74</v>
      </c>
      <c r="AY275" s="246" t="s">
        <v>153</v>
      </c>
    </row>
    <row r="276" s="12" customFormat="1">
      <c r="B276" s="236"/>
      <c r="C276" s="237"/>
      <c r="D276" s="233" t="s">
        <v>164</v>
      </c>
      <c r="E276" s="238" t="s">
        <v>19</v>
      </c>
      <c r="F276" s="239" t="s">
        <v>397</v>
      </c>
      <c r="G276" s="237"/>
      <c r="H276" s="240">
        <v>38.292000000000002</v>
      </c>
      <c r="I276" s="241"/>
      <c r="J276" s="237"/>
      <c r="K276" s="237"/>
      <c r="L276" s="242"/>
      <c r="M276" s="243"/>
      <c r="N276" s="244"/>
      <c r="O276" s="244"/>
      <c r="P276" s="244"/>
      <c r="Q276" s="244"/>
      <c r="R276" s="244"/>
      <c r="S276" s="244"/>
      <c r="T276" s="245"/>
      <c r="AT276" s="246" t="s">
        <v>164</v>
      </c>
      <c r="AU276" s="246" t="s">
        <v>84</v>
      </c>
      <c r="AV276" s="12" t="s">
        <v>84</v>
      </c>
      <c r="AW276" s="12" t="s">
        <v>34</v>
      </c>
      <c r="AX276" s="12" t="s">
        <v>74</v>
      </c>
      <c r="AY276" s="246" t="s">
        <v>153</v>
      </c>
    </row>
    <row r="277" s="15" customFormat="1">
      <c r="B277" s="268"/>
      <c r="C277" s="269"/>
      <c r="D277" s="233" t="s">
        <v>164</v>
      </c>
      <c r="E277" s="270" t="s">
        <v>19</v>
      </c>
      <c r="F277" s="271" t="s">
        <v>242</v>
      </c>
      <c r="G277" s="269"/>
      <c r="H277" s="272">
        <v>308.24700000000001</v>
      </c>
      <c r="I277" s="273"/>
      <c r="J277" s="269"/>
      <c r="K277" s="269"/>
      <c r="L277" s="274"/>
      <c r="M277" s="275"/>
      <c r="N277" s="276"/>
      <c r="O277" s="276"/>
      <c r="P277" s="276"/>
      <c r="Q277" s="276"/>
      <c r="R277" s="276"/>
      <c r="S277" s="276"/>
      <c r="T277" s="277"/>
      <c r="AT277" s="278" t="s">
        <v>164</v>
      </c>
      <c r="AU277" s="278" t="s">
        <v>84</v>
      </c>
      <c r="AV277" s="15" t="s">
        <v>176</v>
      </c>
      <c r="AW277" s="15" t="s">
        <v>34</v>
      </c>
      <c r="AX277" s="15" t="s">
        <v>74</v>
      </c>
      <c r="AY277" s="278" t="s">
        <v>153</v>
      </c>
    </row>
    <row r="278" s="12" customFormat="1">
      <c r="B278" s="236"/>
      <c r="C278" s="237"/>
      <c r="D278" s="233" t="s">
        <v>164</v>
      </c>
      <c r="E278" s="238" t="s">
        <v>19</v>
      </c>
      <c r="F278" s="239" t="s">
        <v>398</v>
      </c>
      <c r="G278" s="237"/>
      <c r="H278" s="240">
        <v>35.395000000000003</v>
      </c>
      <c r="I278" s="241"/>
      <c r="J278" s="237"/>
      <c r="K278" s="237"/>
      <c r="L278" s="242"/>
      <c r="M278" s="243"/>
      <c r="N278" s="244"/>
      <c r="O278" s="244"/>
      <c r="P278" s="244"/>
      <c r="Q278" s="244"/>
      <c r="R278" s="244"/>
      <c r="S278" s="244"/>
      <c r="T278" s="245"/>
      <c r="AT278" s="246" t="s">
        <v>164</v>
      </c>
      <c r="AU278" s="246" t="s">
        <v>84</v>
      </c>
      <c r="AV278" s="12" t="s">
        <v>84</v>
      </c>
      <c r="AW278" s="12" t="s">
        <v>34</v>
      </c>
      <c r="AX278" s="12" t="s">
        <v>74</v>
      </c>
      <c r="AY278" s="246" t="s">
        <v>153</v>
      </c>
    </row>
    <row r="279" s="12" customFormat="1">
      <c r="B279" s="236"/>
      <c r="C279" s="237"/>
      <c r="D279" s="233" t="s">
        <v>164</v>
      </c>
      <c r="E279" s="238" t="s">
        <v>19</v>
      </c>
      <c r="F279" s="239" t="s">
        <v>399</v>
      </c>
      <c r="G279" s="237"/>
      <c r="H279" s="240">
        <v>26.779</v>
      </c>
      <c r="I279" s="241"/>
      <c r="J279" s="237"/>
      <c r="K279" s="237"/>
      <c r="L279" s="242"/>
      <c r="M279" s="243"/>
      <c r="N279" s="244"/>
      <c r="O279" s="244"/>
      <c r="P279" s="244"/>
      <c r="Q279" s="244"/>
      <c r="R279" s="244"/>
      <c r="S279" s="244"/>
      <c r="T279" s="245"/>
      <c r="AT279" s="246" t="s">
        <v>164</v>
      </c>
      <c r="AU279" s="246" t="s">
        <v>84</v>
      </c>
      <c r="AV279" s="12" t="s">
        <v>84</v>
      </c>
      <c r="AW279" s="12" t="s">
        <v>34</v>
      </c>
      <c r="AX279" s="12" t="s">
        <v>74</v>
      </c>
      <c r="AY279" s="246" t="s">
        <v>153</v>
      </c>
    </row>
    <row r="280" s="12" customFormat="1">
      <c r="B280" s="236"/>
      <c r="C280" s="237"/>
      <c r="D280" s="233" t="s">
        <v>164</v>
      </c>
      <c r="E280" s="238" t="s">
        <v>19</v>
      </c>
      <c r="F280" s="239" t="s">
        <v>400</v>
      </c>
      <c r="G280" s="237"/>
      <c r="H280" s="240">
        <v>16.885000000000002</v>
      </c>
      <c r="I280" s="241"/>
      <c r="J280" s="237"/>
      <c r="K280" s="237"/>
      <c r="L280" s="242"/>
      <c r="M280" s="243"/>
      <c r="N280" s="244"/>
      <c r="O280" s="244"/>
      <c r="P280" s="244"/>
      <c r="Q280" s="244"/>
      <c r="R280" s="244"/>
      <c r="S280" s="244"/>
      <c r="T280" s="245"/>
      <c r="AT280" s="246" t="s">
        <v>164</v>
      </c>
      <c r="AU280" s="246" t="s">
        <v>84</v>
      </c>
      <c r="AV280" s="12" t="s">
        <v>84</v>
      </c>
      <c r="AW280" s="12" t="s">
        <v>34</v>
      </c>
      <c r="AX280" s="12" t="s">
        <v>74</v>
      </c>
      <c r="AY280" s="246" t="s">
        <v>153</v>
      </c>
    </row>
    <row r="281" s="12" customFormat="1">
      <c r="B281" s="236"/>
      <c r="C281" s="237"/>
      <c r="D281" s="233" t="s">
        <v>164</v>
      </c>
      <c r="E281" s="238" t="s">
        <v>19</v>
      </c>
      <c r="F281" s="239" t="s">
        <v>401</v>
      </c>
      <c r="G281" s="237"/>
      <c r="H281" s="240">
        <v>39.069000000000003</v>
      </c>
      <c r="I281" s="241"/>
      <c r="J281" s="237"/>
      <c r="K281" s="237"/>
      <c r="L281" s="242"/>
      <c r="M281" s="243"/>
      <c r="N281" s="244"/>
      <c r="O281" s="244"/>
      <c r="P281" s="244"/>
      <c r="Q281" s="244"/>
      <c r="R281" s="244"/>
      <c r="S281" s="244"/>
      <c r="T281" s="245"/>
      <c r="AT281" s="246" t="s">
        <v>164</v>
      </c>
      <c r="AU281" s="246" t="s">
        <v>84</v>
      </c>
      <c r="AV281" s="12" t="s">
        <v>84</v>
      </c>
      <c r="AW281" s="12" t="s">
        <v>34</v>
      </c>
      <c r="AX281" s="12" t="s">
        <v>74</v>
      </c>
      <c r="AY281" s="246" t="s">
        <v>153</v>
      </c>
    </row>
    <row r="282" s="12" customFormat="1">
      <c r="B282" s="236"/>
      <c r="C282" s="237"/>
      <c r="D282" s="233" t="s">
        <v>164</v>
      </c>
      <c r="E282" s="238" t="s">
        <v>19</v>
      </c>
      <c r="F282" s="239" t="s">
        <v>402</v>
      </c>
      <c r="G282" s="237"/>
      <c r="H282" s="240">
        <v>59.759999999999998</v>
      </c>
      <c r="I282" s="241"/>
      <c r="J282" s="237"/>
      <c r="K282" s="237"/>
      <c r="L282" s="242"/>
      <c r="M282" s="243"/>
      <c r="N282" s="244"/>
      <c r="O282" s="244"/>
      <c r="P282" s="244"/>
      <c r="Q282" s="244"/>
      <c r="R282" s="244"/>
      <c r="S282" s="244"/>
      <c r="T282" s="245"/>
      <c r="AT282" s="246" t="s">
        <v>164</v>
      </c>
      <c r="AU282" s="246" t="s">
        <v>84</v>
      </c>
      <c r="AV282" s="12" t="s">
        <v>84</v>
      </c>
      <c r="AW282" s="12" t="s">
        <v>34</v>
      </c>
      <c r="AX282" s="12" t="s">
        <v>74</v>
      </c>
      <c r="AY282" s="246" t="s">
        <v>153</v>
      </c>
    </row>
    <row r="283" s="12" customFormat="1">
      <c r="B283" s="236"/>
      <c r="C283" s="237"/>
      <c r="D283" s="233" t="s">
        <v>164</v>
      </c>
      <c r="E283" s="238" t="s">
        <v>19</v>
      </c>
      <c r="F283" s="239" t="s">
        <v>403</v>
      </c>
      <c r="G283" s="237"/>
      <c r="H283" s="240">
        <v>48.298999999999999</v>
      </c>
      <c r="I283" s="241"/>
      <c r="J283" s="237"/>
      <c r="K283" s="237"/>
      <c r="L283" s="242"/>
      <c r="M283" s="243"/>
      <c r="N283" s="244"/>
      <c r="O283" s="244"/>
      <c r="P283" s="244"/>
      <c r="Q283" s="244"/>
      <c r="R283" s="244"/>
      <c r="S283" s="244"/>
      <c r="T283" s="245"/>
      <c r="AT283" s="246" t="s">
        <v>164</v>
      </c>
      <c r="AU283" s="246" t="s">
        <v>84</v>
      </c>
      <c r="AV283" s="12" t="s">
        <v>84</v>
      </c>
      <c r="AW283" s="12" t="s">
        <v>34</v>
      </c>
      <c r="AX283" s="12" t="s">
        <v>74</v>
      </c>
      <c r="AY283" s="246" t="s">
        <v>153</v>
      </c>
    </row>
    <row r="284" s="12" customFormat="1">
      <c r="B284" s="236"/>
      <c r="C284" s="237"/>
      <c r="D284" s="233" t="s">
        <v>164</v>
      </c>
      <c r="E284" s="238" t="s">
        <v>19</v>
      </c>
      <c r="F284" s="239" t="s">
        <v>404</v>
      </c>
      <c r="G284" s="237"/>
      <c r="H284" s="240">
        <v>62.929000000000002</v>
      </c>
      <c r="I284" s="241"/>
      <c r="J284" s="237"/>
      <c r="K284" s="237"/>
      <c r="L284" s="242"/>
      <c r="M284" s="243"/>
      <c r="N284" s="244"/>
      <c r="O284" s="244"/>
      <c r="P284" s="244"/>
      <c r="Q284" s="244"/>
      <c r="R284" s="244"/>
      <c r="S284" s="244"/>
      <c r="T284" s="245"/>
      <c r="AT284" s="246" t="s">
        <v>164</v>
      </c>
      <c r="AU284" s="246" t="s">
        <v>84</v>
      </c>
      <c r="AV284" s="12" t="s">
        <v>84</v>
      </c>
      <c r="AW284" s="12" t="s">
        <v>34</v>
      </c>
      <c r="AX284" s="12" t="s">
        <v>74</v>
      </c>
      <c r="AY284" s="246" t="s">
        <v>153</v>
      </c>
    </row>
    <row r="285" s="12" customFormat="1">
      <c r="B285" s="236"/>
      <c r="C285" s="237"/>
      <c r="D285" s="233" t="s">
        <v>164</v>
      </c>
      <c r="E285" s="238" t="s">
        <v>19</v>
      </c>
      <c r="F285" s="239" t="s">
        <v>405</v>
      </c>
      <c r="G285" s="237"/>
      <c r="H285" s="240">
        <v>59.154000000000003</v>
      </c>
      <c r="I285" s="241"/>
      <c r="J285" s="237"/>
      <c r="K285" s="237"/>
      <c r="L285" s="242"/>
      <c r="M285" s="243"/>
      <c r="N285" s="244"/>
      <c r="O285" s="244"/>
      <c r="P285" s="244"/>
      <c r="Q285" s="244"/>
      <c r="R285" s="244"/>
      <c r="S285" s="244"/>
      <c r="T285" s="245"/>
      <c r="AT285" s="246" t="s">
        <v>164</v>
      </c>
      <c r="AU285" s="246" t="s">
        <v>84</v>
      </c>
      <c r="AV285" s="12" t="s">
        <v>84</v>
      </c>
      <c r="AW285" s="12" t="s">
        <v>34</v>
      </c>
      <c r="AX285" s="12" t="s">
        <v>74</v>
      </c>
      <c r="AY285" s="246" t="s">
        <v>153</v>
      </c>
    </row>
    <row r="286" s="12" customFormat="1">
      <c r="B286" s="236"/>
      <c r="C286" s="237"/>
      <c r="D286" s="233" t="s">
        <v>164</v>
      </c>
      <c r="E286" s="238" t="s">
        <v>19</v>
      </c>
      <c r="F286" s="239" t="s">
        <v>406</v>
      </c>
      <c r="G286" s="237"/>
      <c r="H286" s="240">
        <v>42.426000000000002</v>
      </c>
      <c r="I286" s="241"/>
      <c r="J286" s="237"/>
      <c r="K286" s="237"/>
      <c r="L286" s="242"/>
      <c r="M286" s="243"/>
      <c r="N286" s="244"/>
      <c r="O286" s="244"/>
      <c r="P286" s="244"/>
      <c r="Q286" s="244"/>
      <c r="R286" s="244"/>
      <c r="S286" s="244"/>
      <c r="T286" s="245"/>
      <c r="AT286" s="246" t="s">
        <v>164</v>
      </c>
      <c r="AU286" s="246" t="s">
        <v>84</v>
      </c>
      <c r="AV286" s="12" t="s">
        <v>84</v>
      </c>
      <c r="AW286" s="12" t="s">
        <v>34</v>
      </c>
      <c r="AX286" s="12" t="s">
        <v>74</v>
      </c>
      <c r="AY286" s="246" t="s">
        <v>153</v>
      </c>
    </row>
    <row r="287" s="12" customFormat="1">
      <c r="B287" s="236"/>
      <c r="C287" s="237"/>
      <c r="D287" s="233" t="s">
        <v>164</v>
      </c>
      <c r="E287" s="238" t="s">
        <v>19</v>
      </c>
      <c r="F287" s="239" t="s">
        <v>407</v>
      </c>
      <c r="G287" s="237"/>
      <c r="H287" s="240">
        <v>53.262</v>
      </c>
      <c r="I287" s="241"/>
      <c r="J287" s="237"/>
      <c r="K287" s="237"/>
      <c r="L287" s="242"/>
      <c r="M287" s="243"/>
      <c r="N287" s="244"/>
      <c r="O287" s="244"/>
      <c r="P287" s="244"/>
      <c r="Q287" s="244"/>
      <c r="R287" s="244"/>
      <c r="S287" s="244"/>
      <c r="T287" s="245"/>
      <c r="AT287" s="246" t="s">
        <v>164</v>
      </c>
      <c r="AU287" s="246" t="s">
        <v>84</v>
      </c>
      <c r="AV287" s="12" t="s">
        <v>84</v>
      </c>
      <c r="AW287" s="12" t="s">
        <v>34</v>
      </c>
      <c r="AX287" s="12" t="s">
        <v>74</v>
      </c>
      <c r="AY287" s="246" t="s">
        <v>153</v>
      </c>
    </row>
    <row r="288" s="12" customFormat="1">
      <c r="B288" s="236"/>
      <c r="C288" s="237"/>
      <c r="D288" s="233" t="s">
        <v>164</v>
      </c>
      <c r="E288" s="238" t="s">
        <v>19</v>
      </c>
      <c r="F288" s="239" t="s">
        <v>408</v>
      </c>
      <c r="G288" s="237"/>
      <c r="H288" s="240">
        <v>45.851999999999997</v>
      </c>
      <c r="I288" s="241"/>
      <c r="J288" s="237"/>
      <c r="K288" s="237"/>
      <c r="L288" s="242"/>
      <c r="M288" s="243"/>
      <c r="N288" s="244"/>
      <c r="O288" s="244"/>
      <c r="P288" s="244"/>
      <c r="Q288" s="244"/>
      <c r="R288" s="244"/>
      <c r="S288" s="244"/>
      <c r="T288" s="245"/>
      <c r="AT288" s="246" t="s">
        <v>164</v>
      </c>
      <c r="AU288" s="246" t="s">
        <v>84</v>
      </c>
      <c r="AV288" s="12" t="s">
        <v>84</v>
      </c>
      <c r="AW288" s="12" t="s">
        <v>34</v>
      </c>
      <c r="AX288" s="12" t="s">
        <v>74</v>
      </c>
      <c r="AY288" s="246" t="s">
        <v>153</v>
      </c>
    </row>
    <row r="289" s="12" customFormat="1">
      <c r="B289" s="236"/>
      <c r="C289" s="237"/>
      <c r="D289" s="233" t="s">
        <v>164</v>
      </c>
      <c r="E289" s="238" t="s">
        <v>19</v>
      </c>
      <c r="F289" s="239" t="s">
        <v>409</v>
      </c>
      <c r="G289" s="237"/>
      <c r="H289" s="240">
        <v>33.941000000000003</v>
      </c>
      <c r="I289" s="241"/>
      <c r="J289" s="237"/>
      <c r="K289" s="237"/>
      <c r="L289" s="242"/>
      <c r="M289" s="243"/>
      <c r="N289" s="244"/>
      <c r="O289" s="244"/>
      <c r="P289" s="244"/>
      <c r="Q289" s="244"/>
      <c r="R289" s="244"/>
      <c r="S289" s="244"/>
      <c r="T289" s="245"/>
      <c r="AT289" s="246" t="s">
        <v>164</v>
      </c>
      <c r="AU289" s="246" t="s">
        <v>84</v>
      </c>
      <c r="AV289" s="12" t="s">
        <v>84</v>
      </c>
      <c r="AW289" s="12" t="s">
        <v>34</v>
      </c>
      <c r="AX289" s="12" t="s">
        <v>74</v>
      </c>
      <c r="AY289" s="246" t="s">
        <v>153</v>
      </c>
    </row>
    <row r="290" s="12" customFormat="1">
      <c r="B290" s="236"/>
      <c r="C290" s="237"/>
      <c r="D290" s="233" t="s">
        <v>164</v>
      </c>
      <c r="E290" s="238" t="s">
        <v>19</v>
      </c>
      <c r="F290" s="239" t="s">
        <v>410</v>
      </c>
      <c r="G290" s="237"/>
      <c r="H290" s="240">
        <v>41.396000000000001</v>
      </c>
      <c r="I290" s="241"/>
      <c r="J290" s="237"/>
      <c r="K290" s="237"/>
      <c r="L290" s="242"/>
      <c r="M290" s="243"/>
      <c r="N290" s="244"/>
      <c r="O290" s="244"/>
      <c r="P290" s="244"/>
      <c r="Q290" s="244"/>
      <c r="R290" s="244"/>
      <c r="S290" s="244"/>
      <c r="T290" s="245"/>
      <c r="AT290" s="246" t="s">
        <v>164</v>
      </c>
      <c r="AU290" s="246" t="s">
        <v>84</v>
      </c>
      <c r="AV290" s="12" t="s">
        <v>84</v>
      </c>
      <c r="AW290" s="12" t="s">
        <v>34</v>
      </c>
      <c r="AX290" s="12" t="s">
        <v>74</v>
      </c>
      <c r="AY290" s="246" t="s">
        <v>153</v>
      </c>
    </row>
    <row r="291" s="12" customFormat="1">
      <c r="B291" s="236"/>
      <c r="C291" s="237"/>
      <c r="D291" s="233" t="s">
        <v>164</v>
      </c>
      <c r="E291" s="238" t="s">
        <v>19</v>
      </c>
      <c r="F291" s="239" t="s">
        <v>411</v>
      </c>
      <c r="G291" s="237"/>
      <c r="H291" s="240">
        <v>38.945</v>
      </c>
      <c r="I291" s="241"/>
      <c r="J291" s="237"/>
      <c r="K291" s="237"/>
      <c r="L291" s="242"/>
      <c r="M291" s="243"/>
      <c r="N291" s="244"/>
      <c r="O291" s="244"/>
      <c r="P291" s="244"/>
      <c r="Q291" s="244"/>
      <c r="R291" s="244"/>
      <c r="S291" s="244"/>
      <c r="T291" s="245"/>
      <c r="AT291" s="246" t="s">
        <v>164</v>
      </c>
      <c r="AU291" s="246" t="s">
        <v>84</v>
      </c>
      <c r="AV291" s="12" t="s">
        <v>84</v>
      </c>
      <c r="AW291" s="12" t="s">
        <v>34</v>
      </c>
      <c r="AX291" s="12" t="s">
        <v>74</v>
      </c>
      <c r="AY291" s="246" t="s">
        <v>153</v>
      </c>
    </row>
    <row r="292" s="15" customFormat="1">
      <c r="B292" s="268"/>
      <c r="C292" s="269"/>
      <c r="D292" s="233" t="s">
        <v>164</v>
      </c>
      <c r="E292" s="270" t="s">
        <v>19</v>
      </c>
      <c r="F292" s="271" t="s">
        <v>242</v>
      </c>
      <c r="G292" s="269"/>
      <c r="H292" s="272">
        <v>604.09199999999998</v>
      </c>
      <c r="I292" s="273"/>
      <c r="J292" s="269"/>
      <c r="K292" s="269"/>
      <c r="L292" s="274"/>
      <c r="M292" s="275"/>
      <c r="N292" s="276"/>
      <c r="O292" s="276"/>
      <c r="P292" s="276"/>
      <c r="Q292" s="276"/>
      <c r="R292" s="276"/>
      <c r="S292" s="276"/>
      <c r="T292" s="277"/>
      <c r="AT292" s="278" t="s">
        <v>164</v>
      </c>
      <c r="AU292" s="278" t="s">
        <v>84</v>
      </c>
      <c r="AV292" s="15" t="s">
        <v>176</v>
      </c>
      <c r="AW292" s="15" t="s">
        <v>34</v>
      </c>
      <c r="AX292" s="15" t="s">
        <v>74</v>
      </c>
      <c r="AY292" s="278" t="s">
        <v>153</v>
      </c>
    </row>
    <row r="293" s="12" customFormat="1">
      <c r="B293" s="236"/>
      <c r="C293" s="237"/>
      <c r="D293" s="233" t="s">
        <v>164</v>
      </c>
      <c r="E293" s="238" t="s">
        <v>19</v>
      </c>
      <c r="F293" s="239" t="s">
        <v>412</v>
      </c>
      <c r="G293" s="237"/>
      <c r="H293" s="240">
        <v>23.032</v>
      </c>
      <c r="I293" s="241"/>
      <c r="J293" s="237"/>
      <c r="K293" s="237"/>
      <c r="L293" s="242"/>
      <c r="M293" s="243"/>
      <c r="N293" s="244"/>
      <c r="O293" s="244"/>
      <c r="P293" s="244"/>
      <c r="Q293" s="244"/>
      <c r="R293" s="244"/>
      <c r="S293" s="244"/>
      <c r="T293" s="245"/>
      <c r="AT293" s="246" t="s">
        <v>164</v>
      </c>
      <c r="AU293" s="246" t="s">
        <v>84</v>
      </c>
      <c r="AV293" s="12" t="s">
        <v>84</v>
      </c>
      <c r="AW293" s="12" t="s">
        <v>34</v>
      </c>
      <c r="AX293" s="12" t="s">
        <v>74</v>
      </c>
      <c r="AY293" s="246" t="s">
        <v>153</v>
      </c>
    </row>
    <row r="294" s="12" customFormat="1">
      <c r="B294" s="236"/>
      <c r="C294" s="237"/>
      <c r="D294" s="233" t="s">
        <v>164</v>
      </c>
      <c r="E294" s="238" t="s">
        <v>19</v>
      </c>
      <c r="F294" s="239" t="s">
        <v>413</v>
      </c>
      <c r="G294" s="237"/>
      <c r="H294" s="240">
        <v>56.725000000000001</v>
      </c>
      <c r="I294" s="241"/>
      <c r="J294" s="237"/>
      <c r="K294" s="237"/>
      <c r="L294" s="242"/>
      <c r="M294" s="243"/>
      <c r="N294" s="244"/>
      <c r="O294" s="244"/>
      <c r="P294" s="244"/>
      <c r="Q294" s="244"/>
      <c r="R294" s="244"/>
      <c r="S294" s="244"/>
      <c r="T294" s="245"/>
      <c r="AT294" s="246" t="s">
        <v>164</v>
      </c>
      <c r="AU294" s="246" t="s">
        <v>84</v>
      </c>
      <c r="AV294" s="12" t="s">
        <v>84</v>
      </c>
      <c r="AW294" s="12" t="s">
        <v>34</v>
      </c>
      <c r="AX294" s="12" t="s">
        <v>74</v>
      </c>
      <c r="AY294" s="246" t="s">
        <v>153</v>
      </c>
    </row>
    <row r="295" s="12" customFormat="1">
      <c r="B295" s="236"/>
      <c r="C295" s="237"/>
      <c r="D295" s="233" t="s">
        <v>164</v>
      </c>
      <c r="E295" s="238" t="s">
        <v>19</v>
      </c>
      <c r="F295" s="239" t="s">
        <v>414</v>
      </c>
      <c r="G295" s="237"/>
      <c r="H295" s="240">
        <v>51.494</v>
      </c>
      <c r="I295" s="241"/>
      <c r="J295" s="237"/>
      <c r="K295" s="237"/>
      <c r="L295" s="242"/>
      <c r="M295" s="243"/>
      <c r="N295" s="244"/>
      <c r="O295" s="244"/>
      <c r="P295" s="244"/>
      <c r="Q295" s="244"/>
      <c r="R295" s="244"/>
      <c r="S295" s="244"/>
      <c r="T295" s="245"/>
      <c r="AT295" s="246" t="s">
        <v>164</v>
      </c>
      <c r="AU295" s="246" t="s">
        <v>84</v>
      </c>
      <c r="AV295" s="12" t="s">
        <v>84</v>
      </c>
      <c r="AW295" s="12" t="s">
        <v>34</v>
      </c>
      <c r="AX295" s="12" t="s">
        <v>74</v>
      </c>
      <c r="AY295" s="246" t="s">
        <v>153</v>
      </c>
    </row>
    <row r="296" s="12" customFormat="1">
      <c r="B296" s="236"/>
      <c r="C296" s="237"/>
      <c r="D296" s="233" t="s">
        <v>164</v>
      </c>
      <c r="E296" s="238" t="s">
        <v>19</v>
      </c>
      <c r="F296" s="239" t="s">
        <v>415</v>
      </c>
      <c r="G296" s="237"/>
      <c r="H296" s="240">
        <v>58.927</v>
      </c>
      <c r="I296" s="241"/>
      <c r="J296" s="237"/>
      <c r="K296" s="237"/>
      <c r="L296" s="242"/>
      <c r="M296" s="243"/>
      <c r="N296" s="244"/>
      <c r="O296" s="244"/>
      <c r="P296" s="244"/>
      <c r="Q296" s="244"/>
      <c r="R296" s="244"/>
      <c r="S296" s="244"/>
      <c r="T296" s="245"/>
      <c r="AT296" s="246" t="s">
        <v>164</v>
      </c>
      <c r="AU296" s="246" t="s">
        <v>84</v>
      </c>
      <c r="AV296" s="12" t="s">
        <v>84</v>
      </c>
      <c r="AW296" s="12" t="s">
        <v>34</v>
      </c>
      <c r="AX296" s="12" t="s">
        <v>74</v>
      </c>
      <c r="AY296" s="246" t="s">
        <v>153</v>
      </c>
    </row>
    <row r="297" s="12" customFormat="1">
      <c r="B297" s="236"/>
      <c r="C297" s="237"/>
      <c r="D297" s="233" t="s">
        <v>164</v>
      </c>
      <c r="E297" s="238" t="s">
        <v>19</v>
      </c>
      <c r="F297" s="239" t="s">
        <v>416</v>
      </c>
      <c r="G297" s="237"/>
      <c r="H297" s="240">
        <v>28.803000000000001</v>
      </c>
      <c r="I297" s="241"/>
      <c r="J297" s="237"/>
      <c r="K297" s="237"/>
      <c r="L297" s="242"/>
      <c r="M297" s="243"/>
      <c r="N297" s="244"/>
      <c r="O297" s="244"/>
      <c r="P297" s="244"/>
      <c r="Q297" s="244"/>
      <c r="R297" s="244"/>
      <c r="S297" s="244"/>
      <c r="T297" s="245"/>
      <c r="AT297" s="246" t="s">
        <v>164</v>
      </c>
      <c r="AU297" s="246" t="s">
        <v>84</v>
      </c>
      <c r="AV297" s="12" t="s">
        <v>84</v>
      </c>
      <c r="AW297" s="12" t="s">
        <v>34</v>
      </c>
      <c r="AX297" s="12" t="s">
        <v>74</v>
      </c>
      <c r="AY297" s="246" t="s">
        <v>153</v>
      </c>
    </row>
    <row r="298" s="12" customFormat="1">
      <c r="B298" s="236"/>
      <c r="C298" s="237"/>
      <c r="D298" s="233" t="s">
        <v>164</v>
      </c>
      <c r="E298" s="238" t="s">
        <v>19</v>
      </c>
      <c r="F298" s="239" t="s">
        <v>417</v>
      </c>
      <c r="G298" s="237"/>
      <c r="H298" s="240">
        <v>25.896000000000001</v>
      </c>
      <c r="I298" s="241"/>
      <c r="J298" s="237"/>
      <c r="K298" s="237"/>
      <c r="L298" s="242"/>
      <c r="M298" s="243"/>
      <c r="N298" s="244"/>
      <c r="O298" s="244"/>
      <c r="P298" s="244"/>
      <c r="Q298" s="244"/>
      <c r="R298" s="244"/>
      <c r="S298" s="244"/>
      <c r="T298" s="245"/>
      <c r="AT298" s="246" t="s">
        <v>164</v>
      </c>
      <c r="AU298" s="246" t="s">
        <v>84</v>
      </c>
      <c r="AV298" s="12" t="s">
        <v>84</v>
      </c>
      <c r="AW298" s="12" t="s">
        <v>34</v>
      </c>
      <c r="AX298" s="12" t="s">
        <v>74</v>
      </c>
      <c r="AY298" s="246" t="s">
        <v>153</v>
      </c>
    </row>
    <row r="299" s="12" customFormat="1">
      <c r="B299" s="236"/>
      <c r="C299" s="237"/>
      <c r="D299" s="233" t="s">
        <v>164</v>
      </c>
      <c r="E299" s="238" t="s">
        <v>19</v>
      </c>
      <c r="F299" s="239" t="s">
        <v>418</v>
      </c>
      <c r="G299" s="237"/>
      <c r="H299" s="240">
        <v>54.338000000000001</v>
      </c>
      <c r="I299" s="241"/>
      <c r="J299" s="237"/>
      <c r="K299" s="237"/>
      <c r="L299" s="242"/>
      <c r="M299" s="243"/>
      <c r="N299" s="244"/>
      <c r="O299" s="244"/>
      <c r="P299" s="244"/>
      <c r="Q299" s="244"/>
      <c r="R299" s="244"/>
      <c r="S299" s="244"/>
      <c r="T299" s="245"/>
      <c r="AT299" s="246" t="s">
        <v>164</v>
      </c>
      <c r="AU299" s="246" t="s">
        <v>84</v>
      </c>
      <c r="AV299" s="12" t="s">
        <v>84</v>
      </c>
      <c r="AW299" s="12" t="s">
        <v>34</v>
      </c>
      <c r="AX299" s="12" t="s">
        <v>74</v>
      </c>
      <c r="AY299" s="246" t="s">
        <v>153</v>
      </c>
    </row>
    <row r="300" s="12" customFormat="1">
      <c r="B300" s="236"/>
      <c r="C300" s="237"/>
      <c r="D300" s="233" t="s">
        <v>164</v>
      </c>
      <c r="E300" s="238" t="s">
        <v>19</v>
      </c>
      <c r="F300" s="239" t="s">
        <v>419</v>
      </c>
      <c r="G300" s="237"/>
      <c r="H300" s="240">
        <v>31.286999999999999</v>
      </c>
      <c r="I300" s="241"/>
      <c r="J300" s="237"/>
      <c r="K300" s="237"/>
      <c r="L300" s="242"/>
      <c r="M300" s="243"/>
      <c r="N300" s="244"/>
      <c r="O300" s="244"/>
      <c r="P300" s="244"/>
      <c r="Q300" s="244"/>
      <c r="R300" s="244"/>
      <c r="S300" s="244"/>
      <c r="T300" s="245"/>
      <c r="AT300" s="246" t="s">
        <v>164</v>
      </c>
      <c r="AU300" s="246" t="s">
        <v>84</v>
      </c>
      <c r="AV300" s="12" t="s">
        <v>84</v>
      </c>
      <c r="AW300" s="12" t="s">
        <v>34</v>
      </c>
      <c r="AX300" s="12" t="s">
        <v>74</v>
      </c>
      <c r="AY300" s="246" t="s">
        <v>153</v>
      </c>
    </row>
    <row r="301" s="12" customFormat="1">
      <c r="B301" s="236"/>
      <c r="C301" s="237"/>
      <c r="D301" s="233" t="s">
        <v>164</v>
      </c>
      <c r="E301" s="238" t="s">
        <v>19</v>
      </c>
      <c r="F301" s="239" t="s">
        <v>420</v>
      </c>
      <c r="G301" s="237"/>
      <c r="H301" s="240">
        <v>38.122</v>
      </c>
      <c r="I301" s="241"/>
      <c r="J301" s="237"/>
      <c r="K301" s="237"/>
      <c r="L301" s="242"/>
      <c r="M301" s="243"/>
      <c r="N301" s="244"/>
      <c r="O301" s="244"/>
      <c r="P301" s="244"/>
      <c r="Q301" s="244"/>
      <c r="R301" s="244"/>
      <c r="S301" s="244"/>
      <c r="T301" s="245"/>
      <c r="AT301" s="246" t="s">
        <v>164</v>
      </c>
      <c r="AU301" s="246" t="s">
        <v>84</v>
      </c>
      <c r="AV301" s="12" t="s">
        <v>84</v>
      </c>
      <c r="AW301" s="12" t="s">
        <v>34</v>
      </c>
      <c r="AX301" s="12" t="s">
        <v>74</v>
      </c>
      <c r="AY301" s="246" t="s">
        <v>153</v>
      </c>
    </row>
    <row r="302" s="12" customFormat="1">
      <c r="B302" s="236"/>
      <c r="C302" s="237"/>
      <c r="D302" s="233" t="s">
        <v>164</v>
      </c>
      <c r="E302" s="238" t="s">
        <v>19</v>
      </c>
      <c r="F302" s="239" t="s">
        <v>421</v>
      </c>
      <c r="G302" s="237"/>
      <c r="H302" s="240">
        <v>41.420000000000002</v>
      </c>
      <c r="I302" s="241"/>
      <c r="J302" s="237"/>
      <c r="K302" s="237"/>
      <c r="L302" s="242"/>
      <c r="M302" s="243"/>
      <c r="N302" s="244"/>
      <c r="O302" s="244"/>
      <c r="P302" s="244"/>
      <c r="Q302" s="244"/>
      <c r="R302" s="244"/>
      <c r="S302" s="244"/>
      <c r="T302" s="245"/>
      <c r="AT302" s="246" t="s">
        <v>164</v>
      </c>
      <c r="AU302" s="246" t="s">
        <v>84</v>
      </c>
      <c r="AV302" s="12" t="s">
        <v>84</v>
      </c>
      <c r="AW302" s="12" t="s">
        <v>34</v>
      </c>
      <c r="AX302" s="12" t="s">
        <v>74</v>
      </c>
      <c r="AY302" s="246" t="s">
        <v>153</v>
      </c>
    </row>
    <row r="303" s="12" customFormat="1">
      <c r="B303" s="236"/>
      <c r="C303" s="237"/>
      <c r="D303" s="233" t="s">
        <v>164</v>
      </c>
      <c r="E303" s="238" t="s">
        <v>19</v>
      </c>
      <c r="F303" s="239" t="s">
        <v>422</v>
      </c>
      <c r="G303" s="237"/>
      <c r="H303" s="240">
        <v>23.600999999999999</v>
      </c>
      <c r="I303" s="241"/>
      <c r="J303" s="237"/>
      <c r="K303" s="237"/>
      <c r="L303" s="242"/>
      <c r="M303" s="243"/>
      <c r="N303" s="244"/>
      <c r="O303" s="244"/>
      <c r="P303" s="244"/>
      <c r="Q303" s="244"/>
      <c r="R303" s="244"/>
      <c r="S303" s="244"/>
      <c r="T303" s="245"/>
      <c r="AT303" s="246" t="s">
        <v>164</v>
      </c>
      <c r="AU303" s="246" t="s">
        <v>84</v>
      </c>
      <c r="AV303" s="12" t="s">
        <v>84</v>
      </c>
      <c r="AW303" s="12" t="s">
        <v>34</v>
      </c>
      <c r="AX303" s="12" t="s">
        <v>74</v>
      </c>
      <c r="AY303" s="246" t="s">
        <v>153</v>
      </c>
    </row>
    <row r="304" s="12" customFormat="1">
      <c r="B304" s="236"/>
      <c r="C304" s="237"/>
      <c r="D304" s="233" t="s">
        <v>164</v>
      </c>
      <c r="E304" s="238" t="s">
        <v>19</v>
      </c>
      <c r="F304" s="239" t="s">
        <v>423</v>
      </c>
      <c r="G304" s="237"/>
      <c r="H304" s="240">
        <v>46.625999999999998</v>
      </c>
      <c r="I304" s="241"/>
      <c r="J304" s="237"/>
      <c r="K304" s="237"/>
      <c r="L304" s="242"/>
      <c r="M304" s="243"/>
      <c r="N304" s="244"/>
      <c r="O304" s="244"/>
      <c r="P304" s="244"/>
      <c r="Q304" s="244"/>
      <c r="R304" s="244"/>
      <c r="S304" s="244"/>
      <c r="T304" s="245"/>
      <c r="AT304" s="246" t="s">
        <v>164</v>
      </c>
      <c r="AU304" s="246" t="s">
        <v>84</v>
      </c>
      <c r="AV304" s="12" t="s">
        <v>84</v>
      </c>
      <c r="AW304" s="12" t="s">
        <v>34</v>
      </c>
      <c r="AX304" s="12" t="s">
        <v>74</v>
      </c>
      <c r="AY304" s="246" t="s">
        <v>153</v>
      </c>
    </row>
    <row r="305" s="12" customFormat="1">
      <c r="B305" s="236"/>
      <c r="C305" s="237"/>
      <c r="D305" s="233" t="s">
        <v>164</v>
      </c>
      <c r="E305" s="238" t="s">
        <v>19</v>
      </c>
      <c r="F305" s="239" t="s">
        <v>424</v>
      </c>
      <c r="G305" s="237"/>
      <c r="H305" s="240">
        <v>23.138999999999999</v>
      </c>
      <c r="I305" s="241"/>
      <c r="J305" s="237"/>
      <c r="K305" s="237"/>
      <c r="L305" s="242"/>
      <c r="M305" s="243"/>
      <c r="N305" s="244"/>
      <c r="O305" s="244"/>
      <c r="P305" s="244"/>
      <c r="Q305" s="244"/>
      <c r="R305" s="244"/>
      <c r="S305" s="244"/>
      <c r="T305" s="245"/>
      <c r="AT305" s="246" t="s">
        <v>164</v>
      </c>
      <c r="AU305" s="246" t="s">
        <v>84</v>
      </c>
      <c r="AV305" s="12" t="s">
        <v>84</v>
      </c>
      <c r="AW305" s="12" t="s">
        <v>34</v>
      </c>
      <c r="AX305" s="12" t="s">
        <v>74</v>
      </c>
      <c r="AY305" s="246" t="s">
        <v>153</v>
      </c>
    </row>
    <row r="306" s="12" customFormat="1">
      <c r="B306" s="236"/>
      <c r="C306" s="237"/>
      <c r="D306" s="233" t="s">
        <v>164</v>
      </c>
      <c r="E306" s="238" t="s">
        <v>19</v>
      </c>
      <c r="F306" s="239" t="s">
        <v>425</v>
      </c>
      <c r="G306" s="237"/>
      <c r="H306" s="240">
        <v>13.757999999999999</v>
      </c>
      <c r="I306" s="241"/>
      <c r="J306" s="237"/>
      <c r="K306" s="237"/>
      <c r="L306" s="242"/>
      <c r="M306" s="243"/>
      <c r="N306" s="244"/>
      <c r="O306" s="244"/>
      <c r="P306" s="244"/>
      <c r="Q306" s="244"/>
      <c r="R306" s="244"/>
      <c r="S306" s="244"/>
      <c r="T306" s="245"/>
      <c r="AT306" s="246" t="s">
        <v>164</v>
      </c>
      <c r="AU306" s="246" t="s">
        <v>84</v>
      </c>
      <c r="AV306" s="12" t="s">
        <v>84</v>
      </c>
      <c r="AW306" s="12" t="s">
        <v>34</v>
      </c>
      <c r="AX306" s="12" t="s">
        <v>74</v>
      </c>
      <c r="AY306" s="246" t="s">
        <v>153</v>
      </c>
    </row>
    <row r="307" s="12" customFormat="1">
      <c r="B307" s="236"/>
      <c r="C307" s="237"/>
      <c r="D307" s="233" t="s">
        <v>164</v>
      </c>
      <c r="E307" s="238" t="s">
        <v>19</v>
      </c>
      <c r="F307" s="239" t="s">
        <v>426</v>
      </c>
      <c r="G307" s="237"/>
      <c r="H307" s="240">
        <v>34.959000000000003</v>
      </c>
      <c r="I307" s="241"/>
      <c r="J307" s="237"/>
      <c r="K307" s="237"/>
      <c r="L307" s="242"/>
      <c r="M307" s="243"/>
      <c r="N307" s="244"/>
      <c r="O307" s="244"/>
      <c r="P307" s="244"/>
      <c r="Q307" s="244"/>
      <c r="R307" s="244"/>
      <c r="S307" s="244"/>
      <c r="T307" s="245"/>
      <c r="AT307" s="246" t="s">
        <v>164</v>
      </c>
      <c r="AU307" s="246" t="s">
        <v>84</v>
      </c>
      <c r="AV307" s="12" t="s">
        <v>84</v>
      </c>
      <c r="AW307" s="12" t="s">
        <v>34</v>
      </c>
      <c r="AX307" s="12" t="s">
        <v>74</v>
      </c>
      <c r="AY307" s="246" t="s">
        <v>153</v>
      </c>
    </row>
    <row r="308" s="12" customFormat="1">
      <c r="B308" s="236"/>
      <c r="C308" s="237"/>
      <c r="D308" s="233" t="s">
        <v>164</v>
      </c>
      <c r="E308" s="238" t="s">
        <v>19</v>
      </c>
      <c r="F308" s="239" t="s">
        <v>427</v>
      </c>
      <c r="G308" s="237"/>
      <c r="H308" s="240">
        <v>22.193000000000001</v>
      </c>
      <c r="I308" s="241"/>
      <c r="J308" s="237"/>
      <c r="K308" s="237"/>
      <c r="L308" s="242"/>
      <c r="M308" s="243"/>
      <c r="N308" s="244"/>
      <c r="O308" s="244"/>
      <c r="P308" s="244"/>
      <c r="Q308" s="244"/>
      <c r="R308" s="244"/>
      <c r="S308" s="244"/>
      <c r="T308" s="245"/>
      <c r="AT308" s="246" t="s">
        <v>164</v>
      </c>
      <c r="AU308" s="246" t="s">
        <v>84</v>
      </c>
      <c r="AV308" s="12" t="s">
        <v>84</v>
      </c>
      <c r="AW308" s="12" t="s">
        <v>34</v>
      </c>
      <c r="AX308" s="12" t="s">
        <v>74</v>
      </c>
      <c r="AY308" s="246" t="s">
        <v>153</v>
      </c>
    </row>
    <row r="309" s="12" customFormat="1">
      <c r="B309" s="236"/>
      <c r="C309" s="237"/>
      <c r="D309" s="233" t="s">
        <v>164</v>
      </c>
      <c r="E309" s="238" t="s">
        <v>19</v>
      </c>
      <c r="F309" s="239" t="s">
        <v>428</v>
      </c>
      <c r="G309" s="237"/>
      <c r="H309" s="240">
        <v>16.331</v>
      </c>
      <c r="I309" s="241"/>
      <c r="J309" s="237"/>
      <c r="K309" s="237"/>
      <c r="L309" s="242"/>
      <c r="M309" s="243"/>
      <c r="N309" s="244"/>
      <c r="O309" s="244"/>
      <c r="P309" s="244"/>
      <c r="Q309" s="244"/>
      <c r="R309" s="244"/>
      <c r="S309" s="244"/>
      <c r="T309" s="245"/>
      <c r="AT309" s="246" t="s">
        <v>164</v>
      </c>
      <c r="AU309" s="246" t="s">
        <v>84</v>
      </c>
      <c r="AV309" s="12" t="s">
        <v>84</v>
      </c>
      <c r="AW309" s="12" t="s">
        <v>34</v>
      </c>
      <c r="AX309" s="12" t="s">
        <v>74</v>
      </c>
      <c r="AY309" s="246" t="s">
        <v>153</v>
      </c>
    </row>
    <row r="310" s="15" customFormat="1">
      <c r="B310" s="268"/>
      <c r="C310" s="269"/>
      <c r="D310" s="233" t="s">
        <v>164</v>
      </c>
      <c r="E310" s="270" t="s">
        <v>19</v>
      </c>
      <c r="F310" s="271" t="s">
        <v>242</v>
      </c>
      <c r="G310" s="269"/>
      <c r="H310" s="272">
        <v>590.65099999999995</v>
      </c>
      <c r="I310" s="273"/>
      <c r="J310" s="269"/>
      <c r="K310" s="269"/>
      <c r="L310" s="274"/>
      <c r="M310" s="275"/>
      <c r="N310" s="276"/>
      <c r="O310" s="276"/>
      <c r="P310" s="276"/>
      <c r="Q310" s="276"/>
      <c r="R310" s="276"/>
      <c r="S310" s="276"/>
      <c r="T310" s="277"/>
      <c r="AT310" s="278" t="s">
        <v>164</v>
      </c>
      <c r="AU310" s="278" t="s">
        <v>84</v>
      </c>
      <c r="AV310" s="15" t="s">
        <v>176</v>
      </c>
      <c r="AW310" s="15" t="s">
        <v>34</v>
      </c>
      <c r="AX310" s="15" t="s">
        <v>74</v>
      </c>
      <c r="AY310" s="278" t="s">
        <v>153</v>
      </c>
    </row>
    <row r="311" s="14" customFormat="1">
      <c r="B311" s="258"/>
      <c r="C311" s="259"/>
      <c r="D311" s="233" t="s">
        <v>164</v>
      </c>
      <c r="E311" s="260" t="s">
        <v>19</v>
      </c>
      <c r="F311" s="261" t="s">
        <v>429</v>
      </c>
      <c r="G311" s="259"/>
      <c r="H311" s="260" t="s">
        <v>19</v>
      </c>
      <c r="I311" s="262"/>
      <c r="J311" s="259"/>
      <c r="K311" s="259"/>
      <c r="L311" s="263"/>
      <c r="M311" s="264"/>
      <c r="N311" s="265"/>
      <c r="O311" s="265"/>
      <c r="P311" s="265"/>
      <c r="Q311" s="265"/>
      <c r="R311" s="265"/>
      <c r="S311" s="265"/>
      <c r="T311" s="266"/>
      <c r="AT311" s="267" t="s">
        <v>164</v>
      </c>
      <c r="AU311" s="267" t="s">
        <v>84</v>
      </c>
      <c r="AV311" s="14" t="s">
        <v>82</v>
      </c>
      <c r="AW311" s="14" t="s">
        <v>34</v>
      </c>
      <c r="AX311" s="14" t="s">
        <v>74</v>
      </c>
      <c r="AY311" s="267" t="s">
        <v>153</v>
      </c>
    </row>
    <row r="312" s="12" customFormat="1">
      <c r="B312" s="236"/>
      <c r="C312" s="237"/>
      <c r="D312" s="233" t="s">
        <v>164</v>
      </c>
      <c r="E312" s="238" t="s">
        <v>19</v>
      </c>
      <c r="F312" s="239" t="s">
        <v>430</v>
      </c>
      <c r="G312" s="237"/>
      <c r="H312" s="240">
        <v>2.46</v>
      </c>
      <c r="I312" s="241"/>
      <c r="J312" s="237"/>
      <c r="K312" s="237"/>
      <c r="L312" s="242"/>
      <c r="M312" s="243"/>
      <c r="N312" s="244"/>
      <c r="O312" s="244"/>
      <c r="P312" s="244"/>
      <c r="Q312" s="244"/>
      <c r="R312" s="244"/>
      <c r="S312" s="244"/>
      <c r="T312" s="245"/>
      <c r="AT312" s="246" t="s">
        <v>164</v>
      </c>
      <c r="AU312" s="246" t="s">
        <v>84</v>
      </c>
      <c r="AV312" s="12" t="s">
        <v>84</v>
      </c>
      <c r="AW312" s="12" t="s">
        <v>34</v>
      </c>
      <c r="AX312" s="12" t="s">
        <v>74</v>
      </c>
      <c r="AY312" s="246" t="s">
        <v>153</v>
      </c>
    </row>
    <row r="313" s="12" customFormat="1">
      <c r="B313" s="236"/>
      <c r="C313" s="237"/>
      <c r="D313" s="233" t="s">
        <v>164</v>
      </c>
      <c r="E313" s="238" t="s">
        <v>19</v>
      </c>
      <c r="F313" s="239" t="s">
        <v>431</v>
      </c>
      <c r="G313" s="237"/>
      <c r="H313" s="240">
        <v>1.24</v>
      </c>
      <c r="I313" s="241"/>
      <c r="J313" s="237"/>
      <c r="K313" s="237"/>
      <c r="L313" s="242"/>
      <c r="M313" s="243"/>
      <c r="N313" s="244"/>
      <c r="O313" s="244"/>
      <c r="P313" s="244"/>
      <c r="Q313" s="244"/>
      <c r="R313" s="244"/>
      <c r="S313" s="244"/>
      <c r="T313" s="245"/>
      <c r="AT313" s="246" t="s">
        <v>164</v>
      </c>
      <c r="AU313" s="246" t="s">
        <v>84</v>
      </c>
      <c r="AV313" s="12" t="s">
        <v>84</v>
      </c>
      <c r="AW313" s="12" t="s">
        <v>34</v>
      </c>
      <c r="AX313" s="12" t="s">
        <v>74</v>
      </c>
      <c r="AY313" s="246" t="s">
        <v>153</v>
      </c>
    </row>
    <row r="314" s="12" customFormat="1">
      <c r="B314" s="236"/>
      <c r="C314" s="237"/>
      <c r="D314" s="233" t="s">
        <v>164</v>
      </c>
      <c r="E314" s="238" t="s">
        <v>19</v>
      </c>
      <c r="F314" s="239" t="s">
        <v>432</v>
      </c>
      <c r="G314" s="237"/>
      <c r="H314" s="240">
        <v>2.5299999999999998</v>
      </c>
      <c r="I314" s="241"/>
      <c r="J314" s="237"/>
      <c r="K314" s="237"/>
      <c r="L314" s="242"/>
      <c r="M314" s="243"/>
      <c r="N314" s="244"/>
      <c r="O314" s="244"/>
      <c r="P314" s="244"/>
      <c r="Q314" s="244"/>
      <c r="R314" s="244"/>
      <c r="S314" s="244"/>
      <c r="T314" s="245"/>
      <c r="AT314" s="246" t="s">
        <v>164</v>
      </c>
      <c r="AU314" s="246" t="s">
        <v>84</v>
      </c>
      <c r="AV314" s="12" t="s">
        <v>84</v>
      </c>
      <c r="AW314" s="12" t="s">
        <v>34</v>
      </c>
      <c r="AX314" s="12" t="s">
        <v>74</v>
      </c>
      <c r="AY314" s="246" t="s">
        <v>153</v>
      </c>
    </row>
    <row r="315" s="12" customFormat="1">
      <c r="B315" s="236"/>
      <c r="C315" s="237"/>
      <c r="D315" s="233" t="s">
        <v>164</v>
      </c>
      <c r="E315" s="238" t="s">
        <v>19</v>
      </c>
      <c r="F315" s="239" t="s">
        <v>433</v>
      </c>
      <c r="G315" s="237"/>
      <c r="H315" s="240">
        <v>1.5800000000000001</v>
      </c>
      <c r="I315" s="241"/>
      <c r="J315" s="237"/>
      <c r="K315" s="237"/>
      <c r="L315" s="242"/>
      <c r="M315" s="243"/>
      <c r="N315" s="244"/>
      <c r="O315" s="244"/>
      <c r="P315" s="244"/>
      <c r="Q315" s="244"/>
      <c r="R315" s="244"/>
      <c r="S315" s="244"/>
      <c r="T315" s="245"/>
      <c r="AT315" s="246" t="s">
        <v>164</v>
      </c>
      <c r="AU315" s="246" t="s">
        <v>84</v>
      </c>
      <c r="AV315" s="12" t="s">
        <v>84</v>
      </c>
      <c r="AW315" s="12" t="s">
        <v>34</v>
      </c>
      <c r="AX315" s="12" t="s">
        <v>74</v>
      </c>
      <c r="AY315" s="246" t="s">
        <v>153</v>
      </c>
    </row>
    <row r="316" s="12" customFormat="1">
      <c r="B316" s="236"/>
      <c r="C316" s="237"/>
      <c r="D316" s="233" t="s">
        <v>164</v>
      </c>
      <c r="E316" s="238" t="s">
        <v>19</v>
      </c>
      <c r="F316" s="239" t="s">
        <v>434</v>
      </c>
      <c r="G316" s="237"/>
      <c r="H316" s="240">
        <v>17.280000000000001</v>
      </c>
      <c r="I316" s="241"/>
      <c r="J316" s="237"/>
      <c r="K316" s="237"/>
      <c r="L316" s="242"/>
      <c r="M316" s="243"/>
      <c r="N316" s="244"/>
      <c r="O316" s="244"/>
      <c r="P316" s="244"/>
      <c r="Q316" s="244"/>
      <c r="R316" s="244"/>
      <c r="S316" s="244"/>
      <c r="T316" s="245"/>
      <c r="AT316" s="246" t="s">
        <v>164</v>
      </c>
      <c r="AU316" s="246" t="s">
        <v>84</v>
      </c>
      <c r="AV316" s="12" t="s">
        <v>84</v>
      </c>
      <c r="AW316" s="12" t="s">
        <v>34</v>
      </c>
      <c r="AX316" s="12" t="s">
        <v>74</v>
      </c>
      <c r="AY316" s="246" t="s">
        <v>153</v>
      </c>
    </row>
    <row r="317" s="12" customFormat="1">
      <c r="B317" s="236"/>
      <c r="C317" s="237"/>
      <c r="D317" s="233" t="s">
        <v>164</v>
      </c>
      <c r="E317" s="238" t="s">
        <v>19</v>
      </c>
      <c r="F317" s="239" t="s">
        <v>435</v>
      </c>
      <c r="G317" s="237"/>
      <c r="H317" s="240">
        <v>41.344000000000001</v>
      </c>
      <c r="I317" s="241"/>
      <c r="J317" s="237"/>
      <c r="K317" s="237"/>
      <c r="L317" s="242"/>
      <c r="M317" s="243"/>
      <c r="N317" s="244"/>
      <c r="O317" s="244"/>
      <c r="P317" s="244"/>
      <c r="Q317" s="244"/>
      <c r="R317" s="244"/>
      <c r="S317" s="244"/>
      <c r="T317" s="245"/>
      <c r="AT317" s="246" t="s">
        <v>164</v>
      </c>
      <c r="AU317" s="246" t="s">
        <v>84</v>
      </c>
      <c r="AV317" s="12" t="s">
        <v>84</v>
      </c>
      <c r="AW317" s="12" t="s">
        <v>34</v>
      </c>
      <c r="AX317" s="12" t="s">
        <v>74</v>
      </c>
      <c r="AY317" s="246" t="s">
        <v>153</v>
      </c>
    </row>
    <row r="318" s="12" customFormat="1">
      <c r="B318" s="236"/>
      <c r="C318" s="237"/>
      <c r="D318" s="233" t="s">
        <v>164</v>
      </c>
      <c r="E318" s="238" t="s">
        <v>19</v>
      </c>
      <c r="F318" s="239" t="s">
        <v>436</v>
      </c>
      <c r="G318" s="237"/>
      <c r="H318" s="240">
        <v>21.600000000000001</v>
      </c>
      <c r="I318" s="241"/>
      <c r="J318" s="237"/>
      <c r="K318" s="237"/>
      <c r="L318" s="242"/>
      <c r="M318" s="243"/>
      <c r="N318" s="244"/>
      <c r="O318" s="244"/>
      <c r="P318" s="244"/>
      <c r="Q318" s="244"/>
      <c r="R318" s="244"/>
      <c r="S318" s="244"/>
      <c r="T318" s="245"/>
      <c r="AT318" s="246" t="s">
        <v>164</v>
      </c>
      <c r="AU318" s="246" t="s">
        <v>84</v>
      </c>
      <c r="AV318" s="12" t="s">
        <v>84</v>
      </c>
      <c r="AW318" s="12" t="s">
        <v>34</v>
      </c>
      <c r="AX318" s="12" t="s">
        <v>74</v>
      </c>
      <c r="AY318" s="246" t="s">
        <v>153</v>
      </c>
    </row>
    <row r="319" s="12" customFormat="1">
      <c r="B319" s="236"/>
      <c r="C319" s="237"/>
      <c r="D319" s="233" t="s">
        <v>164</v>
      </c>
      <c r="E319" s="238" t="s">
        <v>19</v>
      </c>
      <c r="F319" s="239" t="s">
        <v>437</v>
      </c>
      <c r="G319" s="237"/>
      <c r="H319" s="240">
        <v>7.8300000000000001</v>
      </c>
      <c r="I319" s="241"/>
      <c r="J319" s="237"/>
      <c r="K319" s="237"/>
      <c r="L319" s="242"/>
      <c r="M319" s="243"/>
      <c r="N319" s="244"/>
      <c r="O319" s="244"/>
      <c r="P319" s="244"/>
      <c r="Q319" s="244"/>
      <c r="R319" s="244"/>
      <c r="S319" s="244"/>
      <c r="T319" s="245"/>
      <c r="AT319" s="246" t="s">
        <v>164</v>
      </c>
      <c r="AU319" s="246" t="s">
        <v>84</v>
      </c>
      <c r="AV319" s="12" t="s">
        <v>84</v>
      </c>
      <c r="AW319" s="12" t="s">
        <v>34</v>
      </c>
      <c r="AX319" s="12" t="s">
        <v>74</v>
      </c>
      <c r="AY319" s="246" t="s">
        <v>153</v>
      </c>
    </row>
    <row r="320" s="12" customFormat="1">
      <c r="B320" s="236"/>
      <c r="C320" s="237"/>
      <c r="D320" s="233" t="s">
        <v>164</v>
      </c>
      <c r="E320" s="238" t="s">
        <v>19</v>
      </c>
      <c r="F320" s="239" t="s">
        <v>438</v>
      </c>
      <c r="G320" s="237"/>
      <c r="H320" s="240">
        <v>11.07</v>
      </c>
      <c r="I320" s="241"/>
      <c r="J320" s="237"/>
      <c r="K320" s="237"/>
      <c r="L320" s="242"/>
      <c r="M320" s="243"/>
      <c r="N320" s="244"/>
      <c r="O320" s="244"/>
      <c r="P320" s="244"/>
      <c r="Q320" s="244"/>
      <c r="R320" s="244"/>
      <c r="S320" s="244"/>
      <c r="T320" s="245"/>
      <c r="AT320" s="246" t="s">
        <v>164</v>
      </c>
      <c r="AU320" s="246" t="s">
        <v>84</v>
      </c>
      <c r="AV320" s="12" t="s">
        <v>84</v>
      </c>
      <c r="AW320" s="12" t="s">
        <v>34</v>
      </c>
      <c r="AX320" s="12" t="s">
        <v>74</v>
      </c>
      <c r="AY320" s="246" t="s">
        <v>153</v>
      </c>
    </row>
    <row r="321" s="12" customFormat="1">
      <c r="B321" s="236"/>
      <c r="C321" s="237"/>
      <c r="D321" s="233" t="s">
        <v>164</v>
      </c>
      <c r="E321" s="238" t="s">
        <v>19</v>
      </c>
      <c r="F321" s="239" t="s">
        <v>439</v>
      </c>
      <c r="G321" s="237"/>
      <c r="H321" s="240">
        <v>41.973999999999997</v>
      </c>
      <c r="I321" s="241"/>
      <c r="J321" s="237"/>
      <c r="K321" s="237"/>
      <c r="L321" s="242"/>
      <c r="M321" s="243"/>
      <c r="N321" s="244"/>
      <c r="O321" s="244"/>
      <c r="P321" s="244"/>
      <c r="Q321" s="244"/>
      <c r="R321" s="244"/>
      <c r="S321" s="244"/>
      <c r="T321" s="245"/>
      <c r="AT321" s="246" t="s">
        <v>164</v>
      </c>
      <c r="AU321" s="246" t="s">
        <v>84</v>
      </c>
      <c r="AV321" s="12" t="s">
        <v>84</v>
      </c>
      <c r="AW321" s="12" t="s">
        <v>34</v>
      </c>
      <c r="AX321" s="12" t="s">
        <v>74</v>
      </c>
      <c r="AY321" s="246" t="s">
        <v>153</v>
      </c>
    </row>
    <row r="322" s="12" customFormat="1">
      <c r="B322" s="236"/>
      <c r="C322" s="237"/>
      <c r="D322" s="233" t="s">
        <v>164</v>
      </c>
      <c r="E322" s="238" t="s">
        <v>19</v>
      </c>
      <c r="F322" s="239" t="s">
        <v>440</v>
      </c>
      <c r="G322" s="237"/>
      <c r="H322" s="240">
        <v>28</v>
      </c>
      <c r="I322" s="241"/>
      <c r="J322" s="237"/>
      <c r="K322" s="237"/>
      <c r="L322" s="242"/>
      <c r="M322" s="243"/>
      <c r="N322" s="244"/>
      <c r="O322" s="244"/>
      <c r="P322" s="244"/>
      <c r="Q322" s="244"/>
      <c r="R322" s="244"/>
      <c r="S322" s="244"/>
      <c r="T322" s="245"/>
      <c r="AT322" s="246" t="s">
        <v>164</v>
      </c>
      <c r="AU322" s="246" t="s">
        <v>84</v>
      </c>
      <c r="AV322" s="12" t="s">
        <v>84</v>
      </c>
      <c r="AW322" s="12" t="s">
        <v>34</v>
      </c>
      <c r="AX322" s="12" t="s">
        <v>74</v>
      </c>
      <c r="AY322" s="246" t="s">
        <v>153</v>
      </c>
    </row>
    <row r="323" s="12" customFormat="1">
      <c r="B323" s="236"/>
      <c r="C323" s="237"/>
      <c r="D323" s="233" t="s">
        <v>164</v>
      </c>
      <c r="E323" s="238" t="s">
        <v>19</v>
      </c>
      <c r="F323" s="239" t="s">
        <v>288</v>
      </c>
      <c r="G323" s="237"/>
      <c r="H323" s="240">
        <v>10.800000000000001</v>
      </c>
      <c r="I323" s="241"/>
      <c r="J323" s="237"/>
      <c r="K323" s="237"/>
      <c r="L323" s="242"/>
      <c r="M323" s="243"/>
      <c r="N323" s="244"/>
      <c r="O323" s="244"/>
      <c r="P323" s="244"/>
      <c r="Q323" s="244"/>
      <c r="R323" s="244"/>
      <c r="S323" s="244"/>
      <c r="T323" s="245"/>
      <c r="AT323" s="246" t="s">
        <v>164</v>
      </c>
      <c r="AU323" s="246" t="s">
        <v>84</v>
      </c>
      <c r="AV323" s="12" t="s">
        <v>84</v>
      </c>
      <c r="AW323" s="12" t="s">
        <v>34</v>
      </c>
      <c r="AX323" s="12" t="s">
        <v>74</v>
      </c>
      <c r="AY323" s="246" t="s">
        <v>153</v>
      </c>
    </row>
    <row r="324" s="12" customFormat="1">
      <c r="B324" s="236"/>
      <c r="C324" s="237"/>
      <c r="D324" s="233" t="s">
        <v>164</v>
      </c>
      <c r="E324" s="238" t="s">
        <v>19</v>
      </c>
      <c r="F324" s="239" t="s">
        <v>302</v>
      </c>
      <c r="G324" s="237"/>
      <c r="H324" s="240">
        <v>0.80000000000000004</v>
      </c>
      <c r="I324" s="241"/>
      <c r="J324" s="237"/>
      <c r="K324" s="237"/>
      <c r="L324" s="242"/>
      <c r="M324" s="243"/>
      <c r="N324" s="244"/>
      <c r="O324" s="244"/>
      <c r="P324" s="244"/>
      <c r="Q324" s="244"/>
      <c r="R324" s="244"/>
      <c r="S324" s="244"/>
      <c r="T324" s="245"/>
      <c r="AT324" s="246" t="s">
        <v>164</v>
      </c>
      <c r="AU324" s="246" t="s">
        <v>84</v>
      </c>
      <c r="AV324" s="12" t="s">
        <v>84</v>
      </c>
      <c r="AW324" s="12" t="s">
        <v>34</v>
      </c>
      <c r="AX324" s="12" t="s">
        <v>74</v>
      </c>
      <c r="AY324" s="246" t="s">
        <v>153</v>
      </c>
    </row>
    <row r="325" s="15" customFormat="1">
      <c r="B325" s="268"/>
      <c r="C325" s="269"/>
      <c r="D325" s="233" t="s">
        <v>164</v>
      </c>
      <c r="E325" s="270" t="s">
        <v>19</v>
      </c>
      <c r="F325" s="271" t="s">
        <v>242</v>
      </c>
      <c r="G325" s="269"/>
      <c r="H325" s="272">
        <v>188.50800000000001</v>
      </c>
      <c r="I325" s="273"/>
      <c r="J325" s="269"/>
      <c r="K325" s="269"/>
      <c r="L325" s="274"/>
      <c r="M325" s="275"/>
      <c r="N325" s="276"/>
      <c r="O325" s="276"/>
      <c r="P325" s="276"/>
      <c r="Q325" s="276"/>
      <c r="R325" s="276"/>
      <c r="S325" s="276"/>
      <c r="T325" s="277"/>
      <c r="AT325" s="278" t="s">
        <v>164</v>
      </c>
      <c r="AU325" s="278" t="s">
        <v>84</v>
      </c>
      <c r="AV325" s="15" t="s">
        <v>176</v>
      </c>
      <c r="AW325" s="15" t="s">
        <v>34</v>
      </c>
      <c r="AX325" s="15" t="s">
        <v>74</v>
      </c>
      <c r="AY325" s="278" t="s">
        <v>153</v>
      </c>
    </row>
    <row r="326" s="13" customFormat="1">
      <c r="B326" s="247"/>
      <c r="C326" s="248"/>
      <c r="D326" s="233" t="s">
        <v>164</v>
      </c>
      <c r="E326" s="249" t="s">
        <v>19</v>
      </c>
      <c r="F326" s="250" t="s">
        <v>167</v>
      </c>
      <c r="G326" s="248"/>
      <c r="H326" s="251">
        <v>1875.781</v>
      </c>
      <c r="I326" s="252"/>
      <c r="J326" s="248"/>
      <c r="K326" s="248"/>
      <c r="L326" s="253"/>
      <c r="M326" s="254"/>
      <c r="N326" s="255"/>
      <c r="O326" s="255"/>
      <c r="P326" s="255"/>
      <c r="Q326" s="255"/>
      <c r="R326" s="255"/>
      <c r="S326" s="255"/>
      <c r="T326" s="256"/>
      <c r="AT326" s="257" t="s">
        <v>164</v>
      </c>
      <c r="AU326" s="257" t="s">
        <v>84</v>
      </c>
      <c r="AV326" s="13" t="s">
        <v>160</v>
      </c>
      <c r="AW326" s="13" t="s">
        <v>34</v>
      </c>
      <c r="AX326" s="13" t="s">
        <v>82</v>
      </c>
      <c r="AY326" s="257" t="s">
        <v>153</v>
      </c>
    </row>
    <row r="327" s="1" customFormat="1" ht="24" customHeight="1">
      <c r="B327" s="39"/>
      <c r="C327" s="220" t="s">
        <v>441</v>
      </c>
      <c r="D327" s="220" t="s">
        <v>155</v>
      </c>
      <c r="E327" s="221" t="s">
        <v>442</v>
      </c>
      <c r="F327" s="222" t="s">
        <v>443</v>
      </c>
      <c r="G327" s="223" t="s">
        <v>158</v>
      </c>
      <c r="H327" s="224">
        <v>1875.781</v>
      </c>
      <c r="I327" s="225"/>
      <c r="J327" s="226">
        <f>ROUND(I327*H327,2)</f>
        <v>0</v>
      </c>
      <c r="K327" s="222" t="s">
        <v>159</v>
      </c>
      <c r="L327" s="44"/>
      <c r="M327" s="227" t="s">
        <v>19</v>
      </c>
      <c r="N327" s="228" t="s">
        <v>45</v>
      </c>
      <c r="O327" s="84"/>
      <c r="P327" s="229">
        <f>O327*H327</f>
        <v>0</v>
      </c>
      <c r="Q327" s="229">
        <v>0.0014</v>
      </c>
      <c r="R327" s="229">
        <f>Q327*H327</f>
        <v>2.6260933999999998</v>
      </c>
      <c r="S327" s="229">
        <v>0</v>
      </c>
      <c r="T327" s="230">
        <f>S327*H327</f>
        <v>0</v>
      </c>
      <c r="AR327" s="231" t="s">
        <v>160</v>
      </c>
      <c r="AT327" s="231" t="s">
        <v>155</v>
      </c>
      <c r="AU327" s="231" t="s">
        <v>84</v>
      </c>
      <c r="AY327" s="18" t="s">
        <v>153</v>
      </c>
      <c r="BE327" s="232">
        <f>IF(N327="základní",J327,0)</f>
        <v>0</v>
      </c>
      <c r="BF327" s="232">
        <f>IF(N327="snížená",J327,0)</f>
        <v>0</v>
      </c>
      <c r="BG327" s="232">
        <f>IF(N327="zákl. přenesená",J327,0)</f>
        <v>0</v>
      </c>
      <c r="BH327" s="232">
        <f>IF(N327="sníž. přenesená",J327,0)</f>
        <v>0</v>
      </c>
      <c r="BI327" s="232">
        <f>IF(N327="nulová",J327,0)</f>
        <v>0</v>
      </c>
      <c r="BJ327" s="18" t="s">
        <v>82</v>
      </c>
      <c r="BK327" s="232">
        <f>ROUND(I327*H327,2)</f>
        <v>0</v>
      </c>
      <c r="BL327" s="18" t="s">
        <v>160</v>
      </c>
      <c r="BM327" s="231" t="s">
        <v>444</v>
      </c>
    </row>
    <row r="328" s="12" customFormat="1">
      <c r="B328" s="236"/>
      <c r="C328" s="237"/>
      <c r="D328" s="233" t="s">
        <v>164</v>
      </c>
      <c r="E328" s="238" t="s">
        <v>19</v>
      </c>
      <c r="F328" s="239" t="s">
        <v>386</v>
      </c>
      <c r="G328" s="237"/>
      <c r="H328" s="240">
        <v>83.811000000000007</v>
      </c>
      <c r="I328" s="241"/>
      <c r="J328" s="237"/>
      <c r="K328" s="237"/>
      <c r="L328" s="242"/>
      <c r="M328" s="243"/>
      <c r="N328" s="244"/>
      <c r="O328" s="244"/>
      <c r="P328" s="244"/>
      <c r="Q328" s="244"/>
      <c r="R328" s="244"/>
      <c r="S328" s="244"/>
      <c r="T328" s="245"/>
      <c r="AT328" s="246" t="s">
        <v>164</v>
      </c>
      <c r="AU328" s="246" t="s">
        <v>84</v>
      </c>
      <c r="AV328" s="12" t="s">
        <v>84</v>
      </c>
      <c r="AW328" s="12" t="s">
        <v>34</v>
      </c>
      <c r="AX328" s="12" t="s">
        <v>74</v>
      </c>
      <c r="AY328" s="246" t="s">
        <v>153</v>
      </c>
    </row>
    <row r="329" s="12" customFormat="1">
      <c r="B329" s="236"/>
      <c r="C329" s="237"/>
      <c r="D329" s="233" t="s">
        <v>164</v>
      </c>
      <c r="E329" s="238" t="s">
        <v>19</v>
      </c>
      <c r="F329" s="239" t="s">
        <v>387</v>
      </c>
      <c r="G329" s="237"/>
      <c r="H329" s="240">
        <v>37.359999999999999</v>
      </c>
      <c r="I329" s="241"/>
      <c r="J329" s="237"/>
      <c r="K329" s="237"/>
      <c r="L329" s="242"/>
      <c r="M329" s="243"/>
      <c r="N329" s="244"/>
      <c r="O329" s="244"/>
      <c r="P329" s="244"/>
      <c r="Q329" s="244"/>
      <c r="R329" s="244"/>
      <c r="S329" s="244"/>
      <c r="T329" s="245"/>
      <c r="AT329" s="246" t="s">
        <v>164</v>
      </c>
      <c r="AU329" s="246" t="s">
        <v>84</v>
      </c>
      <c r="AV329" s="12" t="s">
        <v>84</v>
      </c>
      <c r="AW329" s="12" t="s">
        <v>34</v>
      </c>
      <c r="AX329" s="12" t="s">
        <v>74</v>
      </c>
      <c r="AY329" s="246" t="s">
        <v>153</v>
      </c>
    </row>
    <row r="330" s="12" customFormat="1">
      <c r="B330" s="236"/>
      <c r="C330" s="237"/>
      <c r="D330" s="233" t="s">
        <v>164</v>
      </c>
      <c r="E330" s="238" t="s">
        <v>19</v>
      </c>
      <c r="F330" s="239" t="s">
        <v>388</v>
      </c>
      <c r="G330" s="237"/>
      <c r="H330" s="240">
        <v>26.879999999999999</v>
      </c>
      <c r="I330" s="241"/>
      <c r="J330" s="237"/>
      <c r="K330" s="237"/>
      <c r="L330" s="242"/>
      <c r="M330" s="243"/>
      <c r="N330" s="244"/>
      <c r="O330" s="244"/>
      <c r="P330" s="244"/>
      <c r="Q330" s="244"/>
      <c r="R330" s="244"/>
      <c r="S330" s="244"/>
      <c r="T330" s="245"/>
      <c r="AT330" s="246" t="s">
        <v>164</v>
      </c>
      <c r="AU330" s="246" t="s">
        <v>84</v>
      </c>
      <c r="AV330" s="12" t="s">
        <v>84</v>
      </c>
      <c r="AW330" s="12" t="s">
        <v>34</v>
      </c>
      <c r="AX330" s="12" t="s">
        <v>74</v>
      </c>
      <c r="AY330" s="246" t="s">
        <v>153</v>
      </c>
    </row>
    <row r="331" s="12" customFormat="1">
      <c r="B331" s="236"/>
      <c r="C331" s="237"/>
      <c r="D331" s="233" t="s">
        <v>164</v>
      </c>
      <c r="E331" s="238" t="s">
        <v>19</v>
      </c>
      <c r="F331" s="239" t="s">
        <v>389</v>
      </c>
      <c r="G331" s="237"/>
      <c r="H331" s="240">
        <v>36.231999999999999</v>
      </c>
      <c r="I331" s="241"/>
      <c r="J331" s="237"/>
      <c r="K331" s="237"/>
      <c r="L331" s="242"/>
      <c r="M331" s="243"/>
      <c r="N331" s="244"/>
      <c r="O331" s="244"/>
      <c r="P331" s="244"/>
      <c r="Q331" s="244"/>
      <c r="R331" s="244"/>
      <c r="S331" s="244"/>
      <c r="T331" s="245"/>
      <c r="AT331" s="246" t="s">
        <v>164</v>
      </c>
      <c r="AU331" s="246" t="s">
        <v>84</v>
      </c>
      <c r="AV331" s="12" t="s">
        <v>84</v>
      </c>
      <c r="AW331" s="12" t="s">
        <v>34</v>
      </c>
      <c r="AX331" s="12" t="s">
        <v>74</v>
      </c>
      <c r="AY331" s="246" t="s">
        <v>153</v>
      </c>
    </row>
    <row r="332" s="15" customFormat="1">
      <c r="B332" s="268"/>
      <c r="C332" s="269"/>
      <c r="D332" s="233" t="s">
        <v>164</v>
      </c>
      <c r="E332" s="270" t="s">
        <v>19</v>
      </c>
      <c r="F332" s="271" t="s">
        <v>242</v>
      </c>
      <c r="G332" s="269"/>
      <c r="H332" s="272">
        <v>184.28299999999999</v>
      </c>
      <c r="I332" s="273"/>
      <c r="J332" s="269"/>
      <c r="K332" s="269"/>
      <c r="L332" s="274"/>
      <c r="M332" s="275"/>
      <c r="N332" s="276"/>
      <c r="O332" s="276"/>
      <c r="P332" s="276"/>
      <c r="Q332" s="276"/>
      <c r="R332" s="276"/>
      <c r="S332" s="276"/>
      <c r="T332" s="277"/>
      <c r="AT332" s="278" t="s">
        <v>164</v>
      </c>
      <c r="AU332" s="278" t="s">
        <v>84</v>
      </c>
      <c r="AV332" s="15" t="s">
        <v>176</v>
      </c>
      <c r="AW332" s="15" t="s">
        <v>34</v>
      </c>
      <c r="AX332" s="15" t="s">
        <v>74</v>
      </c>
      <c r="AY332" s="278" t="s">
        <v>153</v>
      </c>
    </row>
    <row r="333" s="12" customFormat="1">
      <c r="B333" s="236"/>
      <c r="C333" s="237"/>
      <c r="D333" s="233" t="s">
        <v>164</v>
      </c>
      <c r="E333" s="238" t="s">
        <v>19</v>
      </c>
      <c r="F333" s="239" t="s">
        <v>390</v>
      </c>
      <c r="G333" s="237"/>
      <c r="H333" s="240">
        <v>48.460000000000001</v>
      </c>
      <c r="I333" s="241"/>
      <c r="J333" s="237"/>
      <c r="K333" s="237"/>
      <c r="L333" s="242"/>
      <c r="M333" s="243"/>
      <c r="N333" s="244"/>
      <c r="O333" s="244"/>
      <c r="P333" s="244"/>
      <c r="Q333" s="244"/>
      <c r="R333" s="244"/>
      <c r="S333" s="244"/>
      <c r="T333" s="245"/>
      <c r="AT333" s="246" t="s">
        <v>164</v>
      </c>
      <c r="AU333" s="246" t="s">
        <v>84</v>
      </c>
      <c r="AV333" s="12" t="s">
        <v>84</v>
      </c>
      <c r="AW333" s="12" t="s">
        <v>34</v>
      </c>
      <c r="AX333" s="12" t="s">
        <v>74</v>
      </c>
      <c r="AY333" s="246" t="s">
        <v>153</v>
      </c>
    </row>
    <row r="334" s="12" customFormat="1">
      <c r="B334" s="236"/>
      <c r="C334" s="237"/>
      <c r="D334" s="233" t="s">
        <v>164</v>
      </c>
      <c r="E334" s="238" t="s">
        <v>19</v>
      </c>
      <c r="F334" s="239" t="s">
        <v>391</v>
      </c>
      <c r="G334" s="237"/>
      <c r="H334" s="240">
        <v>37.923999999999999</v>
      </c>
      <c r="I334" s="241"/>
      <c r="J334" s="237"/>
      <c r="K334" s="237"/>
      <c r="L334" s="242"/>
      <c r="M334" s="243"/>
      <c r="N334" s="244"/>
      <c r="O334" s="244"/>
      <c r="P334" s="244"/>
      <c r="Q334" s="244"/>
      <c r="R334" s="244"/>
      <c r="S334" s="244"/>
      <c r="T334" s="245"/>
      <c r="AT334" s="246" t="s">
        <v>164</v>
      </c>
      <c r="AU334" s="246" t="s">
        <v>84</v>
      </c>
      <c r="AV334" s="12" t="s">
        <v>84</v>
      </c>
      <c r="AW334" s="12" t="s">
        <v>34</v>
      </c>
      <c r="AX334" s="12" t="s">
        <v>74</v>
      </c>
      <c r="AY334" s="246" t="s">
        <v>153</v>
      </c>
    </row>
    <row r="335" s="12" customFormat="1">
      <c r="B335" s="236"/>
      <c r="C335" s="237"/>
      <c r="D335" s="233" t="s">
        <v>164</v>
      </c>
      <c r="E335" s="238" t="s">
        <v>19</v>
      </c>
      <c r="F335" s="239" t="s">
        <v>392</v>
      </c>
      <c r="G335" s="237"/>
      <c r="H335" s="240">
        <v>40.363999999999997</v>
      </c>
      <c r="I335" s="241"/>
      <c r="J335" s="237"/>
      <c r="K335" s="237"/>
      <c r="L335" s="242"/>
      <c r="M335" s="243"/>
      <c r="N335" s="244"/>
      <c r="O335" s="244"/>
      <c r="P335" s="244"/>
      <c r="Q335" s="244"/>
      <c r="R335" s="244"/>
      <c r="S335" s="244"/>
      <c r="T335" s="245"/>
      <c r="AT335" s="246" t="s">
        <v>164</v>
      </c>
      <c r="AU335" s="246" t="s">
        <v>84</v>
      </c>
      <c r="AV335" s="12" t="s">
        <v>84</v>
      </c>
      <c r="AW335" s="12" t="s">
        <v>34</v>
      </c>
      <c r="AX335" s="12" t="s">
        <v>74</v>
      </c>
      <c r="AY335" s="246" t="s">
        <v>153</v>
      </c>
    </row>
    <row r="336" s="12" customFormat="1">
      <c r="B336" s="236"/>
      <c r="C336" s="237"/>
      <c r="D336" s="233" t="s">
        <v>164</v>
      </c>
      <c r="E336" s="238" t="s">
        <v>19</v>
      </c>
      <c r="F336" s="239" t="s">
        <v>393</v>
      </c>
      <c r="G336" s="237"/>
      <c r="H336" s="240">
        <v>25.747</v>
      </c>
      <c r="I336" s="241"/>
      <c r="J336" s="237"/>
      <c r="K336" s="237"/>
      <c r="L336" s="242"/>
      <c r="M336" s="243"/>
      <c r="N336" s="244"/>
      <c r="O336" s="244"/>
      <c r="P336" s="244"/>
      <c r="Q336" s="244"/>
      <c r="R336" s="244"/>
      <c r="S336" s="244"/>
      <c r="T336" s="245"/>
      <c r="AT336" s="246" t="s">
        <v>164</v>
      </c>
      <c r="AU336" s="246" t="s">
        <v>84</v>
      </c>
      <c r="AV336" s="12" t="s">
        <v>84</v>
      </c>
      <c r="AW336" s="12" t="s">
        <v>34</v>
      </c>
      <c r="AX336" s="12" t="s">
        <v>74</v>
      </c>
      <c r="AY336" s="246" t="s">
        <v>153</v>
      </c>
    </row>
    <row r="337" s="12" customFormat="1">
      <c r="B337" s="236"/>
      <c r="C337" s="237"/>
      <c r="D337" s="233" t="s">
        <v>164</v>
      </c>
      <c r="E337" s="238" t="s">
        <v>19</v>
      </c>
      <c r="F337" s="239" t="s">
        <v>394</v>
      </c>
      <c r="G337" s="237"/>
      <c r="H337" s="240">
        <v>45.960999999999999</v>
      </c>
      <c r="I337" s="241"/>
      <c r="J337" s="237"/>
      <c r="K337" s="237"/>
      <c r="L337" s="242"/>
      <c r="M337" s="243"/>
      <c r="N337" s="244"/>
      <c r="O337" s="244"/>
      <c r="P337" s="244"/>
      <c r="Q337" s="244"/>
      <c r="R337" s="244"/>
      <c r="S337" s="244"/>
      <c r="T337" s="245"/>
      <c r="AT337" s="246" t="s">
        <v>164</v>
      </c>
      <c r="AU337" s="246" t="s">
        <v>84</v>
      </c>
      <c r="AV337" s="12" t="s">
        <v>84</v>
      </c>
      <c r="AW337" s="12" t="s">
        <v>34</v>
      </c>
      <c r="AX337" s="12" t="s">
        <v>74</v>
      </c>
      <c r="AY337" s="246" t="s">
        <v>153</v>
      </c>
    </row>
    <row r="338" s="12" customFormat="1">
      <c r="B338" s="236"/>
      <c r="C338" s="237"/>
      <c r="D338" s="233" t="s">
        <v>164</v>
      </c>
      <c r="E338" s="238" t="s">
        <v>19</v>
      </c>
      <c r="F338" s="239" t="s">
        <v>395</v>
      </c>
      <c r="G338" s="237"/>
      <c r="H338" s="240">
        <v>22.234999999999999</v>
      </c>
      <c r="I338" s="241"/>
      <c r="J338" s="237"/>
      <c r="K338" s="237"/>
      <c r="L338" s="242"/>
      <c r="M338" s="243"/>
      <c r="N338" s="244"/>
      <c r="O338" s="244"/>
      <c r="P338" s="244"/>
      <c r="Q338" s="244"/>
      <c r="R338" s="244"/>
      <c r="S338" s="244"/>
      <c r="T338" s="245"/>
      <c r="AT338" s="246" t="s">
        <v>164</v>
      </c>
      <c r="AU338" s="246" t="s">
        <v>84</v>
      </c>
      <c r="AV338" s="12" t="s">
        <v>84</v>
      </c>
      <c r="AW338" s="12" t="s">
        <v>34</v>
      </c>
      <c r="AX338" s="12" t="s">
        <v>74</v>
      </c>
      <c r="AY338" s="246" t="s">
        <v>153</v>
      </c>
    </row>
    <row r="339" s="12" customFormat="1">
      <c r="B339" s="236"/>
      <c r="C339" s="237"/>
      <c r="D339" s="233" t="s">
        <v>164</v>
      </c>
      <c r="E339" s="238" t="s">
        <v>19</v>
      </c>
      <c r="F339" s="239" t="s">
        <v>396</v>
      </c>
      <c r="G339" s="237"/>
      <c r="H339" s="240">
        <v>49.264000000000003</v>
      </c>
      <c r="I339" s="241"/>
      <c r="J339" s="237"/>
      <c r="K339" s="237"/>
      <c r="L339" s="242"/>
      <c r="M339" s="243"/>
      <c r="N339" s="244"/>
      <c r="O339" s="244"/>
      <c r="P339" s="244"/>
      <c r="Q339" s="244"/>
      <c r="R339" s="244"/>
      <c r="S339" s="244"/>
      <c r="T339" s="245"/>
      <c r="AT339" s="246" t="s">
        <v>164</v>
      </c>
      <c r="AU339" s="246" t="s">
        <v>84</v>
      </c>
      <c r="AV339" s="12" t="s">
        <v>84</v>
      </c>
      <c r="AW339" s="12" t="s">
        <v>34</v>
      </c>
      <c r="AX339" s="12" t="s">
        <v>74</v>
      </c>
      <c r="AY339" s="246" t="s">
        <v>153</v>
      </c>
    </row>
    <row r="340" s="12" customFormat="1">
      <c r="B340" s="236"/>
      <c r="C340" s="237"/>
      <c r="D340" s="233" t="s">
        <v>164</v>
      </c>
      <c r="E340" s="238" t="s">
        <v>19</v>
      </c>
      <c r="F340" s="239" t="s">
        <v>397</v>
      </c>
      <c r="G340" s="237"/>
      <c r="H340" s="240">
        <v>38.292000000000002</v>
      </c>
      <c r="I340" s="241"/>
      <c r="J340" s="237"/>
      <c r="K340" s="237"/>
      <c r="L340" s="242"/>
      <c r="M340" s="243"/>
      <c r="N340" s="244"/>
      <c r="O340" s="244"/>
      <c r="P340" s="244"/>
      <c r="Q340" s="244"/>
      <c r="R340" s="244"/>
      <c r="S340" s="244"/>
      <c r="T340" s="245"/>
      <c r="AT340" s="246" t="s">
        <v>164</v>
      </c>
      <c r="AU340" s="246" t="s">
        <v>84</v>
      </c>
      <c r="AV340" s="12" t="s">
        <v>84</v>
      </c>
      <c r="AW340" s="12" t="s">
        <v>34</v>
      </c>
      <c r="AX340" s="12" t="s">
        <v>74</v>
      </c>
      <c r="AY340" s="246" t="s">
        <v>153</v>
      </c>
    </row>
    <row r="341" s="15" customFormat="1">
      <c r="B341" s="268"/>
      <c r="C341" s="269"/>
      <c r="D341" s="233" t="s">
        <v>164</v>
      </c>
      <c r="E341" s="270" t="s">
        <v>19</v>
      </c>
      <c r="F341" s="271" t="s">
        <v>242</v>
      </c>
      <c r="G341" s="269"/>
      <c r="H341" s="272">
        <v>308.24700000000001</v>
      </c>
      <c r="I341" s="273"/>
      <c r="J341" s="269"/>
      <c r="K341" s="269"/>
      <c r="L341" s="274"/>
      <c r="M341" s="275"/>
      <c r="N341" s="276"/>
      <c r="O341" s="276"/>
      <c r="P341" s="276"/>
      <c r="Q341" s="276"/>
      <c r="R341" s="276"/>
      <c r="S341" s="276"/>
      <c r="T341" s="277"/>
      <c r="AT341" s="278" t="s">
        <v>164</v>
      </c>
      <c r="AU341" s="278" t="s">
        <v>84</v>
      </c>
      <c r="AV341" s="15" t="s">
        <v>176</v>
      </c>
      <c r="AW341" s="15" t="s">
        <v>34</v>
      </c>
      <c r="AX341" s="15" t="s">
        <v>74</v>
      </c>
      <c r="AY341" s="278" t="s">
        <v>153</v>
      </c>
    </row>
    <row r="342" s="12" customFormat="1">
      <c r="B342" s="236"/>
      <c r="C342" s="237"/>
      <c r="D342" s="233" t="s">
        <v>164</v>
      </c>
      <c r="E342" s="238" t="s">
        <v>19</v>
      </c>
      <c r="F342" s="239" t="s">
        <v>398</v>
      </c>
      <c r="G342" s="237"/>
      <c r="H342" s="240">
        <v>35.395000000000003</v>
      </c>
      <c r="I342" s="241"/>
      <c r="J342" s="237"/>
      <c r="K342" s="237"/>
      <c r="L342" s="242"/>
      <c r="M342" s="243"/>
      <c r="N342" s="244"/>
      <c r="O342" s="244"/>
      <c r="P342" s="244"/>
      <c r="Q342" s="244"/>
      <c r="R342" s="244"/>
      <c r="S342" s="244"/>
      <c r="T342" s="245"/>
      <c r="AT342" s="246" t="s">
        <v>164</v>
      </c>
      <c r="AU342" s="246" t="s">
        <v>84</v>
      </c>
      <c r="AV342" s="12" t="s">
        <v>84</v>
      </c>
      <c r="AW342" s="12" t="s">
        <v>34</v>
      </c>
      <c r="AX342" s="12" t="s">
        <v>74</v>
      </c>
      <c r="AY342" s="246" t="s">
        <v>153</v>
      </c>
    </row>
    <row r="343" s="12" customFormat="1">
      <c r="B343" s="236"/>
      <c r="C343" s="237"/>
      <c r="D343" s="233" t="s">
        <v>164</v>
      </c>
      <c r="E343" s="238" t="s">
        <v>19</v>
      </c>
      <c r="F343" s="239" t="s">
        <v>399</v>
      </c>
      <c r="G343" s="237"/>
      <c r="H343" s="240">
        <v>26.779</v>
      </c>
      <c r="I343" s="241"/>
      <c r="J343" s="237"/>
      <c r="K343" s="237"/>
      <c r="L343" s="242"/>
      <c r="M343" s="243"/>
      <c r="N343" s="244"/>
      <c r="O343" s="244"/>
      <c r="P343" s="244"/>
      <c r="Q343" s="244"/>
      <c r="R343" s="244"/>
      <c r="S343" s="244"/>
      <c r="T343" s="245"/>
      <c r="AT343" s="246" t="s">
        <v>164</v>
      </c>
      <c r="AU343" s="246" t="s">
        <v>84</v>
      </c>
      <c r="AV343" s="12" t="s">
        <v>84</v>
      </c>
      <c r="AW343" s="12" t="s">
        <v>34</v>
      </c>
      <c r="AX343" s="12" t="s">
        <v>74</v>
      </c>
      <c r="AY343" s="246" t="s">
        <v>153</v>
      </c>
    </row>
    <row r="344" s="12" customFormat="1">
      <c r="B344" s="236"/>
      <c r="C344" s="237"/>
      <c r="D344" s="233" t="s">
        <v>164</v>
      </c>
      <c r="E344" s="238" t="s">
        <v>19</v>
      </c>
      <c r="F344" s="239" t="s">
        <v>400</v>
      </c>
      <c r="G344" s="237"/>
      <c r="H344" s="240">
        <v>16.885000000000002</v>
      </c>
      <c r="I344" s="241"/>
      <c r="J344" s="237"/>
      <c r="K344" s="237"/>
      <c r="L344" s="242"/>
      <c r="M344" s="243"/>
      <c r="N344" s="244"/>
      <c r="O344" s="244"/>
      <c r="P344" s="244"/>
      <c r="Q344" s="244"/>
      <c r="R344" s="244"/>
      <c r="S344" s="244"/>
      <c r="T344" s="245"/>
      <c r="AT344" s="246" t="s">
        <v>164</v>
      </c>
      <c r="AU344" s="246" t="s">
        <v>84</v>
      </c>
      <c r="AV344" s="12" t="s">
        <v>84</v>
      </c>
      <c r="AW344" s="12" t="s">
        <v>34</v>
      </c>
      <c r="AX344" s="12" t="s">
        <v>74</v>
      </c>
      <c r="AY344" s="246" t="s">
        <v>153</v>
      </c>
    </row>
    <row r="345" s="12" customFormat="1">
      <c r="B345" s="236"/>
      <c r="C345" s="237"/>
      <c r="D345" s="233" t="s">
        <v>164</v>
      </c>
      <c r="E345" s="238" t="s">
        <v>19</v>
      </c>
      <c r="F345" s="239" t="s">
        <v>401</v>
      </c>
      <c r="G345" s="237"/>
      <c r="H345" s="240">
        <v>39.069000000000003</v>
      </c>
      <c r="I345" s="241"/>
      <c r="J345" s="237"/>
      <c r="K345" s="237"/>
      <c r="L345" s="242"/>
      <c r="M345" s="243"/>
      <c r="N345" s="244"/>
      <c r="O345" s="244"/>
      <c r="P345" s="244"/>
      <c r="Q345" s="244"/>
      <c r="R345" s="244"/>
      <c r="S345" s="244"/>
      <c r="T345" s="245"/>
      <c r="AT345" s="246" t="s">
        <v>164</v>
      </c>
      <c r="AU345" s="246" t="s">
        <v>84</v>
      </c>
      <c r="AV345" s="12" t="s">
        <v>84</v>
      </c>
      <c r="AW345" s="12" t="s">
        <v>34</v>
      </c>
      <c r="AX345" s="12" t="s">
        <v>74</v>
      </c>
      <c r="AY345" s="246" t="s">
        <v>153</v>
      </c>
    </row>
    <row r="346" s="12" customFormat="1">
      <c r="B346" s="236"/>
      <c r="C346" s="237"/>
      <c r="D346" s="233" t="s">
        <v>164</v>
      </c>
      <c r="E346" s="238" t="s">
        <v>19</v>
      </c>
      <c r="F346" s="239" t="s">
        <v>402</v>
      </c>
      <c r="G346" s="237"/>
      <c r="H346" s="240">
        <v>59.759999999999998</v>
      </c>
      <c r="I346" s="241"/>
      <c r="J346" s="237"/>
      <c r="K346" s="237"/>
      <c r="L346" s="242"/>
      <c r="M346" s="243"/>
      <c r="N346" s="244"/>
      <c r="O346" s="244"/>
      <c r="P346" s="244"/>
      <c r="Q346" s="244"/>
      <c r="R346" s="244"/>
      <c r="S346" s="244"/>
      <c r="T346" s="245"/>
      <c r="AT346" s="246" t="s">
        <v>164</v>
      </c>
      <c r="AU346" s="246" t="s">
        <v>84</v>
      </c>
      <c r="AV346" s="12" t="s">
        <v>84</v>
      </c>
      <c r="AW346" s="12" t="s">
        <v>34</v>
      </c>
      <c r="AX346" s="12" t="s">
        <v>74</v>
      </c>
      <c r="AY346" s="246" t="s">
        <v>153</v>
      </c>
    </row>
    <row r="347" s="12" customFormat="1">
      <c r="B347" s="236"/>
      <c r="C347" s="237"/>
      <c r="D347" s="233" t="s">
        <v>164</v>
      </c>
      <c r="E347" s="238" t="s">
        <v>19</v>
      </c>
      <c r="F347" s="239" t="s">
        <v>403</v>
      </c>
      <c r="G347" s="237"/>
      <c r="H347" s="240">
        <v>48.298999999999999</v>
      </c>
      <c r="I347" s="241"/>
      <c r="J347" s="237"/>
      <c r="K347" s="237"/>
      <c r="L347" s="242"/>
      <c r="M347" s="243"/>
      <c r="N347" s="244"/>
      <c r="O347" s="244"/>
      <c r="P347" s="244"/>
      <c r="Q347" s="244"/>
      <c r="R347" s="244"/>
      <c r="S347" s="244"/>
      <c r="T347" s="245"/>
      <c r="AT347" s="246" t="s">
        <v>164</v>
      </c>
      <c r="AU347" s="246" t="s">
        <v>84</v>
      </c>
      <c r="AV347" s="12" t="s">
        <v>84</v>
      </c>
      <c r="AW347" s="12" t="s">
        <v>34</v>
      </c>
      <c r="AX347" s="12" t="s">
        <v>74</v>
      </c>
      <c r="AY347" s="246" t="s">
        <v>153</v>
      </c>
    </row>
    <row r="348" s="12" customFormat="1">
      <c r="B348" s="236"/>
      <c r="C348" s="237"/>
      <c r="D348" s="233" t="s">
        <v>164</v>
      </c>
      <c r="E348" s="238" t="s">
        <v>19</v>
      </c>
      <c r="F348" s="239" t="s">
        <v>404</v>
      </c>
      <c r="G348" s="237"/>
      <c r="H348" s="240">
        <v>62.929000000000002</v>
      </c>
      <c r="I348" s="241"/>
      <c r="J348" s="237"/>
      <c r="K348" s="237"/>
      <c r="L348" s="242"/>
      <c r="M348" s="243"/>
      <c r="N348" s="244"/>
      <c r="O348" s="244"/>
      <c r="P348" s="244"/>
      <c r="Q348" s="244"/>
      <c r="R348" s="244"/>
      <c r="S348" s="244"/>
      <c r="T348" s="245"/>
      <c r="AT348" s="246" t="s">
        <v>164</v>
      </c>
      <c r="AU348" s="246" t="s">
        <v>84</v>
      </c>
      <c r="AV348" s="12" t="s">
        <v>84</v>
      </c>
      <c r="AW348" s="12" t="s">
        <v>34</v>
      </c>
      <c r="AX348" s="12" t="s">
        <v>74</v>
      </c>
      <c r="AY348" s="246" t="s">
        <v>153</v>
      </c>
    </row>
    <row r="349" s="12" customFormat="1">
      <c r="B349" s="236"/>
      <c r="C349" s="237"/>
      <c r="D349" s="233" t="s">
        <v>164</v>
      </c>
      <c r="E349" s="238" t="s">
        <v>19</v>
      </c>
      <c r="F349" s="239" t="s">
        <v>405</v>
      </c>
      <c r="G349" s="237"/>
      <c r="H349" s="240">
        <v>59.154000000000003</v>
      </c>
      <c r="I349" s="241"/>
      <c r="J349" s="237"/>
      <c r="K349" s="237"/>
      <c r="L349" s="242"/>
      <c r="M349" s="243"/>
      <c r="N349" s="244"/>
      <c r="O349" s="244"/>
      <c r="P349" s="244"/>
      <c r="Q349" s="244"/>
      <c r="R349" s="244"/>
      <c r="S349" s="244"/>
      <c r="T349" s="245"/>
      <c r="AT349" s="246" t="s">
        <v>164</v>
      </c>
      <c r="AU349" s="246" t="s">
        <v>84</v>
      </c>
      <c r="AV349" s="12" t="s">
        <v>84</v>
      </c>
      <c r="AW349" s="12" t="s">
        <v>34</v>
      </c>
      <c r="AX349" s="12" t="s">
        <v>74</v>
      </c>
      <c r="AY349" s="246" t="s">
        <v>153</v>
      </c>
    </row>
    <row r="350" s="12" customFormat="1">
      <c r="B350" s="236"/>
      <c r="C350" s="237"/>
      <c r="D350" s="233" t="s">
        <v>164</v>
      </c>
      <c r="E350" s="238" t="s">
        <v>19</v>
      </c>
      <c r="F350" s="239" t="s">
        <v>406</v>
      </c>
      <c r="G350" s="237"/>
      <c r="H350" s="240">
        <v>42.426000000000002</v>
      </c>
      <c r="I350" s="241"/>
      <c r="J350" s="237"/>
      <c r="K350" s="237"/>
      <c r="L350" s="242"/>
      <c r="M350" s="243"/>
      <c r="N350" s="244"/>
      <c r="O350" s="244"/>
      <c r="P350" s="244"/>
      <c r="Q350" s="244"/>
      <c r="R350" s="244"/>
      <c r="S350" s="244"/>
      <c r="T350" s="245"/>
      <c r="AT350" s="246" t="s">
        <v>164</v>
      </c>
      <c r="AU350" s="246" t="s">
        <v>84</v>
      </c>
      <c r="AV350" s="12" t="s">
        <v>84</v>
      </c>
      <c r="AW350" s="12" t="s">
        <v>34</v>
      </c>
      <c r="AX350" s="12" t="s">
        <v>74</v>
      </c>
      <c r="AY350" s="246" t="s">
        <v>153</v>
      </c>
    </row>
    <row r="351" s="12" customFormat="1">
      <c r="B351" s="236"/>
      <c r="C351" s="237"/>
      <c r="D351" s="233" t="s">
        <v>164</v>
      </c>
      <c r="E351" s="238" t="s">
        <v>19</v>
      </c>
      <c r="F351" s="239" t="s">
        <v>407</v>
      </c>
      <c r="G351" s="237"/>
      <c r="H351" s="240">
        <v>53.262</v>
      </c>
      <c r="I351" s="241"/>
      <c r="J351" s="237"/>
      <c r="K351" s="237"/>
      <c r="L351" s="242"/>
      <c r="M351" s="243"/>
      <c r="N351" s="244"/>
      <c r="O351" s="244"/>
      <c r="P351" s="244"/>
      <c r="Q351" s="244"/>
      <c r="R351" s="244"/>
      <c r="S351" s="244"/>
      <c r="T351" s="245"/>
      <c r="AT351" s="246" t="s">
        <v>164</v>
      </c>
      <c r="AU351" s="246" t="s">
        <v>84</v>
      </c>
      <c r="AV351" s="12" t="s">
        <v>84</v>
      </c>
      <c r="AW351" s="12" t="s">
        <v>34</v>
      </c>
      <c r="AX351" s="12" t="s">
        <v>74</v>
      </c>
      <c r="AY351" s="246" t="s">
        <v>153</v>
      </c>
    </row>
    <row r="352" s="12" customFormat="1">
      <c r="B352" s="236"/>
      <c r="C352" s="237"/>
      <c r="D352" s="233" t="s">
        <v>164</v>
      </c>
      <c r="E352" s="238" t="s">
        <v>19</v>
      </c>
      <c r="F352" s="239" t="s">
        <v>408</v>
      </c>
      <c r="G352" s="237"/>
      <c r="H352" s="240">
        <v>45.851999999999997</v>
      </c>
      <c r="I352" s="241"/>
      <c r="J352" s="237"/>
      <c r="K352" s="237"/>
      <c r="L352" s="242"/>
      <c r="M352" s="243"/>
      <c r="N352" s="244"/>
      <c r="O352" s="244"/>
      <c r="P352" s="244"/>
      <c r="Q352" s="244"/>
      <c r="R352" s="244"/>
      <c r="S352" s="244"/>
      <c r="T352" s="245"/>
      <c r="AT352" s="246" t="s">
        <v>164</v>
      </c>
      <c r="AU352" s="246" t="s">
        <v>84</v>
      </c>
      <c r="AV352" s="12" t="s">
        <v>84</v>
      </c>
      <c r="AW352" s="12" t="s">
        <v>34</v>
      </c>
      <c r="AX352" s="12" t="s">
        <v>74</v>
      </c>
      <c r="AY352" s="246" t="s">
        <v>153</v>
      </c>
    </row>
    <row r="353" s="12" customFormat="1">
      <c r="B353" s="236"/>
      <c r="C353" s="237"/>
      <c r="D353" s="233" t="s">
        <v>164</v>
      </c>
      <c r="E353" s="238" t="s">
        <v>19</v>
      </c>
      <c r="F353" s="239" t="s">
        <v>409</v>
      </c>
      <c r="G353" s="237"/>
      <c r="H353" s="240">
        <v>33.941000000000003</v>
      </c>
      <c r="I353" s="241"/>
      <c r="J353" s="237"/>
      <c r="K353" s="237"/>
      <c r="L353" s="242"/>
      <c r="M353" s="243"/>
      <c r="N353" s="244"/>
      <c r="O353" s="244"/>
      <c r="P353" s="244"/>
      <c r="Q353" s="244"/>
      <c r="R353" s="244"/>
      <c r="S353" s="244"/>
      <c r="T353" s="245"/>
      <c r="AT353" s="246" t="s">
        <v>164</v>
      </c>
      <c r="AU353" s="246" t="s">
        <v>84</v>
      </c>
      <c r="AV353" s="12" t="s">
        <v>84</v>
      </c>
      <c r="AW353" s="12" t="s">
        <v>34</v>
      </c>
      <c r="AX353" s="12" t="s">
        <v>74</v>
      </c>
      <c r="AY353" s="246" t="s">
        <v>153</v>
      </c>
    </row>
    <row r="354" s="12" customFormat="1">
      <c r="B354" s="236"/>
      <c r="C354" s="237"/>
      <c r="D354" s="233" t="s">
        <v>164</v>
      </c>
      <c r="E354" s="238" t="s">
        <v>19</v>
      </c>
      <c r="F354" s="239" t="s">
        <v>410</v>
      </c>
      <c r="G354" s="237"/>
      <c r="H354" s="240">
        <v>41.396000000000001</v>
      </c>
      <c r="I354" s="241"/>
      <c r="J354" s="237"/>
      <c r="K354" s="237"/>
      <c r="L354" s="242"/>
      <c r="M354" s="243"/>
      <c r="N354" s="244"/>
      <c r="O354" s="244"/>
      <c r="P354" s="244"/>
      <c r="Q354" s="244"/>
      <c r="R354" s="244"/>
      <c r="S354" s="244"/>
      <c r="T354" s="245"/>
      <c r="AT354" s="246" t="s">
        <v>164</v>
      </c>
      <c r="AU354" s="246" t="s">
        <v>84</v>
      </c>
      <c r="AV354" s="12" t="s">
        <v>84</v>
      </c>
      <c r="AW354" s="12" t="s">
        <v>34</v>
      </c>
      <c r="AX354" s="12" t="s">
        <v>74</v>
      </c>
      <c r="AY354" s="246" t="s">
        <v>153</v>
      </c>
    </row>
    <row r="355" s="12" customFormat="1">
      <c r="B355" s="236"/>
      <c r="C355" s="237"/>
      <c r="D355" s="233" t="s">
        <v>164</v>
      </c>
      <c r="E355" s="238" t="s">
        <v>19</v>
      </c>
      <c r="F355" s="239" t="s">
        <v>411</v>
      </c>
      <c r="G355" s="237"/>
      <c r="H355" s="240">
        <v>38.945</v>
      </c>
      <c r="I355" s="241"/>
      <c r="J355" s="237"/>
      <c r="K355" s="237"/>
      <c r="L355" s="242"/>
      <c r="M355" s="243"/>
      <c r="N355" s="244"/>
      <c r="O355" s="244"/>
      <c r="P355" s="244"/>
      <c r="Q355" s="244"/>
      <c r="R355" s="244"/>
      <c r="S355" s="244"/>
      <c r="T355" s="245"/>
      <c r="AT355" s="246" t="s">
        <v>164</v>
      </c>
      <c r="AU355" s="246" t="s">
        <v>84</v>
      </c>
      <c r="AV355" s="12" t="s">
        <v>84</v>
      </c>
      <c r="AW355" s="12" t="s">
        <v>34</v>
      </c>
      <c r="AX355" s="12" t="s">
        <v>74</v>
      </c>
      <c r="AY355" s="246" t="s">
        <v>153</v>
      </c>
    </row>
    <row r="356" s="15" customFormat="1">
      <c r="B356" s="268"/>
      <c r="C356" s="269"/>
      <c r="D356" s="233" t="s">
        <v>164</v>
      </c>
      <c r="E356" s="270" t="s">
        <v>19</v>
      </c>
      <c r="F356" s="271" t="s">
        <v>242</v>
      </c>
      <c r="G356" s="269"/>
      <c r="H356" s="272">
        <v>604.09199999999998</v>
      </c>
      <c r="I356" s="273"/>
      <c r="J356" s="269"/>
      <c r="K356" s="269"/>
      <c r="L356" s="274"/>
      <c r="M356" s="275"/>
      <c r="N356" s="276"/>
      <c r="O356" s="276"/>
      <c r="P356" s="276"/>
      <c r="Q356" s="276"/>
      <c r="R356" s="276"/>
      <c r="S356" s="276"/>
      <c r="T356" s="277"/>
      <c r="AT356" s="278" t="s">
        <v>164</v>
      </c>
      <c r="AU356" s="278" t="s">
        <v>84</v>
      </c>
      <c r="AV356" s="15" t="s">
        <v>176</v>
      </c>
      <c r="AW356" s="15" t="s">
        <v>34</v>
      </c>
      <c r="AX356" s="15" t="s">
        <v>74</v>
      </c>
      <c r="AY356" s="278" t="s">
        <v>153</v>
      </c>
    </row>
    <row r="357" s="12" customFormat="1">
      <c r="B357" s="236"/>
      <c r="C357" s="237"/>
      <c r="D357" s="233" t="s">
        <v>164</v>
      </c>
      <c r="E357" s="238" t="s">
        <v>19</v>
      </c>
      <c r="F357" s="239" t="s">
        <v>412</v>
      </c>
      <c r="G357" s="237"/>
      <c r="H357" s="240">
        <v>23.032</v>
      </c>
      <c r="I357" s="241"/>
      <c r="J357" s="237"/>
      <c r="K357" s="237"/>
      <c r="L357" s="242"/>
      <c r="M357" s="243"/>
      <c r="N357" s="244"/>
      <c r="O357" s="244"/>
      <c r="P357" s="244"/>
      <c r="Q357" s="244"/>
      <c r="R357" s="244"/>
      <c r="S357" s="244"/>
      <c r="T357" s="245"/>
      <c r="AT357" s="246" t="s">
        <v>164</v>
      </c>
      <c r="AU357" s="246" t="s">
        <v>84</v>
      </c>
      <c r="AV357" s="12" t="s">
        <v>84</v>
      </c>
      <c r="AW357" s="12" t="s">
        <v>34</v>
      </c>
      <c r="AX357" s="12" t="s">
        <v>74</v>
      </c>
      <c r="AY357" s="246" t="s">
        <v>153</v>
      </c>
    </row>
    <row r="358" s="12" customFormat="1">
      <c r="B358" s="236"/>
      <c r="C358" s="237"/>
      <c r="D358" s="233" t="s">
        <v>164</v>
      </c>
      <c r="E358" s="238" t="s">
        <v>19</v>
      </c>
      <c r="F358" s="239" t="s">
        <v>413</v>
      </c>
      <c r="G358" s="237"/>
      <c r="H358" s="240">
        <v>56.725000000000001</v>
      </c>
      <c r="I358" s="241"/>
      <c r="J358" s="237"/>
      <c r="K358" s="237"/>
      <c r="L358" s="242"/>
      <c r="M358" s="243"/>
      <c r="N358" s="244"/>
      <c r="O358" s="244"/>
      <c r="P358" s="244"/>
      <c r="Q358" s="244"/>
      <c r="R358" s="244"/>
      <c r="S358" s="244"/>
      <c r="T358" s="245"/>
      <c r="AT358" s="246" t="s">
        <v>164</v>
      </c>
      <c r="AU358" s="246" t="s">
        <v>84</v>
      </c>
      <c r="AV358" s="12" t="s">
        <v>84</v>
      </c>
      <c r="AW358" s="12" t="s">
        <v>34</v>
      </c>
      <c r="AX358" s="12" t="s">
        <v>74</v>
      </c>
      <c r="AY358" s="246" t="s">
        <v>153</v>
      </c>
    </row>
    <row r="359" s="12" customFormat="1">
      <c r="B359" s="236"/>
      <c r="C359" s="237"/>
      <c r="D359" s="233" t="s">
        <v>164</v>
      </c>
      <c r="E359" s="238" t="s">
        <v>19</v>
      </c>
      <c r="F359" s="239" t="s">
        <v>414</v>
      </c>
      <c r="G359" s="237"/>
      <c r="H359" s="240">
        <v>51.494</v>
      </c>
      <c r="I359" s="241"/>
      <c r="J359" s="237"/>
      <c r="K359" s="237"/>
      <c r="L359" s="242"/>
      <c r="M359" s="243"/>
      <c r="N359" s="244"/>
      <c r="O359" s="244"/>
      <c r="P359" s="244"/>
      <c r="Q359" s="244"/>
      <c r="R359" s="244"/>
      <c r="S359" s="244"/>
      <c r="T359" s="245"/>
      <c r="AT359" s="246" t="s">
        <v>164</v>
      </c>
      <c r="AU359" s="246" t="s">
        <v>84</v>
      </c>
      <c r="AV359" s="12" t="s">
        <v>84</v>
      </c>
      <c r="AW359" s="12" t="s">
        <v>34</v>
      </c>
      <c r="AX359" s="12" t="s">
        <v>74</v>
      </c>
      <c r="AY359" s="246" t="s">
        <v>153</v>
      </c>
    </row>
    <row r="360" s="12" customFormat="1">
      <c r="B360" s="236"/>
      <c r="C360" s="237"/>
      <c r="D360" s="233" t="s">
        <v>164</v>
      </c>
      <c r="E360" s="238" t="s">
        <v>19</v>
      </c>
      <c r="F360" s="239" t="s">
        <v>415</v>
      </c>
      <c r="G360" s="237"/>
      <c r="H360" s="240">
        <v>58.927</v>
      </c>
      <c r="I360" s="241"/>
      <c r="J360" s="237"/>
      <c r="K360" s="237"/>
      <c r="L360" s="242"/>
      <c r="M360" s="243"/>
      <c r="N360" s="244"/>
      <c r="O360" s="244"/>
      <c r="P360" s="244"/>
      <c r="Q360" s="244"/>
      <c r="R360" s="244"/>
      <c r="S360" s="244"/>
      <c r="T360" s="245"/>
      <c r="AT360" s="246" t="s">
        <v>164</v>
      </c>
      <c r="AU360" s="246" t="s">
        <v>84</v>
      </c>
      <c r="AV360" s="12" t="s">
        <v>84</v>
      </c>
      <c r="AW360" s="12" t="s">
        <v>34</v>
      </c>
      <c r="AX360" s="12" t="s">
        <v>74</v>
      </c>
      <c r="AY360" s="246" t="s">
        <v>153</v>
      </c>
    </row>
    <row r="361" s="12" customFormat="1">
      <c r="B361" s="236"/>
      <c r="C361" s="237"/>
      <c r="D361" s="233" t="s">
        <v>164</v>
      </c>
      <c r="E361" s="238" t="s">
        <v>19</v>
      </c>
      <c r="F361" s="239" t="s">
        <v>416</v>
      </c>
      <c r="G361" s="237"/>
      <c r="H361" s="240">
        <v>28.803000000000001</v>
      </c>
      <c r="I361" s="241"/>
      <c r="J361" s="237"/>
      <c r="K361" s="237"/>
      <c r="L361" s="242"/>
      <c r="M361" s="243"/>
      <c r="N361" s="244"/>
      <c r="O361" s="244"/>
      <c r="P361" s="244"/>
      <c r="Q361" s="244"/>
      <c r="R361" s="244"/>
      <c r="S361" s="244"/>
      <c r="T361" s="245"/>
      <c r="AT361" s="246" t="s">
        <v>164</v>
      </c>
      <c r="AU361" s="246" t="s">
        <v>84</v>
      </c>
      <c r="AV361" s="12" t="s">
        <v>84</v>
      </c>
      <c r="AW361" s="12" t="s">
        <v>34</v>
      </c>
      <c r="AX361" s="12" t="s">
        <v>74</v>
      </c>
      <c r="AY361" s="246" t="s">
        <v>153</v>
      </c>
    </row>
    <row r="362" s="12" customFormat="1">
      <c r="B362" s="236"/>
      <c r="C362" s="237"/>
      <c r="D362" s="233" t="s">
        <v>164</v>
      </c>
      <c r="E362" s="238" t="s">
        <v>19</v>
      </c>
      <c r="F362" s="239" t="s">
        <v>417</v>
      </c>
      <c r="G362" s="237"/>
      <c r="H362" s="240">
        <v>25.896000000000001</v>
      </c>
      <c r="I362" s="241"/>
      <c r="J362" s="237"/>
      <c r="K362" s="237"/>
      <c r="L362" s="242"/>
      <c r="M362" s="243"/>
      <c r="N362" s="244"/>
      <c r="O362" s="244"/>
      <c r="P362" s="244"/>
      <c r="Q362" s="244"/>
      <c r="R362" s="244"/>
      <c r="S362" s="244"/>
      <c r="T362" s="245"/>
      <c r="AT362" s="246" t="s">
        <v>164</v>
      </c>
      <c r="AU362" s="246" t="s">
        <v>84</v>
      </c>
      <c r="AV362" s="12" t="s">
        <v>84</v>
      </c>
      <c r="AW362" s="12" t="s">
        <v>34</v>
      </c>
      <c r="AX362" s="12" t="s">
        <v>74</v>
      </c>
      <c r="AY362" s="246" t="s">
        <v>153</v>
      </c>
    </row>
    <row r="363" s="12" customFormat="1">
      <c r="B363" s="236"/>
      <c r="C363" s="237"/>
      <c r="D363" s="233" t="s">
        <v>164</v>
      </c>
      <c r="E363" s="238" t="s">
        <v>19</v>
      </c>
      <c r="F363" s="239" t="s">
        <v>418</v>
      </c>
      <c r="G363" s="237"/>
      <c r="H363" s="240">
        <v>54.338000000000001</v>
      </c>
      <c r="I363" s="241"/>
      <c r="J363" s="237"/>
      <c r="K363" s="237"/>
      <c r="L363" s="242"/>
      <c r="M363" s="243"/>
      <c r="N363" s="244"/>
      <c r="O363" s="244"/>
      <c r="P363" s="244"/>
      <c r="Q363" s="244"/>
      <c r="R363" s="244"/>
      <c r="S363" s="244"/>
      <c r="T363" s="245"/>
      <c r="AT363" s="246" t="s">
        <v>164</v>
      </c>
      <c r="AU363" s="246" t="s">
        <v>84</v>
      </c>
      <c r="AV363" s="12" t="s">
        <v>84</v>
      </c>
      <c r="AW363" s="12" t="s">
        <v>34</v>
      </c>
      <c r="AX363" s="12" t="s">
        <v>74</v>
      </c>
      <c r="AY363" s="246" t="s">
        <v>153</v>
      </c>
    </row>
    <row r="364" s="12" customFormat="1">
      <c r="B364" s="236"/>
      <c r="C364" s="237"/>
      <c r="D364" s="233" t="s">
        <v>164</v>
      </c>
      <c r="E364" s="238" t="s">
        <v>19</v>
      </c>
      <c r="F364" s="239" t="s">
        <v>419</v>
      </c>
      <c r="G364" s="237"/>
      <c r="H364" s="240">
        <v>31.286999999999999</v>
      </c>
      <c r="I364" s="241"/>
      <c r="J364" s="237"/>
      <c r="K364" s="237"/>
      <c r="L364" s="242"/>
      <c r="M364" s="243"/>
      <c r="N364" s="244"/>
      <c r="O364" s="244"/>
      <c r="P364" s="244"/>
      <c r="Q364" s="244"/>
      <c r="R364" s="244"/>
      <c r="S364" s="244"/>
      <c r="T364" s="245"/>
      <c r="AT364" s="246" t="s">
        <v>164</v>
      </c>
      <c r="AU364" s="246" t="s">
        <v>84</v>
      </c>
      <c r="AV364" s="12" t="s">
        <v>84</v>
      </c>
      <c r="AW364" s="12" t="s">
        <v>34</v>
      </c>
      <c r="AX364" s="12" t="s">
        <v>74</v>
      </c>
      <c r="AY364" s="246" t="s">
        <v>153</v>
      </c>
    </row>
    <row r="365" s="12" customFormat="1">
      <c r="B365" s="236"/>
      <c r="C365" s="237"/>
      <c r="D365" s="233" t="s">
        <v>164</v>
      </c>
      <c r="E365" s="238" t="s">
        <v>19</v>
      </c>
      <c r="F365" s="239" t="s">
        <v>420</v>
      </c>
      <c r="G365" s="237"/>
      <c r="H365" s="240">
        <v>38.122</v>
      </c>
      <c r="I365" s="241"/>
      <c r="J365" s="237"/>
      <c r="K365" s="237"/>
      <c r="L365" s="242"/>
      <c r="M365" s="243"/>
      <c r="N365" s="244"/>
      <c r="O365" s="244"/>
      <c r="P365" s="244"/>
      <c r="Q365" s="244"/>
      <c r="R365" s="244"/>
      <c r="S365" s="244"/>
      <c r="T365" s="245"/>
      <c r="AT365" s="246" t="s">
        <v>164</v>
      </c>
      <c r="AU365" s="246" t="s">
        <v>84</v>
      </c>
      <c r="AV365" s="12" t="s">
        <v>84</v>
      </c>
      <c r="AW365" s="12" t="s">
        <v>34</v>
      </c>
      <c r="AX365" s="12" t="s">
        <v>74</v>
      </c>
      <c r="AY365" s="246" t="s">
        <v>153</v>
      </c>
    </row>
    <row r="366" s="12" customFormat="1">
      <c r="B366" s="236"/>
      <c r="C366" s="237"/>
      <c r="D366" s="233" t="s">
        <v>164</v>
      </c>
      <c r="E366" s="238" t="s">
        <v>19</v>
      </c>
      <c r="F366" s="239" t="s">
        <v>421</v>
      </c>
      <c r="G366" s="237"/>
      <c r="H366" s="240">
        <v>41.420000000000002</v>
      </c>
      <c r="I366" s="241"/>
      <c r="J366" s="237"/>
      <c r="K366" s="237"/>
      <c r="L366" s="242"/>
      <c r="M366" s="243"/>
      <c r="N366" s="244"/>
      <c r="O366" s="244"/>
      <c r="P366" s="244"/>
      <c r="Q366" s="244"/>
      <c r="R366" s="244"/>
      <c r="S366" s="244"/>
      <c r="T366" s="245"/>
      <c r="AT366" s="246" t="s">
        <v>164</v>
      </c>
      <c r="AU366" s="246" t="s">
        <v>84</v>
      </c>
      <c r="AV366" s="12" t="s">
        <v>84</v>
      </c>
      <c r="AW366" s="12" t="s">
        <v>34</v>
      </c>
      <c r="AX366" s="12" t="s">
        <v>74</v>
      </c>
      <c r="AY366" s="246" t="s">
        <v>153</v>
      </c>
    </row>
    <row r="367" s="12" customFormat="1">
      <c r="B367" s="236"/>
      <c r="C367" s="237"/>
      <c r="D367" s="233" t="s">
        <v>164</v>
      </c>
      <c r="E367" s="238" t="s">
        <v>19</v>
      </c>
      <c r="F367" s="239" t="s">
        <v>422</v>
      </c>
      <c r="G367" s="237"/>
      <c r="H367" s="240">
        <v>23.600999999999999</v>
      </c>
      <c r="I367" s="241"/>
      <c r="J367" s="237"/>
      <c r="K367" s="237"/>
      <c r="L367" s="242"/>
      <c r="M367" s="243"/>
      <c r="N367" s="244"/>
      <c r="O367" s="244"/>
      <c r="P367" s="244"/>
      <c r="Q367" s="244"/>
      <c r="R367" s="244"/>
      <c r="S367" s="244"/>
      <c r="T367" s="245"/>
      <c r="AT367" s="246" t="s">
        <v>164</v>
      </c>
      <c r="AU367" s="246" t="s">
        <v>84</v>
      </c>
      <c r="AV367" s="12" t="s">
        <v>84</v>
      </c>
      <c r="AW367" s="12" t="s">
        <v>34</v>
      </c>
      <c r="AX367" s="12" t="s">
        <v>74</v>
      </c>
      <c r="AY367" s="246" t="s">
        <v>153</v>
      </c>
    </row>
    <row r="368" s="12" customFormat="1">
      <c r="B368" s="236"/>
      <c r="C368" s="237"/>
      <c r="D368" s="233" t="s">
        <v>164</v>
      </c>
      <c r="E368" s="238" t="s">
        <v>19</v>
      </c>
      <c r="F368" s="239" t="s">
        <v>423</v>
      </c>
      <c r="G368" s="237"/>
      <c r="H368" s="240">
        <v>46.625999999999998</v>
      </c>
      <c r="I368" s="241"/>
      <c r="J368" s="237"/>
      <c r="K368" s="237"/>
      <c r="L368" s="242"/>
      <c r="M368" s="243"/>
      <c r="N368" s="244"/>
      <c r="O368" s="244"/>
      <c r="P368" s="244"/>
      <c r="Q368" s="244"/>
      <c r="R368" s="244"/>
      <c r="S368" s="244"/>
      <c r="T368" s="245"/>
      <c r="AT368" s="246" t="s">
        <v>164</v>
      </c>
      <c r="AU368" s="246" t="s">
        <v>84</v>
      </c>
      <c r="AV368" s="12" t="s">
        <v>84</v>
      </c>
      <c r="AW368" s="12" t="s">
        <v>34</v>
      </c>
      <c r="AX368" s="12" t="s">
        <v>74</v>
      </c>
      <c r="AY368" s="246" t="s">
        <v>153</v>
      </c>
    </row>
    <row r="369" s="12" customFormat="1">
      <c r="B369" s="236"/>
      <c r="C369" s="237"/>
      <c r="D369" s="233" t="s">
        <v>164</v>
      </c>
      <c r="E369" s="238" t="s">
        <v>19</v>
      </c>
      <c r="F369" s="239" t="s">
        <v>424</v>
      </c>
      <c r="G369" s="237"/>
      <c r="H369" s="240">
        <v>23.138999999999999</v>
      </c>
      <c r="I369" s="241"/>
      <c r="J369" s="237"/>
      <c r="K369" s="237"/>
      <c r="L369" s="242"/>
      <c r="M369" s="243"/>
      <c r="N369" s="244"/>
      <c r="O369" s="244"/>
      <c r="P369" s="244"/>
      <c r="Q369" s="244"/>
      <c r="R369" s="244"/>
      <c r="S369" s="244"/>
      <c r="T369" s="245"/>
      <c r="AT369" s="246" t="s">
        <v>164</v>
      </c>
      <c r="AU369" s="246" t="s">
        <v>84</v>
      </c>
      <c r="AV369" s="12" t="s">
        <v>84</v>
      </c>
      <c r="AW369" s="12" t="s">
        <v>34</v>
      </c>
      <c r="AX369" s="12" t="s">
        <v>74</v>
      </c>
      <c r="AY369" s="246" t="s">
        <v>153</v>
      </c>
    </row>
    <row r="370" s="12" customFormat="1">
      <c r="B370" s="236"/>
      <c r="C370" s="237"/>
      <c r="D370" s="233" t="s">
        <v>164</v>
      </c>
      <c r="E370" s="238" t="s">
        <v>19</v>
      </c>
      <c r="F370" s="239" t="s">
        <v>425</v>
      </c>
      <c r="G370" s="237"/>
      <c r="H370" s="240">
        <v>13.757999999999999</v>
      </c>
      <c r="I370" s="241"/>
      <c r="J370" s="237"/>
      <c r="K370" s="237"/>
      <c r="L370" s="242"/>
      <c r="M370" s="243"/>
      <c r="N370" s="244"/>
      <c r="O370" s="244"/>
      <c r="P370" s="244"/>
      <c r="Q370" s="244"/>
      <c r="R370" s="244"/>
      <c r="S370" s="244"/>
      <c r="T370" s="245"/>
      <c r="AT370" s="246" t="s">
        <v>164</v>
      </c>
      <c r="AU370" s="246" t="s">
        <v>84</v>
      </c>
      <c r="AV370" s="12" t="s">
        <v>84</v>
      </c>
      <c r="AW370" s="12" t="s">
        <v>34</v>
      </c>
      <c r="AX370" s="12" t="s">
        <v>74</v>
      </c>
      <c r="AY370" s="246" t="s">
        <v>153</v>
      </c>
    </row>
    <row r="371" s="12" customFormat="1">
      <c r="B371" s="236"/>
      <c r="C371" s="237"/>
      <c r="D371" s="233" t="s">
        <v>164</v>
      </c>
      <c r="E371" s="238" t="s">
        <v>19</v>
      </c>
      <c r="F371" s="239" t="s">
        <v>426</v>
      </c>
      <c r="G371" s="237"/>
      <c r="H371" s="240">
        <v>34.959000000000003</v>
      </c>
      <c r="I371" s="241"/>
      <c r="J371" s="237"/>
      <c r="K371" s="237"/>
      <c r="L371" s="242"/>
      <c r="M371" s="243"/>
      <c r="N371" s="244"/>
      <c r="O371" s="244"/>
      <c r="P371" s="244"/>
      <c r="Q371" s="244"/>
      <c r="R371" s="244"/>
      <c r="S371" s="244"/>
      <c r="T371" s="245"/>
      <c r="AT371" s="246" t="s">
        <v>164</v>
      </c>
      <c r="AU371" s="246" t="s">
        <v>84</v>
      </c>
      <c r="AV371" s="12" t="s">
        <v>84</v>
      </c>
      <c r="AW371" s="12" t="s">
        <v>34</v>
      </c>
      <c r="AX371" s="12" t="s">
        <v>74</v>
      </c>
      <c r="AY371" s="246" t="s">
        <v>153</v>
      </c>
    </row>
    <row r="372" s="12" customFormat="1">
      <c r="B372" s="236"/>
      <c r="C372" s="237"/>
      <c r="D372" s="233" t="s">
        <v>164</v>
      </c>
      <c r="E372" s="238" t="s">
        <v>19</v>
      </c>
      <c r="F372" s="239" t="s">
        <v>427</v>
      </c>
      <c r="G372" s="237"/>
      <c r="H372" s="240">
        <v>22.193000000000001</v>
      </c>
      <c r="I372" s="241"/>
      <c r="J372" s="237"/>
      <c r="K372" s="237"/>
      <c r="L372" s="242"/>
      <c r="M372" s="243"/>
      <c r="N372" s="244"/>
      <c r="O372" s="244"/>
      <c r="P372" s="244"/>
      <c r="Q372" s="244"/>
      <c r="R372" s="244"/>
      <c r="S372" s="244"/>
      <c r="T372" s="245"/>
      <c r="AT372" s="246" t="s">
        <v>164</v>
      </c>
      <c r="AU372" s="246" t="s">
        <v>84</v>
      </c>
      <c r="AV372" s="12" t="s">
        <v>84</v>
      </c>
      <c r="AW372" s="12" t="s">
        <v>34</v>
      </c>
      <c r="AX372" s="12" t="s">
        <v>74</v>
      </c>
      <c r="AY372" s="246" t="s">
        <v>153</v>
      </c>
    </row>
    <row r="373" s="12" customFormat="1">
      <c r="B373" s="236"/>
      <c r="C373" s="237"/>
      <c r="D373" s="233" t="s">
        <v>164</v>
      </c>
      <c r="E373" s="238" t="s">
        <v>19</v>
      </c>
      <c r="F373" s="239" t="s">
        <v>428</v>
      </c>
      <c r="G373" s="237"/>
      <c r="H373" s="240">
        <v>16.331</v>
      </c>
      <c r="I373" s="241"/>
      <c r="J373" s="237"/>
      <c r="K373" s="237"/>
      <c r="L373" s="242"/>
      <c r="M373" s="243"/>
      <c r="N373" s="244"/>
      <c r="O373" s="244"/>
      <c r="P373" s="244"/>
      <c r="Q373" s="244"/>
      <c r="R373" s="244"/>
      <c r="S373" s="244"/>
      <c r="T373" s="245"/>
      <c r="AT373" s="246" t="s">
        <v>164</v>
      </c>
      <c r="AU373" s="246" t="s">
        <v>84</v>
      </c>
      <c r="AV373" s="12" t="s">
        <v>84</v>
      </c>
      <c r="AW373" s="12" t="s">
        <v>34</v>
      </c>
      <c r="AX373" s="12" t="s">
        <v>74</v>
      </c>
      <c r="AY373" s="246" t="s">
        <v>153</v>
      </c>
    </row>
    <row r="374" s="15" customFormat="1">
      <c r="B374" s="268"/>
      <c r="C374" s="269"/>
      <c r="D374" s="233" t="s">
        <v>164</v>
      </c>
      <c r="E374" s="270" t="s">
        <v>19</v>
      </c>
      <c r="F374" s="271" t="s">
        <v>242</v>
      </c>
      <c r="G374" s="269"/>
      <c r="H374" s="272">
        <v>590.65099999999995</v>
      </c>
      <c r="I374" s="273"/>
      <c r="J374" s="269"/>
      <c r="K374" s="269"/>
      <c r="L374" s="274"/>
      <c r="M374" s="275"/>
      <c r="N374" s="276"/>
      <c r="O374" s="276"/>
      <c r="P374" s="276"/>
      <c r="Q374" s="276"/>
      <c r="R374" s="276"/>
      <c r="S374" s="276"/>
      <c r="T374" s="277"/>
      <c r="AT374" s="278" t="s">
        <v>164</v>
      </c>
      <c r="AU374" s="278" t="s">
        <v>84</v>
      </c>
      <c r="AV374" s="15" t="s">
        <v>176</v>
      </c>
      <c r="AW374" s="15" t="s">
        <v>34</v>
      </c>
      <c r="AX374" s="15" t="s">
        <v>74</v>
      </c>
      <c r="AY374" s="278" t="s">
        <v>153</v>
      </c>
    </row>
    <row r="375" s="14" customFormat="1">
      <c r="B375" s="258"/>
      <c r="C375" s="259"/>
      <c r="D375" s="233" t="s">
        <v>164</v>
      </c>
      <c r="E375" s="260" t="s">
        <v>19</v>
      </c>
      <c r="F375" s="261" t="s">
        <v>429</v>
      </c>
      <c r="G375" s="259"/>
      <c r="H375" s="260" t="s">
        <v>19</v>
      </c>
      <c r="I375" s="262"/>
      <c r="J375" s="259"/>
      <c r="K375" s="259"/>
      <c r="L375" s="263"/>
      <c r="M375" s="264"/>
      <c r="N375" s="265"/>
      <c r="O375" s="265"/>
      <c r="P375" s="265"/>
      <c r="Q375" s="265"/>
      <c r="R375" s="265"/>
      <c r="S375" s="265"/>
      <c r="T375" s="266"/>
      <c r="AT375" s="267" t="s">
        <v>164</v>
      </c>
      <c r="AU375" s="267" t="s">
        <v>84</v>
      </c>
      <c r="AV375" s="14" t="s">
        <v>82</v>
      </c>
      <c r="AW375" s="14" t="s">
        <v>34</v>
      </c>
      <c r="AX375" s="14" t="s">
        <v>74</v>
      </c>
      <c r="AY375" s="267" t="s">
        <v>153</v>
      </c>
    </row>
    <row r="376" s="12" customFormat="1">
      <c r="B376" s="236"/>
      <c r="C376" s="237"/>
      <c r="D376" s="233" t="s">
        <v>164</v>
      </c>
      <c r="E376" s="238" t="s">
        <v>19</v>
      </c>
      <c r="F376" s="239" t="s">
        <v>430</v>
      </c>
      <c r="G376" s="237"/>
      <c r="H376" s="240">
        <v>2.46</v>
      </c>
      <c r="I376" s="241"/>
      <c r="J376" s="237"/>
      <c r="K376" s="237"/>
      <c r="L376" s="242"/>
      <c r="M376" s="243"/>
      <c r="N376" s="244"/>
      <c r="O376" s="244"/>
      <c r="P376" s="244"/>
      <c r="Q376" s="244"/>
      <c r="R376" s="244"/>
      <c r="S376" s="244"/>
      <c r="T376" s="245"/>
      <c r="AT376" s="246" t="s">
        <v>164</v>
      </c>
      <c r="AU376" s="246" t="s">
        <v>84</v>
      </c>
      <c r="AV376" s="12" t="s">
        <v>84</v>
      </c>
      <c r="AW376" s="12" t="s">
        <v>34</v>
      </c>
      <c r="AX376" s="12" t="s">
        <v>74</v>
      </c>
      <c r="AY376" s="246" t="s">
        <v>153</v>
      </c>
    </row>
    <row r="377" s="12" customFormat="1">
      <c r="B377" s="236"/>
      <c r="C377" s="237"/>
      <c r="D377" s="233" t="s">
        <v>164</v>
      </c>
      <c r="E377" s="238" t="s">
        <v>19</v>
      </c>
      <c r="F377" s="239" t="s">
        <v>431</v>
      </c>
      <c r="G377" s="237"/>
      <c r="H377" s="240">
        <v>1.24</v>
      </c>
      <c r="I377" s="241"/>
      <c r="J377" s="237"/>
      <c r="K377" s="237"/>
      <c r="L377" s="242"/>
      <c r="M377" s="243"/>
      <c r="N377" s="244"/>
      <c r="O377" s="244"/>
      <c r="P377" s="244"/>
      <c r="Q377" s="244"/>
      <c r="R377" s="244"/>
      <c r="S377" s="244"/>
      <c r="T377" s="245"/>
      <c r="AT377" s="246" t="s">
        <v>164</v>
      </c>
      <c r="AU377" s="246" t="s">
        <v>84</v>
      </c>
      <c r="AV377" s="12" t="s">
        <v>84</v>
      </c>
      <c r="AW377" s="12" t="s">
        <v>34</v>
      </c>
      <c r="AX377" s="12" t="s">
        <v>74</v>
      </c>
      <c r="AY377" s="246" t="s">
        <v>153</v>
      </c>
    </row>
    <row r="378" s="12" customFormat="1">
      <c r="B378" s="236"/>
      <c r="C378" s="237"/>
      <c r="D378" s="233" t="s">
        <v>164</v>
      </c>
      <c r="E378" s="238" t="s">
        <v>19</v>
      </c>
      <c r="F378" s="239" t="s">
        <v>432</v>
      </c>
      <c r="G378" s="237"/>
      <c r="H378" s="240">
        <v>2.5299999999999998</v>
      </c>
      <c r="I378" s="241"/>
      <c r="J378" s="237"/>
      <c r="K378" s="237"/>
      <c r="L378" s="242"/>
      <c r="M378" s="243"/>
      <c r="N378" s="244"/>
      <c r="O378" s="244"/>
      <c r="P378" s="244"/>
      <c r="Q378" s="244"/>
      <c r="R378" s="244"/>
      <c r="S378" s="244"/>
      <c r="T378" s="245"/>
      <c r="AT378" s="246" t="s">
        <v>164</v>
      </c>
      <c r="AU378" s="246" t="s">
        <v>84</v>
      </c>
      <c r="AV378" s="12" t="s">
        <v>84</v>
      </c>
      <c r="AW378" s="12" t="s">
        <v>34</v>
      </c>
      <c r="AX378" s="12" t="s">
        <v>74</v>
      </c>
      <c r="AY378" s="246" t="s">
        <v>153</v>
      </c>
    </row>
    <row r="379" s="12" customFormat="1">
      <c r="B379" s="236"/>
      <c r="C379" s="237"/>
      <c r="D379" s="233" t="s">
        <v>164</v>
      </c>
      <c r="E379" s="238" t="s">
        <v>19</v>
      </c>
      <c r="F379" s="239" t="s">
        <v>433</v>
      </c>
      <c r="G379" s="237"/>
      <c r="H379" s="240">
        <v>1.5800000000000001</v>
      </c>
      <c r="I379" s="241"/>
      <c r="J379" s="237"/>
      <c r="K379" s="237"/>
      <c r="L379" s="242"/>
      <c r="M379" s="243"/>
      <c r="N379" s="244"/>
      <c r="O379" s="244"/>
      <c r="P379" s="244"/>
      <c r="Q379" s="244"/>
      <c r="R379" s="244"/>
      <c r="S379" s="244"/>
      <c r="T379" s="245"/>
      <c r="AT379" s="246" t="s">
        <v>164</v>
      </c>
      <c r="AU379" s="246" t="s">
        <v>84</v>
      </c>
      <c r="AV379" s="12" t="s">
        <v>84</v>
      </c>
      <c r="AW379" s="12" t="s">
        <v>34</v>
      </c>
      <c r="AX379" s="12" t="s">
        <v>74</v>
      </c>
      <c r="AY379" s="246" t="s">
        <v>153</v>
      </c>
    </row>
    <row r="380" s="12" customFormat="1">
      <c r="B380" s="236"/>
      <c r="C380" s="237"/>
      <c r="D380" s="233" t="s">
        <v>164</v>
      </c>
      <c r="E380" s="238" t="s">
        <v>19</v>
      </c>
      <c r="F380" s="239" t="s">
        <v>434</v>
      </c>
      <c r="G380" s="237"/>
      <c r="H380" s="240">
        <v>17.280000000000001</v>
      </c>
      <c r="I380" s="241"/>
      <c r="J380" s="237"/>
      <c r="K380" s="237"/>
      <c r="L380" s="242"/>
      <c r="M380" s="243"/>
      <c r="N380" s="244"/>
      <c r="O380" s="244"/>
      <c r="P380" s="244"/>
      <c r="Q380" s="244"/>
      <c r="R380" s="244"/>
      <c r="S380" s="244"/>
      <c r="T380" s="245"/>
      <c r="AT380" s="246" t="s">
        <v>164</v>
      </c>
      <c r="AU380" s="246" t="s">
        <v>84</v>
      </c>
      <c r="AV380" s="12" t="s">
        <v>84</v>
      </c>
      <c r="AW380" s="12" t="s">
        <v>34</v>
      </c>
      <c r="AX380" s="12" t="s">
        <v>74</v>
      </c>
      <c r="AY380" s="246" t="s">
        <v>153</v>
      </c>
    </row>
    <row r="381" s="12" customFormat="1">
      <c r="B381" s="236"/>
      <c r="C381" s="237"/>
      <c r="D381" s="233" t="s">
        <v>164</v>
      </c>
      <c r="E381" s="238" t="s">
        <v>19</v>
      </c>
      <c r="F381" s="239" t="s">
        <v>435</v>
      </c>
      <c r="G381" s="237"/>
      <c r="H381" s="240">
        <v>41.344000000000001</v>
      </c>
      <c r="I381" s="241"/>
      <c r="J381" s="237"/>
      <c r="K381" s="237"/>
      <c r="L381" s="242"/>
      <c r="M381" s="243"/>
      <c r="N381" s="244"/>
      <c r="O381" s="244"/>
      <c r="P381" s="244"/>
      <c r="Q381" s="244"/>
      <c r="R381" s="244"/>
      <c r="S381" s="244"/>
      <c r="T381" s="245"/>
      <c r="AT381" s="246" t="s">
        <v>164</v>
      </c>
      <c r="AU381" s="246" t="s">
        <v>84</v>
      </c>
      <c r="AV381" s="12" t="s">
        <v>84</v>
      </c>
      <c r="AW381" s="12" t="s">
        <v>34</v>
      </c>
      <c r="AX381" s="12" t="s">
        <v>74</v>
      </c>
      <c r="AY381" s="246" t="s">
        <v>153</v>
      </c>
    </row>
    <row r="382" s="12" customFormat="1">
      <c r="B382" s="236"/>
      <c r="C382" s="237"/>
      <c r="D382" s="233" t="s">
        <v>164</v>
      </c>
      <c r="E382" s="238" t="s">
        <v>19</v>
      </c>
      <c r="F382" s="239" t="s">
        <v>436</v>
      </c>
      <c r="G382" s="237"/>
      <c r="H382" s="240">
        <v>21.600000000000001</v>
      </c>
      <c r="I382" s="241"/>
      <c r="J382" s="237"/>
      <c r="K382" s="237"/>
      <c r="L382" s="242"/>
      <c r="M382" s="243"/>
      <c r="N382" s="244"/>
      <c r="O382" s="244"/>
      <c r="P382" s="244"/>
      <c r="Q382" s="244"/>
      <c r="R382" s="244"/>
      <c r="S382" s="244"/>
      <c r="T382" s="245"/>
      <c r="AT382" s="246" t="s">
        <v>164</v>
      </c>
      <c r="AU382" s="246" t="s">
        <v>84</v>
      </c>
      <c r="AV382" s="12" t="s">
        <v>84</v>
      </c>
      <c r="AW382" s="12" t="s">
        <v>34</v>
      </c>
      <c r="AX382" s="12" t="s">
        <v>74</v>
      </c>
      <c r="AY382" s="246" t="s">
        <v>153</v>
      </c>
    </row>
    <row r="383" s="12" customFormat="1">
      <c r="B383" s="236"/>
      <c r="C383" s="237"/>
      <c r="D383" s="233" t="s">
        <v>164</v>
      </c>
      <c r="E383" s="238" t="s">
        <v>19</v>
      </c>
      <c r="F383" s="239" t="s">
        <v>437</v>
      </c>
      <c r="G383" s="237"/>
      <c r="H383" s="240">
        <v>7.8300000000000001</v>
      </c>
      <c r="I383" s="241"/>
      <c r="J383" s="237"/>
      <c r="K383" s="237"/>
      <c r="L383" s="242"/>
      <c r="M383" s="243"/>
      <c r="N383" s="244"/>
      <c r="O383" s="244"/>
      <c r="P383" s="244"/>
      <c r="Q383" s="244"/>
      <c r="R383" s="244"/>
      <c r="S383" s="244"/>
      <c r="T383" s="245"/>
      <c r="AT383" s="246" t="s">
        <v>164</v>
      </c>
      <c r="AU383" s="246" t="s">
        <v>84</v>
      </c>
      <c r="AV383" s="12" t="s">
        <v>84</v>
      </c>
      <c r="AW383" s="12" t="s">
        <v>34</v>
      </c>
      <c r="AX383" s="12" t="s">
        <v>74</v>
      </c>
      <c r="AY383" s="246" t="s">
        <v>153</v>
      </c>
    </row>
    <row r="384" s="12" customFormat="1">
      <c r="B384" s="236"/>
      <c r="C384" s="237"/>
      <c r="D384" s="233" t="s">
        <v>164</v>
      </c>
      <c r="E384" s="238" t="s">
        <v>19</v>
      </c>
      <c r="F384" s="239" t="s">
        <v>438</v>
      </c>
      <c r="G384" s="237"/>
      <c r="H384" s="240">
        <v>11.07</v>
      </c>
      <c r="I384" s="241"/>
      <c r="J384" s="237"/>
      <c r="K384" s="237"/>
      <c r="L384" s="242"/>
      <c r="M384" s="243"/>
      <c r="N384" s="244"/>
      <c r="O384" s="244"/>
      <c r="P384" s="244"/>
      <c r="Q384" s="244"/>
      <c r="R384" s="244"/>
      <c r="S384" s="244"/>
      <c r="T384" s="245"/>
      <c r="AT384" s="246" t="s">
        <v>164</v>
      </c>
      <c r="AU384" s="246" t="s">
        <v>84</v>
      </c>
      <c r="AV384" s="12" t="s">
        <v>84</v>
      </c>
      <c r="AW384" s="12" t="s">
        <v>34</v>
      </c>
      <c r="AX384" s="12" t="s">
        <v>74</v>
      </c>
      <c r="AY384" s="246" t="s">
        <v>153</v>
      </c>
    </row>
    <row r="385" s="12" customFormat="1">
      <c r="B385" s="236"/>
      <c r="C385" s="237"/>
      <c r="D385" s="233" t="s">
        <v>164</v>
      </c>
      <c r="E385" s="238" t="s">
        <v>19</v>
      </c>
      <c r="F385" s="239" t="s">
        <v>439</v>
      </c>
      <c r="G385" s="237"/>
      <c r="H385" s="240">
        <v>41.973999999999997</v>
      </c>
      <c r="I385" s="241"/>
      <c r="J385" s="237"/>
      <c r="K385" s="237"/>
      <c r="L385" s="242"/>
      <c r="M385" s="243"/>
      <c r="N385" s="244"/>
      <c r="O385" s="244"/>
      <c r="P385" s="244"/>
      <c r="Q385" s="244"/>
      <c r="R385" s="244"/>
      <c r="S385" s="244"/>
      <c r="T385" s="245"/>
      <c r="AT385" s="246" t="s">
        <v>164</v>
      </c>
      <c r="AU385" s="246" t="s">
        <v>84</v>
      </c>
      <c r="AV385" s="12" t="s">
        <v>84</v>
      </c>
      <c r="AW385" s="12" t="s">
        <v>34</v>
      </c>
      <c r="AX385" s="12" t="s">
        <v>74</v>
      </c>
      <c r="AY385" s="246" t="s">
        <v>153</v>
      </c>
    </row>
    <row r="386" s="12" customFormat="1">
      <c r="B386" s="236"/>
      <c r="C386" s="237"/>
      <c r="D386" s="233" t="s">
        <v>164</v>
      </c>
      <c r="E386" s="238" t="s">
        <v>19</v>
      </c>
      <c r="F386" s="239" t="s">
        <v>440</v>
      </c>
      <c r="G386" s="237"/>
      <c r="H386" s="240">
        <v>28</v>
      </c>
      <c r="I386" s="241"/>
      <c r="J386" s="237"/>
      <c r="K386" s="237"/>
      <c r="L386" s="242"/>
      <c r="M386" s="243"/>
      <c r="N386" s="244"/>
      <c r="O386" s="244"/>
      <c r="P386" s="244"/>
      <c r="Q386" s="244"/>
      <c r="R386" s="244"/>
      <c r="S386" s="244"/>
      <c r="T386" s="245"/>
      <c r="AT386" s="246" t="s">
        <v>164</v>
      </c>
      <c r="AU386" s="246" t="s">
        <v>84</v>
      </c>
      <c r="AV386" s="12" t="s">
        <v>84</v>
      </c>
      <c r="AW386" s="12" t="s">
        <v>34</v>
      </c>
      <c r="AX386" s="12" t="s">
        <v>74</v>
      </c>
      <c r="AY386" s="246" t="s">
        <v>153</v>
      </c>
    </row>
    <row r="387" s="12" customFormat="1">
      <c r="B387" s="236"/>
      <c r="C387" s="237"/>
      <c r="D387" s="233" t="s">
        <v>164</v>
      </c>
      <c r="E387" s="238" t="s">
        <v>19</v>
      </c>
      <c r="F387" s="239" t="s">
        <v>288</v>
      </c>
      <c r="G387" s="237"/>
      <c r="H387" s="240">
        <v>10.800000000000001</v>
      </c>
      <c r="I387" s="241"/>
      <c r="J387" s="237"/>
      <c r="K387" s="237"/>
      <c r="L387" s="242"/>
      <c r="M387" s="243"/>
      <c r="N387" s="244"/>
      <c r="O387" s="244"/>
      <c r="P387" s="244"/>
      <c r="Q387" s="244"/>
      <c r="R387" s="244"/>
      <c r="S387" s="244"/>
      <c r="T387" s="245"/>
      <c r="AT387" s="246" t="s">
        <v>164</v>
      </c>
      <c r="AU387" s="246" t="s">
        <v>84</v>
      </c>
      <c r="AV387" s="12" t="s">
        <v>84</v>
      </c>
      <c r="AW387" s="12" t="s">
        <v>34</v>
      </c>
      <c r="AX387" s="12" t="s">
        <v>74</v>
      </c>
      <c r="AY387" s="246" t="s">
        <v>153</v>
      </c>
    </row>
    <row r="388" s="12" customFormat="1">
      <c r="B388" s="236"/>
      <c r="C388" s="237"/>
      <c r="D388" s="233" t="s">
        <v>164</v>
      </c>
      <c r="E388" s="238" t="s">
        <v>19</v>
      </c>
      <c r="F388" s="239" t="s">
        <v>302</v>
      </c>
      <c r="G388" s="237"/>
      <c r="H388" s="240">
        <v>0.80000000000000004</v>
      </c>
      <c r="I388" s="241"/>
      <c r="J388" s="237"/>
      <c r="K388" s="237"/>
      <c r="L388" s="242"/>
      <c r="M388" s="243"/>
      <c r="N388" s="244"/>
      <c r="O388" s="244"/>
      <c r="P388" s="244"/>
      <c r="Q388" s="244"/>
      <c r="R388" s="244"/>
      <c r="S388" s="244"/>
      <c r="T388" s="245"/>
      <c r="AT388" s="246" t="s">
        <v>164</v>
      </c>
      <c r="AU388" s="246" t="s">
        <v>84</v>
      </c>
      <c r="AV388" s="12" t="s">
        <v>84</v>
      </c>
      <c r="AW388" s="12" t="s">
        <v>34</v>
      </c>
      <c r="AX388" s="12" t="s">
        <v>74</v>
      </c>
      <c r="AY388" s="246" t="s">
        <v>153</v>
      </c>
    </row>
    <row r="389" s="15" customFormat="1">
      <c r="B389" s="268"/>
      <c r="C389" s="269"/>
      <c r="D389" s="233" t="s">
        <v>164</v>
      </c>
      <c r="E389" s="270" t="s">
        <v>19</v>
      </c>
      <c r="F389" s="271" t="s">
        <v>242</v>
      </c>
      <c r="G389" s="269"/>
      <c r="H389" s="272">
        <v>188.50800000000001</v>
      </c>
      <c r="I389" s="273"/>
      <c r="J389" s="269"/>
      <c r="K389" s="269"/>
      <c r="L389" s="274"/>
      <c r="M389" s="275"/>
      <c r="N389" s="276"/>
      <c r="O389" s="276"/>
      <c r="P389" s="276"/>
      <c r="Q389" s="276"/>
      <c r="R389" s="276"/>
      <c r="S389" s="276"/>
      <c r="T389" s="277"/>
      <c r="AT389" s="278" t="s">
        <v>164</v>
      </c>
      <c r="AU389" s="278" t="s">
        <v>84</v>
      </c>
      <c r="AV389" s="15" t="s">
        <v>176</v>
      </c>
      <c r="AW389" s="15" t="s">
        <v>34</v>
      </c>
      <c r="AX389" s="15" t="s">
        <v>74</v>
      </c>
      <c r="AY389" s="278" t="s">
        <v>153</v>
      </c>
    </row>
    <row r="390" s="13" customFormat="1">
      <c r="B390" s="247"/>
      <c r="C390" s="248"/>
      <c r="D390" s="233" t="s">
        <v>164</v>
      </c>
      <c r="E390" s="249" t="s">
        <v>19</v>
      </c>
      <c r="F390" s="250" t="s">
        <v>167</v>
      </c>
      <c r="G390" s="248"/>
      <c r="H390" s="251">
        <v>1875.781</v>
      </c>
      <c r="I390" s="252"/>
      <c r="J390" s="248"/>
      <c r="K390" s="248"/>
      <c r="L390" s="253"/>
      <c r="M390" s="254"/>
      <c r="N390" s="255"/>
      <c r="O390" s="255"/>
      <c r="P390" s="255"/>
      <c r="Q390" s="255"/>
      <c r="R390" s="255"/>
      <c r="S390" s="255"/>
      <c r="T390" s="256"/>
      <c r="AT390" s="257" t="s">
        <v>164</v>
      </c>
      <c r="AU390" s="257" t="s">
        <v>84</v>
      </c>
      <c r="AV390" s="13" t="s">
        <v>160</v>
      </c>
      <c r="AW390" s="13" t="s">
        <v>34</v>
      </c>
      <c r="AX390" s="13" t="s">
        <v>82</v>
      </c>
      <c r="AY390" s="257" t="s">
        <v>153</v>
      </c>
    </row>
    <row r="391" s="1" customFormat="1" ht="24" customHeight="1">
      <c r="B391" s="39"/>
      <c r="C391" s="220" t="s">
        <v>445</v>
      </c>
      <c r="D391" s="220" t="s">
        <v>155</v>
      </c>
      <c r="E391" s="221" t="s">
        <v>446</v>
      </c>
      <c r="F391" s="222" t="s">
        <v>447</v>
      </c>
      <c r="G391" s="223" t="s">
        <v>158</v>
      </c>
      <c r="H391" s="224">
        <v>1875.781</v>
      </c>
      <c r="I391" s="225"/>
      <c r="J391" s="226">
        <f>ROUND(I391*H391,2)</f>
        <v>0</v>
      </c>
      <c r="K391" s="222" t="s">
        <v>159</v>
      </c>
      <c r="L391" s="44"/>
      <c r="M391" s="227" t="s">
        <v>19</v>
      </c>
      <c r="N391" s="228" t="s">
        <v>45</v>
      </c>
      <c r="O391" s="84"/>
      <c r="P391" s="229">
        <f>O391*H391</f>
        <v>0</v>
      </c>
      <c r="Q391" s="229">
        <v>0.018380000000000001</v>
      </c>
      <c r="R391" s="229">
        <f>Q391*H391</f>
        <v>34.476854779999996</v>
      </c>
      <c r="S391" s="229">
        <v>0</v>
      </c>
      <c r="T391" s="230">
        <f>S391*H391</f>
        <v>0</v>
      </c>
      <c r="AR391" s="231" t="s">
        <v>160</v>
      </c>
      <c r="AT391" s="231" t="s">
        <v>155</v>
      </c>
      <c r="AU391" s="231" t="s">
        <v>84</v>
      </c>
      <c r="AY391" s="18" t="s">
        <v>153</v>
      </c>
      <c r="BE391" s="232">
        <f>IF(N391="základní",J391,0)</f>
        <v>0</v>
      </c>
      <c r="BF391" s="232">
        <f>IF(N391="snížená",J391,0)</f>
        <v>0</v>
      </c>
      <c r="BG391" s="232">
        <f>IF(N391="zákl. přenesená",J391,0)</f>
        <v>0</v>
      </c>
      <c r="BH391" s="232">
        <f>IF(N391="sníž. přenesená",J391,0)</f>
        <v>0</v>
      </c>
      <c r="BI391" s="232">
        <f>IF(N391="nulová",J391,0)</f>
        <v>0</v>
      </c>
      <c r="BJ391" s="18" t="s">
        <v>82</v>
      </c>
      <c r="BK391" s="232">
        <f>ROUND(I391*H391,2)</f>
        <v>0</v>
      </c>
      <c r="BL391" s="18" t="s">
        <v>160</v>
      </c>
      <c r="BM391" s="231" t="s">
        <v>448</v>
      </c>
    </row>
    <row r="392" s="1" customFormat="1">
      <c r="B392" s="39"/>
      <c r="C392" s="40"/>
      <c r="D392" s="233" t="s">
        <v>162</v>
      </c>
      <c r="E392" s="40"/>
      <c r="F392" s="234" t="s">
        <v>374</v>
      </c>
      <c r="G392" s="40"/>
      <c r="H392" s="40"/>
      <c r="I392" s="146"/>
      <c r="J392" s="40"/>
      <c r="K392" s="40"/>
      <c r="L392" s="44"/>
      <c r="M392" s="235"/>
      <c r="N392" s="84"/>
      <c r="O392" s="84"/>
      <c r="P392" s="84"/>
      <c r="Q392" s="84"/>
      <c r="R392" s="84"/>
      <c r="S392" s="84"/>
      <c r="T392" s="85"/>
      <c r="AT392" s="18" t="s">
        <v>162</v>
      </c>
      <c r="AU392" s="18" t="s">
        <v>84</v>
      </c>
    </row>
    <row r="393" s="12" customFormat="1">
      <c r="B393" s="236"/>
      <c r="C393" s="237"/>
      <c r="D393" s="233" t="s">
        <v>164</v>
      </c>
      <c r="E393" s="238" t="s">
        <v>19</v>
      </c>
      <c r="F393" s="239" t="s">
        <v>386</v>
      </c>
      <c r="G393" s="237"/>
      <c r="H393" s="240">
        <v>83.811000000000007</v>
      </c>
      <c r="I393" s="241"/>
      <c r="J393" s="237"/>
      <c r="K393" s="237"/>
      <c r="L393" s="242"/>
      <c r="M393" s="243"/>
      <c r="N393" s="244"/>
      <c r="O393" s="244"/>
      <c r="P393" s="244"/>
      <c r="Q393" s="244"/>
      <c r="R393" s="244"/>
      <c r="S393" s="244"/>
      <c r="T393" s="245"/>
      <c r="AT393" s="246" t="s">
        <v>164</v>
      </c>
      <c r="AU393" s="246" t="s">
        <v>84</v>
      </c>
      <c r="AV393" s="12" t="s">
        <v>84</v>
      </c>
      <c r="AW393" s="12" t="s">
        <v>34</v>
      </c>
      <c r="AX393" s="12" t="s">
        <v>74</v>
      </c>
      <c r="AY393" s="246" t="s">
        <v>153</v>
      </c>
    </row>
    <row r="394" s="12" customFormat="1">
      <c r="B394" s="236"/>
      <c r="C394" s="237"/>
      <c r="D394" s="233" t="s">
        <v>164</v>
      </c>
      <c r="E394" s="238" t="s">
        <v>19</v>
      </c>
      <c r="F394" s="239" t="s">
        <v>387</v>
      </c>
      <c r="G394" s="237"/>
      <c r="H394" s="240">
        <v>37.359999999999999</v>
      </c>
      <c r="I394" s="241"/>
      <c r="J394" s="237"/>
      <c r="K394" s="237"/>
      <c r="L394" s="242"/>
      <c r="M394" s="243"/>
      <c r="N394" s="244"/>
      <c r="O394" s="244"/>
      <c r="P394" s="244"/>
      <c r="Q394" s="244"/>
      <c r="R394" s="244"/>
      <c r="S394" s="244"/>
      <c r="T394" s="245"/>
      <c r="AT394" s="246" t="s">
        <v>164</v>
      </c>
      <c r="AU394" s="246" t="s">
        <v>84</v>
      </c>
      <c r="AV394" s="12" t="s">
        <v>84</v>
      </c>
      <c r="AW394" s="12" t="s">
        <v>34</v>
      </c>
      <c r="AX394" s="12" t="s">
        <v>74</v>
      </c>
      <c r="AY394" s="246" t="s">
        <v>153</v>
      </c>
    </row>
    <row r="395" s="12" customFormat="1">
      <c r="B395" s="236"/>
      <c r="C395" s="237"/>
      <c r="D395" s="233" t="s">
        <v>164</v>
      </c>
      <c r="E395" s="238" t="s">
        <v>19</v>
      </c>
      <c r="F395" s="239" t="s">
        <v>388</v>
      </c>
      <c r="G395" s="237"/>
      <c r="H395" s="240">
        <v>26.879999999999999</v>
      </c>
      <c r="I395" s="241"/>
      <c r="J395" s="237"/>
      <c r="K395" s="237"/>
      <c r="L395" s="242"/>
      <c r="M395" s="243"/>
      <c r="N395" s="244"/>
      <c r="O395" s="244"/>
      <c r="P395" s="244"/>
      <c r="Q395" s="244"/>
      <c r="R395" s="244"/>
      <c r="S395" s="244"/>
      <c r="T395" s="245"/>
      <c r="AT395" s="246" t="s">
        <v>164</v>
      </c>
      <c r="AU395" s="246" t="s">
        <v>84</v>
      </c>
      <c r="AV395" s="12" t="s">
        <v>84</v>
      </c>
      <c r="AW395" s="12" t="s">
        <v>34</v>
      </c>
      <c r="AX395" s="12" t="s">
        <v>74</v>
      </c>
      <c r="AY395" s="246" t="s">
        <v>153</v>
      </c>
    </row>
    <row r="396" s="12" customFormat="1">
      <c r="B396" s="236"/>
      <c r="C396" s="237"/>
      <c r="D396" s="233" t="s">
        <v>164</v>
      </c>
      <c r="E396" s="238" t="s">
        <v>19</v>
      </c>
      <c r="F396" s="239" t="s">
        <v>389</v>
      </c>
      <c r="G396" s="237"/>
      <c r="H396" s="240">
        <v>36.231999999999999</v>
      </c>
      <c r="I396" s="241"/>
      <c r="J396" s="237"/>
      <c r="K396" s="237"/>
      <c r="L396" s="242"/>
      <c r="M396" s="243"/>
      <c r="N396" s="244"/>
      <c r="O396" s="244"/>
      <c r="P396" s="244"/>
      <c r="Q396" s="244"/>
      <c r="R396" s="244"/>
      <c r="S396" s="244"/>
      <c r="T396" s="245"/>
      <c r="AT396" s="246" t="s">
        <v>164</v>
      </c>
      <c r="AU396" s="246" t="s">
        <v>84</v>
      </c>
      <c r="AV396" s="12" t="s">
        <v>84</v>
      </c>
      <c r="AW396" s="12" t="s">
        <v>34</v>
      </c>
      <c r="AX396" s="12" t="s">
        <v>74</v>
      </c>
      <c r="AY396" s="246" t="s">
        <v>153</v>
      </c>
    </row>
    <row r="397" s="15" customFormat="1">
      <c r="B397" s="268"/>
      <c r="C397" s="269"/>
      <c r="D397" s="233" t="s">
        <v>164</v>
      </c>
      <c r="E397" s="270" t="s">
        <v>19</v>
      </c>
      <c r="F397" s="271" t="s">
        <v>242</v>
      </c>
      <c r="G397" s="269"/>
      <c r="H397" s="272">
        <v>184.28299999999999</v>
      </c>
      <c r="I397" s="273"/>
      <c r="J397" s="269"/>
      <c r="K397" s="269"/>
      <c r="L397" s="274"/>
      <c r="M397" s="275"/>
      <c r="N397" s="276"/>
      <c r="O397" s="276"/>
      <c r="P397" s="276"/>
      <c r="Q397" s="276"/>
      <c r="R397" s="276"/>
      <c r="S397" s="276"/>
      <c r="T397" s="277"/>
      <c r="AT397" s="278" t="s">
        <v>164</v>
      </c>
      <c r="AU397" s="278" t="s">
        <v>84</v>
      </c>
      <c r="AV397" s="15" t="s">
        <v>176</v>
      </c>
      <c r="AW397" s="15" t="s">
        <v>34</v>
      </c>
      <c r="AX397" s="15" t="s">
        <v>74</v>
      </c>
      <c r="AY397" s="278" t="s">
        <v>153</v>
      </c>
    </row>
    <row r="398" s="12" customFormat="1">
      <c r="B398" s="236"/>
      <c r="C398" s="237"/>
      <c r="D398" s="233" t="s">
        <v>164</v>
      </c>
      <c r="E398" s="238" t="s">
        <v>19</v>
      </c>
      <c r="F398" s="239" t="s">
        <v>390</v>
      </c>
      <c r="G398" s="237"/>
      <c r="H398" s="240">
        <v>48.460000000000001</v>
      </c>
      <c r="I398" s="241"/>
      <c r="J398" s="237"/>
      <c r="K398" s="237"/>
      <c r="L398" s="242"/>
      <c r="M398" s="243"/>
      <c r="N398" s="244"/>
      <c r="O398" s="244"/>
      <c r="P398" s="244"/>
      <c r="Q398" s="244"/>
      <c r="R398" s="244"/>
      <c r="S398" s="244"/>
      <c r="T398" s="245"/>
      <c r="AT398" s="246" t="s">
        <v>164</v>
      </c>
      <c r="AU398" s="246" t="s">
        <v>84</v>
      </c>
      <c r="AV398" s="12" t="s">
        <v>84</v>
      </c>
      <c r="AW398" s="12" t="s">
        <v>34</v>
      </c>
      <c r="AX398" s="12" t="s">
        <v>74</v>
      </c>
      <c r="AY398" s="246" t="s">
        <v>153</v>
      </c>
    </row>
    <row r="399" s="12" customFormat="1">
      <c r="B399" s="236"/>
      <c r="C399" s="237"/>
      <c r="D399" s="233" t="s">
        <v>164</v>
      </c>
      <c r="E399" s="238" t="s">
        <v>19</v>
      </c>
      <c r="F399" s="239" t="s">
        <v>391</v>
      </c>
      <c r="G399" s="237"/>
      <c r="H399" s="240">
        <v>37.923999999999999</v>
      </c>
      <c r="I399" s="241"/>
      <c r="J399" s="237"/>
      <c r="K399" s="237"/>
      <c r="L399" s="242"/>
      <c r="M399" s="243"/>
      <c r="N399" s="244"/>
      <c r="O399" s="244"/>
      <c r="P399" s="244"/>
      <c r="Q399" s="244"/>
      <c r="R399" s="244"/>
      <c r="S399" s="244"/>
      <c r="T399" s="245"/>
      <c r="AT399" s="246" t="s">
        <v>164</v>
      </c>
      <c r="AU399" s="246" t="s">
        <v>84</v>
      </c>
      <c r="AV399" s="12" t="s">
        <v>84</v>
      </c>
      <c r="AW399" s="12" t="s">
        <v>34</v>
      </c>
      <c r="AX399" s="12" t="s">
        <v>74</v>
      </c>
      <c r="AY399" s="246" t="s">
        <v>153</v>
      </c>
    </row>
    <row r="400" s="12" customFormat="1">
      <c r="B400" s="236"/>
      <c r="C400" s="237"/>
      <c r="D400" s="233" t="s">
        <v>164</v>
      </c>
      <c r="E400" s="238" t="s">
        <v>19</v>
      </c>
      <c r="F400" s="239" t="s">
        <v>392</v>
      </c>
      <c r="G400" s="237"/>
      <c r="H400" s="240">
        <v>40.363999999999997</v>
      </c>
      <c r="I400" s="241"/>
      <c r="J400" s="237"/>
      <c r="K400" s="237"/>
      <c r="L400" s="242"/>
      <c r="M400" s="243"/>
      <c r="N400" s="244"/>
      <c r="O400" s="244"/>
      <c r="P400" s="244"/>
      <c r="Q400" s="244"/>
      <c r="R400" s="244"/>
      <c r="S400" s="244"/>
      <c r="T400" s="245"/>
      <c r="AT400" s="246" t="s">
        <v>164</v>
      </c>
      <c r="AU400" s="246" t="s">
        <v>84</v>
      </c>
      <c r="AV400" s="12" t="s">
        <v>84</v>
      </c>
      <c r="AW400" s="12" t="s">
        <v>34</v>
      </c>
      <c r="AX400" s="12" t="s">
        <v>74</v>
      </c>
      <c r="AY400" s="246" t="s">
        <v>153</v>
      </c>
    </row>
    <row r="401" s="12" customFormat="1">
      <c r="B401" s="236"/>
      <c r="C401" s="237"/>
      <c r="D401" s="233" t="s">
        <v>164</v>
      </c>
      <c r="E401" s="238" t="s">
        <v>19</v>
      </c>
      <c r="F401" s="239" t="s">
        <v>393</v>
      </c>
      <c r="G401" s="237"/>
      <c r="H401" s="240">
        <v>25.747</v>
      </c>
      <c r="I401" s="241"/>
      <c r="J401" s="237"/>
      <c r="K401" s="237"/>
      <c r="L401" s="242"/>
      <c r="M401" s="243"/>
      <c r="N401" s="244"/>
      <c r="O401" s="244"/>
      <c r="P401" s="244"/>
      <c r="Q401" s="244"/>
      <c r="R401" s="244"/>
      <c r="S401" s="244"/>
      <c r="T401" s="245"/>
      <c r="AT401" s="246" t="s">
        <v>164</v>
      </c>
      <c r="AU401" s="246" t="s">
        <v>84</v>
      </c>
      <c r="AV401" s="12" t="s">
        <v>84</v>
      </c>
      <c r="AW401" s="12" t="s">
        <v>34</v>
      </c>
      <c r="AX401" s="12" t="s">
        <v>74</v>
      </c>
      <c r="AY401" s="246" t="s">
        <v>153</v>
      </c>
    </row>
    <row r="402" s="12" customFormat="1">
      <c r="B402" s="236"/>
      <c r="C402" s="237"/>
      <c r="D402" s="233" t="s">
        <v>164</v>
      </c>
      <c r="E402" s="238" t="s">
        <v>19</v>
      </c>
      <c r="F402" s="239" t="s">
        <v>394</v>
      </c>
      <c r="G402" s="237"/>
      <c r="H402" s="240">
        <v>45.960999999999999</v>
      </c>
      <c r="I402" s="241"/>
      <c r="J402" s="237"/>
      <c r="K402" s="237"/>
      <c r="L402" s="242"/>
      <c r="M402" s="243"/>
      <c r="N402" s="244"/>
      <c r="O402" s="244"/>
      <c r="P402" s="244"/>
      <c r="Q402" s="244"/>
      <c r="R402" s="244"/>
      <c r="S402" s="244"/>
      <c r="T402" s="245"/>
      <c r="AT402" s="246" t="s">
        <v>164</v>
      </c>
      <c r="AU402" s="246" t="s">
        <v>84</v>
      </c>
      <c r="AV402" s="12" t="s">
        <v>84</v>
      </c>
      <c r="AW402" s="12" t="s">
        <v>34</v>
      </c>
      <c r="AX402" s="12" t="s">
        <v>74</v>
      </c>
      <c r="AY402" s="246" t="s">
        <v>153</v>
      </c>
    </row>
    <row r="403" s="12" customFormat="1">
      <c r="B403" s="236"/>
      <c r="C403" s="237"/>
      <c r="D403" s="233" t="s">
        <v>164</v>
      </c>
      <c r="E403" s="238" t="s">
        <v>19</v>
      </c>
      <c r="F403" s="239" t="s">
        <v>395</v>
      </c>
      <c r="G403" s="237"/>
      <c r="H403" s="240">
        <v>22.234999999999999</v>
      </c>
      <c r="I403" s="241"/>
      <c r="J403" s="237"/>
      <c r="K403" s="237"/>
      <c r="L403" s="242"/>
      <c r="M403" s="243"/>
      <c r="N403" s="244"/>
      <c r="O403" s="244"/>
      <c r="P403" s="244"/>
      <c r="Q403" s="244"/>
      <c r="R403" s="244"/>
      <c r="S403" s="244"/>
      <c r="T403" s="245"/>
      <c r="AT403" s="246" t="s">
        <v>164</v>
      </c>
      <c r="AU403" s="246" t="s">
        <v>84</v>
      </c>
      <c r="AV403" s="12" t="s">
        <v>84</v>
      </c>
      <c r="AW403" s="12" t="s">
        <v>34</v>
      </c>
      <c r="AX403" s="12" t="s">
        <v>74</v>
      </c>
      <c r="AY403" s="246" t="s">
        <v>153</v>
      </c>
    </row>
    <row r="404" s="12" customFormat="1">
      <c r="B404" s="236"/>
      <c r="C404" s="237"/>
      <c r="D404" s="233" t="s">
        <v>164</v>
      </c>
      <c r="E404" s="238" t="s">
        <v>19</v>
      </c>
      <c r="F404" s="239" t="s">
        <v>396</v>
      </c>
      <c r="G404" s="237"/>
      <c r="H404" s="240">
        <v>49.264000000000003</v>
      </c>
      <c r="I404" s="241"/>
      <c r="J404" s="237"/>
      <c r="K404" s="237"/>
      <c r="L404" s="242"/>
      <c r="M404" s="243"/>
      <c r="N404" s="244"/>
      <c r="O404" s="244"/>
      <c r="P404" s="244"/>
      <c r="Q404" s="244"/>
      <c r="R404" s="244"/>
      <c r="S404" s="244"/>
      <c r="T404" s="245"/>
      <c r="AT404" s="246" t="s">
        <v>164</v>
      </c>
      <c r="AU404" s="246" t="s">
        <v>84</v>
      </c>
      <c r="AV404" s="12" t="s">
        <v>84</v>
      </c>
      <c r="AW404" s="12" t="s">
        <v>34</v>
      </c>
      <c r="AX404" s="12" t="s">
        <v>74</v>
      </c>
      <c r="AY404" s="246" t="s">
        <v>153</v>
      </c>
    </row>
    <row r="405" s="12" customFormat="1">
      <c r="B405" s="236"/>
      <c r="C405" s="237"/>
      <c r="D405" s="233" t="s">
        <v>164</v>
      </c>
      <c r="E405" s="238" t="s">
        <v>19</v>
      </c>
      <c r="F405" s="239" t="s">
        <v>397</v>
      </c>
      <c r="G405" s="237"/>
      <c r="H405" s="240">
        <v>38.292000000000002</v>
      </c>
      <c r="I405" s="241"/>
      <c r="J405" s="237"/>
      <c r="K405" s="237"/>
      <c r="L405" s="242"/>
      <c r="M405" s="243"/>
      <c r="N405" s="244"/>
      <c r="O405" s="244"/>
      <c r="P405" s="244"/>
      <c r="Q405" s="244"/>
      <c r="R405" s="244"/>
      <c r="S405" s="244"/>
      <c r="T405" s="245"/>
      <c r="AT405" s="246" t="s">
        <v>164</v>
      </c>
      <c r="AU405" s="246" t="s">
        <v>84</v>
      </c>
      <c r="AV405" s="12" t="s">
        <v>84</v>
      </c>
      <c r="AW405" s="12" t="s">
        <v>34</v>
      </c>
      <c r="AX405" s="12" t="s">
        <v>74</v>
      </c>
      <c r="AY405" s="246" t="s">
        <v>153</v>
      </c>
    </row>
    <row r="406" s="15" customFormat="1">
      <c r="B406" s="268"/>
      <c r="C406" s="269"/>
      <c r="D406" s="233" t="s">
        <v>164</v>
      </c>
      <c r="E406" s="270" t="s">
        <v>19</v>
      </c>
      <c r="F406" s="271" t="s">
        <v>242</v>
      </c>
      <c r="G406" s="269"/>
      <c r="H406" s="272">
        <v>308.24700000000001</v>
      </c>
      <c r="I406" s="273"/>
      <c r="J406" s="269"/>
      <c r="K406" s="269"/>
      <c r="L406" s="274"/>
      <c r="M406" s="275"/>
      <c r="N406" s="276"/>
      <c r="O406" s="276"/>
      <c r="P406" s="276"/>
      <c r="Q406" s="276"/>
      <c r="R406" s="276"/>
      <c r="S406" s="276"/>
      <c r="T406" s="277"/>
      <c r="AT406" s="278" t="s">
        <v>164</v>
      </c>
      <c r="AU406" s="278" t="s">
        <v>84</v>
      </c>
      <c r="AV406" s="15" t="s">
        <v>176</v>
      </c>
      <c r="AW406" s="15" t="s">
        <v>34</v>
      </c>
      <c r="AX406" s="15" t="s">
        <v>74</v>
      </c>
      <c r="AY406" s="278" t="s">
        <v>153</v>
      </c>
    </row>
    <row r="407" s="12" customFormat="1">
      <c r="B407" s="236"/>
      <c r="C407" s="237"/>
      <c r="D407" s="233" t="s">
        <v>164</v>
      </c>
      <c r="E407" s="238" t="s">
        <v>19</v>
      </c>
      <c r="F407" s="239" t="s">
        <v>398</v>
      </c>
      <c r="G407" s="237"/>
      <c r="H407" s="240">
        <v>35.395000000000003</v>
      </c>
      <c r="I407" s="241"/>
      <c r="J407" s="237"/>
      <c r="K407" s="237"/>
      <c r="L407" s="242"/>
      <c r="M407" s="243"/>
      <c r="N407" s="244"/>
      <c r="O407" s="244"/>
      <c r="P407" s="244"/>
      <c r="Q407" s="244"/>
      <c r="R407" s="244"/>
      <c r="S407" s="244"/>
      <c r="T407" s="245"/>
      <c r="AT407" s="246" t="s">
        <v>164</v>
      </c>
      <c r="AU407" s="246" t="s">
        <v>84</v>
      </c>
      <c r="AV407" s="12" t="s">
        <v>84</v>
      </c>
      <c r="AW407" s="12" t="s">
        <v>34</v>
      </c>
      <c r="AX407" s="12" t="s">
        <v>74</v>
      </c>
      <c r="AY407" s="246" t="s">
        <v>153</v>
      </c>
    </row>
    <row r="408" s="12" customFormat="1">
      <c r="B408" s="236"/>
      <c r="C408" s="237"/>
      <c r="D408" s="233" t="s">
        <v>164</v>
      </c>
      <c r="E408" s="238" t="s">
        <v>19</v>
      </c>
      <c r="F408" s="239" t="s">
        <v>399</v>
      </c>
      <c r="G408" s="237"/>
      <c r="H408" s="240">
        <v>26.779</v>
      </c>
      <c r="I408" s="241"/>
      <c r="J408" s="237"/>
      <c r="K408" s="237"/>
      <c r="L408" s="242"/>
      <c r="M408" s="243"/>
      <c r="N408" s="244"/>
      <c r="O408" s="244"/>
      <c r="P408" s="244"/>
      <c r="Q408" s="244"/>
      <c r="R408" s="244"/>
      <c r="S408" s="244"/>
      <c r="T408" s="245"/>
      <c r="AT408" s="246" t="s">
        <v>164</v>
      </c>
      <c r="AU408" s="246" t="s">
        <v>84</v>
      </c>
      <c r="AV408" s="12" t="s">
        <v>84</v>
      </c>
      <c r="AW408" s="12" t="s">
        <v>34</v>
      </c>
      <c r="AX408" s="12" t="s">
        <v>74</v>
      </c>
      <c r="AY408" s="246" t="s">
        <v>153</v>
      </c>
    </row>
    <row r="409" s="12" customFormat="1">
      <c r="B409" s="236"/>
      <c r="C409" s="237"/>
      <c r="D409" s="233" t="s">
        <v>164</v>
      </c>
      <c r="E409" s="238" t="s">
        <v>19</v>
      </c>
      <c r="F409" s="239" t="s">
        <v>400</v>
      </c>
      <c r="G409" s="237"/>
      <c r="H409" s="240">
        <v>16.885000000000002</v>
      </c>
      <c r="I409" s="241"/>
      <c r="J409" s="237"/>
      <c r="K409" s="237"/>
      <c r="L409" s="242"/>
      <c r="M409" s="243"/>
      <c r="N409" s="244"/>
      <c r="O409" s="244"/>
      <c r="P409" s="244"/>
      <c r="Q409" s="244"/>
      <c r="R409" s="244"/>
      <c r="S409" s="244"/>
      <c r="T409" s="245"/>
      <c r="AT409" s="246" t="s">
        <v>164</v>
      </c>
      <c r="AU409" s="246" t="s">
        <v>84</v>
      </c>
      <c r="AV409" s="12" t="s">
        <v>84</v>
      </c>
      <c r="AW409" s="12" t="s">
        <v>34</v>
      </c>
      <c r="AX409" s="12" t="s">
        <v>74</v>
      </c>
      <c r="AY409" s="246" t="s">
        <v>153</v>
      </c>
    </row>
    <row r="410" s="12" customFormat="1">
      <c r="B410" s="236"/>
      <c r="C410" s="237"/>
      <c r="D410" s="233" t="s">
        <v>164</v>
      </c>
      <c r="E410" s="238" t="s">
        <v>19</v>
      </c>
      <c r="F410" s="239" t="s">
        <v>401</v>
      </c>
      <c r="G410" s="237"/>
      <c r="H410" s="240">
        <v>39.069000000000003</v>
      </c>
      <c r="I410" s="241"/>
      <c r="J410" s="237"/>
      <c r="K410" s="237"/>
      <c r="L410" s="242"/>
      <c r="M410" s="243"/>
      <c r="N410" s="244"/>
      <c r="O410" s="244"/>
      <c r="P410" s="244"/>
      <c r="Q410" s="244"/>
      <c r="R410" s="244"/>
      <c r="S410" s="244"/>
      <c r="T410" s="245"/>
      <c r="AT410" s="246" t="s">
        <v>164</v>
      </c>
      <c r="AU410" s="246" t="s">
        <v>84</v>
      </c>
      <c r="AV410" s="12" t="s">
        <v>84</v>
      </c>
      <c r="AW410" s="12" t="s">
        <v>34</v>
      </c>
      <c r="AX410" s="12" t="s">
        <v>74</v>
      </c>
      <c r="AY410" s="246" t="s">
        <v>153</v>
      </c>
    </row>
    <row r="411" s="12" customFormat="1">
      <c r="B411" s="236"/>
      <c r="C411" s="237"/>
      <c r="D411" s="233" t="s">
        <v>164</v>
      </c>
      <c r="E411" s="238" t="s">
        <v>19</v>
      </c>
      <c r="F411" s="239" t="s">
        <v>402</v>
      </c>
      <c r="G411" s="237"/>
      <c r="H411" s="240">
        <v>59.759999999999998</v>
      </c>
      <c r="I411" s="241"/>
      <c r="J411" s="237"/>
      <c r="K411" s="237"/>
      <c r="L411" s="242"/>
      <c r="M411" s="243"/>
      <c r="N411" s="244"/>
      <c r="O411" s="244"/>
      <c r="P411" s="244"/>
      <c r="Q411" s="244"/>
      <c r="R411" s="244"/>
      <c r="S411" s="244"/>
      <c r="T411" s="245"/>
      <c r="AT411" s="246" t="s">
        <v>164</v>
      </c>
      <c r="AU411" s="246" t="s">
        <v>84</v>
      </c>
      <c r="AV411" s="12" t="s">
        <v>84</v>
      </c>
      <c r="AW411" s="12" t="s">
        <v>34</v>
      </c>
      <c r="AX411" s="12" t="s">
        <v>74</v>
      </c>
      <c r="AY411" s="246" t="s">
        <v>153</v>
      </c>
    </row>
    <row r="412" s="12" customFormat="1">
      <c r="B412" s="236"/>
      <c r="C412" s="237"/>
      <c r="D412" s="233" t="s">
        <v>164</v>
      </c>
      <c r="E412" s="238" t="s">
        <v>19</v>
      </c>
      <c r="F412" s="239" t="s">
        <v>403</v>
      </c>
      <c r="G412" s="237"/>
      <c r="H412" s="240">
        <v>48.298999999999999</v>
      </c>
      <c r="I412" s="241"/>
      <c r="J412" s="237"/>
      <c r="K412" s="237"/>
      <c r="L412" s="242"/>
      <c r="M412" s="243"/>
      <c r="N412" s="244"/>
      <c r="O412" s="244"/>
      <c r="P412" s="244"/>
      <c r="Q412" s="244"/>
      <c r="R412" s="244"/>
      <c r="S412" s="244"/>
      <c r="T412" s="245"/>
      <c r="AT412" s="246" t="s">
        <v>164</v>
      </c>
      <c r="AU412" s="246" t="s">
        <v>84</v>
      </c>
      <c r="AV412" s="12" t="s">
        <v>84</v>
      </c>
      <c r="AW412" s="12" t="s">
        <v>34</v>
      </c>
      <c r="AX412" s="12" t="s">
        <v>74</v>
      </c>
      <c r="AY412" s="246" t="s">
        <v>153</v>
      </c>
    </row>
    <row r="413" s="12" customFormat="1">
      <c r="B413" s="236"/>
      <c r="C413" s="237"/>
      <c r="D413" s="233" t="s">
        <v>164</v>
      </c>
      <c r="E413" s="238" t="s">
        <v>19</v>
      </c>
      <c r="F413" s="239" t="s">
        <v>404</v>
      </c>
      <c r="G413" s="237"/>
      <c r="H413" s="240">
        <v>62.929000000000002</v>
      </c>
      <c r="I413" s="241"/>
      <c r="J413" s="237"/>
      <c r="K413" s="237"/>
      <c r="L413" s="242"/>
      <c r="M413" s="243"/>
      <c r="N413" s="244"/>
      <c r="O413" s="244"/>
      <c r="P413" s="244"/>
      <c r="Q413" s="244"/>
      <c r="R413" s="244"/>
      <c r="S413" s="244"/>
      <c r="T413" s="245"/>
      <c r="AT413" s="246" t="s">
        <v>164</v>
      </c>
      <c r="AU413" s="246" t="s">
        <v>84</v>
      </c>
      <c r="AV413" s="12" t="s">
        <v>84</v>
      </c>
      <c r="AW413" s="12" t="s">
        <v>34</v>
      </c>
      <c r="AX413" s="12" t="s">
        <v>74</v>
      </c>
      <c r="AY413" s="246" t="s">
        <v>153</v>
      </c>
    </row>
    <row r="414" s="12" customFormat="1">
      <c r="B414" s="236"/>
      <c r="C414" s="237"/>
      <c r="D414" s="233" t="s">
        <v>164</v>
      </c>
      <c r="E414" s="238" t="s">
        <v>19</v>
      </c>
      <c r="F414" s="239" t="s">
        <v>405</v>
      </c>
      <c r="G414" s="237"/>
      <c r="H414" s="240">
        <v>59.154000000000003</v>
      </c>
      <c r="I414" s="241"/>
      <c r="J414" s="237"/>
      <c r="K414" s="237"/>
      <c r="L414" s="242"/>
      <c r="M414" s="243"/>
      <c r="N414" s="244"/>
      <c r="O414" s="244"/>
      <c r="P414" s="244"/>
      <c r="Q414" s="244"/>
      <c r="R414" s="244"/>
      <c r="S414" s="244"/>
      <c r="T414" s="245"/>
      <c r="AT414" s="246" t="s">
        <v>164</v>
      </c>
      <c r="AU414" s="246" t="s">
        <v>84</v>
      </c>
      <c r="AV414" s="12" t="s">
        <v>84</v>
      </c>
      <c r="AW414" s="12" t="s">
        <v>34</v>
      </c>
      <c r="AX414" s="12" t="s">
        <v>74</v>
      </c>
      <c r="AY414" s="246" t="s">
        <v>153</v>
      </c>
    </row>
    <row r="415" s="12" customFormat="1">
      <c r="B415" s="236"/>
      <c r="C415" s="237"/>
      <c r="D415" s="233" t="s">
        <v>164</v>
      </c>
      <c r="E415" s="238" t="s">
        <v>19</v>
      </c>
      <c r="F415" s="239" t="s">
        <v>406</v>
      </c>
      <c r="G415" s="237"/>
      <c r="H415" s="240">
        <v>42.426000000000002</v>
      </c>
      <c r="I415" s="241"/>
      <c r="J415" s="237"/>
      <c r="K415" s="237"/>
      <c r="L415" s="242"/>
      <c r="M415" s="243"/>
      <c r="N415" s="244"/>
      <c r="O415" s="244"/>
      <c r="P415" s="244"/>
      <c r="Q415" s="244"/>
      <c r="R415" s="244"/>
      <c r="S415" s="244"/>
      <c r="T415" s="245"/>
      <c r="AT415" s="246" t="s">
        <v>164</v>
      </c>
      <c r="AU415" s="246" t="s">
        <v>84</v>
      </c>
      <c r="AV415" s="12" t="s">
        <v>84</v>
      </c>
      <c r="AW415" s="12" t="s">
        <v>34</v>
      </c>
      <c r="AX415" s="12" t="s">
        <v>74</v>
      </c>
      <c r="AY415" s="246" t="s">
        <v>153</v>
      </c>
    </row>
    <row r="416" s="12" customFormat="1">
      <c r="B416" s="236"/>
      <c r="C416" s="237"/>
      <c r="D416" s="233" t="s">
        <v>164</v>
      </c>
      <c r="E416" s="238" t="s">
        <v>19</v>
      </c>
      <c r="F416" s="239" t="s">
        <v>407</v>
      </c>
      <c r="G416" s="237"/>
      <c r="H416" s="240">
        <v>53.262</v>
      </c>
      <c r="I416" s="241"/>
      <c r="J416" s="237"/>
      <c r="K416" s="237"/>
      <c r="L416" s="242"/>
      <c r="M416" s="243"/>
      <c r="N416" s="244"/>
      <c r="O416" s="244"/>
      <c r="P416" s="244"/>
      <c r="Q416" s="244"/>
      <c r="R416" s="244"/>
      <c r="S416" s="244"/>
      <c r="T416" s="245"/>
      <c r="AT416" s="246" t="s">
        <v>164</v>
      </c>
      <c r="AU416" s="246" t="s">
        <v>84</v>
      </c>
      <c r="AV416" s="12" t="s">
        <v>84</v>
      </c>
      <c r="AW416" s="12" t="s">
        <v>34</v>
      </c>
      <c r="AX416" s="12" t="s">
        <v>74</v>
      </c>
      <c r="AY416" s="246" t="s">
        <v>153</v>
      </c>
    </row>
    <row r="417" s="12" customFormat="1">
      <c r="B417" s="236"/>
      <c r="C417" s="237"/>
      <c r="D417" s="233" t="s">
        <v>164</v>
      </c>
      <c r="E417" s="238" t="s">
        <v>19</v>
      </c>
      <c r="F417" s="239" t="s">
        <v>408</v>
      </c>
      <c r="G417" s="237"/>
      <c r="H417" s="240">
        <v>45.851999999999997</v>
      </c>
      <c r="I417" s="241"/>
      <c r="J417" s="237"/>
      <c r="K417" s="237"/>
      <c r="L417" s="242"/>
      <c r="M417" s="243"/>
      <c r="N417" s="244"/>
      <c r="O417" s="244"/>
      <c r="P417" s="244"/>
      <c r="Q417" s="244"/>
      <c r="R417" s="244"/>
      <c r="S417" s="244"/>
      <c r="T417" s="245"/>
      <c r="AT417" s="246" t="s">
        <v>164</v>
      </c>
      <c r="AU417" s="246" t="s">
        <v>84</v>
      </c>
      <c r="AV417" s="12" t="s">
        <v>84</v>
      </c>
      <c r="AW417" s="12" t="s">
        <v>34</v>
      </c>
      <c r="AX417" s="12" t="s">
        <v>74</v>
      </c>
      <c r="AY417" s="246" t="s">
        <v>153</v>
      </c>
    </row>
    <row r="418" s="12" customFormat="1">
      <c r="B418" s="236"/>
      <c r="C418" s="237"/>
      <c r="D418" s="233" t="s">
        <v>164</v>
      </c>
      <c r="E418" s="238" t="s">
        <v>19</v>
      </c>
      <c r="F418" s="239" t="s">
        <v>409</v>
      </c>
      <c r="G418" s="237"/>
      <c r="H418" s="240">
        <v>33.941000000000003</v>
      </c>
      <c r="I418" s="241"/>
      <c r="J418" s="237"/>
      <c r="K418" s="237"/>
      <c r="L418" s="242"/>
      <c r="M418" s="243"/>
      <c r="N418" s="244"/>
      <c r="O418" s="244"/>
      <c r="P418" s="244"/>
      <c r="Q418" s="244"/>
      <c r="R418" s="244"/>
      <c r="S418" s="244"/>
      <c r="T418" s="245"/>
      <c r="AT418" s="246" t="s">
        <v>164</v>
      </c>
      <c r="AU418" s="246" t="s">
        <v>84</v>
      </c>
      <c r="AV418" s="12" t="s">
        <v>84</v>
      </c>
      <c r="AW418" s="12" t="s">
        <v>34</v>
      </c>
      <c r="AX418" s="12" t="s">
        <v>74</v>
      </c>
      <c r="AY418" s="246" t="s">
        <v>153</v>
      </c>
    </row>
    <row r="419" s="12" customFormat="1">
      <c r="B419" s="236"/>
      <c r="C419" s="237"/>
      <c r="D419" s="233" t="s">
        <v>164</v>
      </c>
      <c r="E419" s="238" t="s">
        <v>19</v>
      </c>
      <c r="F419" s="239" t="s">
        <v>410</v>
      </c>
      <c r="G419" s="237"/>
      <c r="H419" s="240">
        <v>41.396000000000001</v>
      </c>
      <c r="I419" s="241"/>
      <c r="J419" s="237"/>
      <c r="K419" s="237"/>
      <c r="L419" s="242"/>
      <c r="M419" s="243"/>
      <c r="N419" s="244"/>
      <c r="O419" s="244"/>
      <c r="P419" s="244"/>
      <c r="Q419" s="244"/>
      <c r="R419" s="244"/>
      <c r="S419" s="244"/>
      <c r="T419" s="245"/>
      <c r="AT419" s="246" t="s">
        <v>164</v>
      </c>
      <c r="AU419" s="246" t="s">
        <v>84</v>
      </c>
      <c r="AV419" s="12" t="s">
        <v>84</v>
      </c>
      <c r="AW419" s="12" t="s">
        <v>34</v>
      </c>
      <c r="AX419" s="12" t="s">
        <v>74</v>
      </c>
      <c r="AY419" s="246" t="s">
        <v>153</v>
      </c>
    </row>
    <row r="420" s="12" customFormat="1">
      <c r="B420" s="236"/>
      <c r="C420" s="237"/>
      <c r="D420" s="233" t="s">
        <v>164</v>
      </c>
      <c r="E420" s="238" t="s">
        <v>19</v>
      </c>
      <c r="F420" s="239" t="s">
        <v>411</v>
      </c>
      <c r="G420" s="237"/>
      <c r="H420" s="240">
        <v>38.945</v>
      </c>
      <c r="I420" s="241"/>
      <c r="J420" s="237"/>
      <c r="K420" s="237"/>
      <c r="L420" s="242"/>
      <c r="M420" s="243"/>
      <c r="N420" s="244"/>
      <c r="O420" s="244"/>
      <c r="P420" s="244"/>
      <c r="Q420" s="244"/>
      <c r="R420" s="244"/>
      <c r="S420" s="244"/>
      <c r="T420" s="245"/>
      <c r="AT420" s="246" t="s">
        <v>164</v>
      </c>
      <c r="AU420" s="246" t="s">
        <v>84</v>
      </c>
      <c r="AV420" s="12" t="s">
        <v>84</v>
      </c>
      <c r="AW420" s="12" t="s">
        <v>34</v>
      </c>
      <c r="AX420" s="12" t="s">
        <v>74</v>
      </c>
      <c r="AY420" s="246" t="s">
        <v>153</v>
      </c>
    </row>
    <row r="421" s="15" customFormat="1">
      <c r="B421" s="268"/>
      <c r="C421" s="269"/>
      <c r="D421" s="233" t="s">
        <v>164</v>
      </c>
      <c r="E421" s="270" t="s">
        <v>19</v>
      </c>
      <c r="F421" s="271" t="s">
        <v>242</v>
      </c>
      <c r="G421" s="269"/>
      <c r="H421" s="272">
        <v>604.09199999999998</v>
      </c>
      <c r="I421" s="273"/>
      <c r="J421" s="269"/>
      <c r="K421" s="269"/>
      <c r="L421" s="274"/>
      <c r="M421" s="275"/>
      <c r="N421" s="276"/>
      <c r="O421" s="276"/>
      <c r="P421" s="276"/>
      <c r="Q421" s="276"/>
      <c r="R421" s="276"/>
      <c r="S421" s="276"/>
      <c r="T421" s="277"/>
      <c r="AT421" s="278" t="s">
        <v>164</v>
      </c>
      <c r="AU421" s="278" t="s">
        <v>84</v>
      </c>
      <c r="AV421" s="15" t="s">
        <v>176</v>
      </c>
      <c r="AW421" s="15" t="s">
        <v>34</v>
      </c>
      <c r="AX421" s="15" t="s">
        <v>74</v>
      </c>
      <c r="AY421" s="278" t="s">
        <v>153</v>
      </c>
    </row>
    <row r="422" s="12" customFormat="1">
      <c r="B422" s="236"/>
      <c r="C422" s="237"/>
      <c r="D422" s="233" t="s">
        <v>164</v>
      </c>
      <c r="E422" s="238" t="s">
        <v>19</v>
      </c>
      <c r="F422" s="239" t="s">
        <v>412</v>
      </c>
      <c r="G422" s="237"/>
      <c r="H422" s="240">
        <v>23.032</v>
      </c>
      <c r="I422" s="241"/>
      <c r="J422" s="237"/>
      <c r="K422" s="237"/>
      <c r="L422" s="242"/>
      <c r="M422" s="243"/>
      <c r="N422" s="244"/>
      <c r="O422" s="244"/>
      <c r="P422" s="244"/>
      <c r="Q422" s="244"/>
      <c r="R422" s="244"/>
      <c r="S422" s="244"/>
      <c r="T422" s="245"/>
      <c r="AT422" s="246" t="s">
        <v>164</v>
      </c>
      <c r="AU422" s="246" t="s">
        <v>84</v>
      </c>
      <c r="AV422" s="12" t="s">
        <v>84</v>
      </c>
      <c r="AW422" s="12" t="s">
        <v>34</v>
      </c>
      <c r="AX422" s="12" t="s">
        <v>74</v>
      </c>
      <c r="AY422" s="246" t="s">
        <v>153</v>
      </c>
    </row>
    <row r="423" s="12" customFormat="1">
      <c r="B423" s="236"/>
      <c r="C423" s="237"/>
      <c r="D423" s="233" t="s">
        <v>164</v>
      </c>
      <c r="E423" s="238" t="s">
        <v>19</v>
      </c>
      <c r="F423" s="239" t="s">
        <v>413</v>
      </c>
      <c r="G423" s="237"/>
      <c r="H423" s="240">
        <v>56.725000000000001</v>
      </c>
      <c r="I423" s="241"/>
      <c r="J423" s="237"/>
      <c r="K423" s="237"/>
      <c r="L423" s="242"/>
      <c r="M423" s="243"/>
      <c r="N423" s="244"/>
      <c r="O423" s="244"/>
      <c r="P423" s="244"/>
      <c r="Q423" s="244"/>
      <c r="R423" s="244"/>
      <c r="S423" s="244"/>
      <c r="T423" s="245"/>
      <c r="AT423" s="246" t="s">
        <v>164</v>
      </c>
      <c r="AU423" s="246" t="s">
        <v>84</v>
      </c>
      <c r="AV423" s="12" t="s">
        <v>84</v>
      </c>
      <c r="AW423" s="12" t="s">
        <v>34</v>
      </c>
      <c r="AX423" s="12" t="s">
        <v>74</v>
      </c>
      <c r="AY423" s="246" t="s">
        <v>153</v>
      </c>
    </row>
    <row r="424" s="12" customFormat="1">
      <c r="B424" s="236"/>
      <c r="C424" s="237"/>
      <c r="D424" s="233" t="s">
        <v>164</v>
      </c>
      <c r="E424" s="238" t="s">
        <v>19</v>
      </c>
      <c r="F424" s="239" t="s">
        <v>414</v>
      </c>
      <c r="G424" s="237"/>
      <c r="H424" s="240">
        <v>51.494</v>
      </c>
      <c r="I424" s="241"/>
      <c r="J424" s="237"/>
      <c r="K424" s="237"/>
      <c r="L424" s="242"/>
      <c r="M424" s="243"/>
      <c r="N424" s="244"/>
      <c r="O424" s="244"/>
      <c r="P424" s="244"/>
      <c r="Q424" s="244"/>
      <c r="R424" s="244"/>
      <c r="S424" s="244"/>
      <c r="T424" s="245"/>
      <c r="AT424" s="246" t="s">
        <v>164</v>
      </c>
      <c r="AU424" s="246" t="s">
        <v>84</v>
      </c>
      <c r="AV424" s="12" t="s">
        <v>84</v>
      </c>
      <c r="AW424" s="12" t="s">
        <v>34</v>
      </c>
      <c r="AX424" s="12" t="s">
        <v>74</v>
      </c>
      <c r="AY424" s="246" t="s">
        <v>153</v>
      </c>
    </row>
    <row r="425" s="12" customFormat="1">
      <c r="B425" s="236"/>
      <c r="C425" s="237"/>
      <c r="D425" s="233" t="s">
        <v>164</v>
      </c>
      <c r="E425" s="238" t="s">
        <v>19</v>
      </c>
      <c r="F425" s="239" t="s">
        <v>415</v>
      </c>
      <c r="G425" s="237"/>
      <c r="H425" s="240">
        <v>58.927</v>
      </c>
      <c r="I425" s="241"/>
      <c r="J425" s="237"/>
      <c r="K425" s="237"/>
      <c r="L425" s="242"/>
      <c r="M425" s="243"/>
      <c r="N425" s="244"/>
      <c r="O425" s="244"/>
      <c r="P425" s="244"/>
      <c r="Q425" s="244"/>
      <c r="R425" s="244"/>
      <c r="S425" s="244"/>
      <c r="T425" s="245"/>
      <c r="AT425" s="246" t="s">
        <v>164</v>
      </c>
      <c r="AU425" s="246" t="s">
        <v>84</v>
      </c>
      <c r="AV425" s="12" t="s">
        <v>84</v>
      </c>
      <c r="AW425" s="12" t="s">
        <v>34</v>
      </c>
      <c r="AX425" s="12" t="s">
        <v>74</v>
      </c>
      <c r="AY425" s="246" t="s">
        <v>153</v>
      </c>
    </row>
    <row r="426" s="12" customFormat="1">
      <c r="B426" s="236"/>
      <c r="C426" s="237"/>
      <c r="D426" s="233" t="s">
        <v>164</v>
      </c>
      <c r="E426" s="238" t="s">
        <v>19</v>
      </c>
      <c r="F426" s="239" t="s">
        <v>416</v>
      </c>
      <c r="G426" s="237"/>
      <c r="H426" s="240">
        <v>28.803000000000001</v>
      </c>
      <c r="I426" s="241"/>
      <c r="J426" s="237"/>
      <c r="K426" s="237"/>
      <c r="L426" s="242"/>
      <c r="M426" s="243"/>
      <c r="N426" s="244"/>
      <c r="O426" s="244"/>
      <c r="P426" s="244"/>
      <c r="Q426" s="244"/>
      <c r="R426" s="244"/>
      <c r="S426" s="244"/>
      <c r="T426" s="245"/>
      <c r="AT426" s="246" t="s">
        <v>164</v>
      </c>
      <c r="AU426" s="246" t="s">
        <v>84</v>
      </c>
      <c r="AV426" s="12" t="s">
        <v>84</v>
      </c>
      <c r="AW426" s="12" t="s">
        <v>34</v>
      </c>
      <c r="AX426" s="12" t="s">
        <v>74</v>
      </c>
      <c r="AY426" s="246" t="s">
        <v>153</v>
      </c>
    </row>
    <row r="427" s="12" customFormat="1">
      <c r="B427" s="236"/>
      <c r="C427" s="237"/>
      <c r="D427" s="233" t="s">
        <v>164</v>
      </c>
      <c r="E427" s="238" t="s">
        <v>19</v>
      </c>
      <c r="F427" s="239" t="s">
        <v>417</v>
      </c>
      <c r="G427" s="237"/>
      <c r="H427" s="240">
        <v>25.896000000000001</v>
      </c>
      <c r="I427" s="241"/>
      <c r="J427" s="237"/>
      <c r="K427" s="237"/>
      <c r="L427" s="242"/>
      <c r="M427" s="243"/>
      <c r="N427" s="244"/>
      <c r="O427" s="244"/>
      <c r="P427" s="244"/>
      <c r="Q427" s="244"/>
      <c r="R427" s="244"/>
      <c r="S427" s="244"/>
      <c r="T427" s="245"/>
      <c r="AT427" s="246" t="s">
        <v>164</v>
      </c>
      <c r="AU427" s="246" t="s">
        <v>84</v>
      </c>
      <c r="AV427" s="12" t="s">
        <v>84</v>
      </c>
      <c r="AW427" s="12" t="s">
        <v>34</v>
      </c>
      <c r="AX427" s="12" t="s">
        <v>74</v>
      </c>
      <c r="AY427" s="246" t="s">
        <v>153</v>
      </c>
    </row>
    <row r="428" s="12" customFormat="1">
      <c r="B428" s="236"/>
      <c r="C428" s="237"/>
      <c r="D428" s="233" t="s">
        <v>164</v>
      </c>
      <c r="E428" s="238" t="s">
        <v>19</v>
      </c>
      <c r="F428" s="239" t="s">
        <v>418</v>
      </c>
      <c r="G428" s="237"/>
      <c r="H428" s="240">
        <v>54.338000000000001</v>
      </c>
      <c r="I428" s="241"/>
      <c r="J428" s="237"/>
      <c r="K428" s="237"/>
      <c r="L428" s="242"/>
      <c r="M428" s="243"/>
      <c r="N428" s="244"/>
      <c r="O428" s="244"/>
      <c r="P428" s="244"/>
      <c r="Q428" s="244"/>
      <c r="R428" s="244"/>
      <c r="S428" s="244"/>
      <c r="T428" s="245"/>
      <c r="AT428" s="246" t="s">
        <v>164</v>
      </c>
      <c r="AU428" s="246" t="s">
        <v>84</v>
      </c>
      <c r="AV428" s="12" t="s">
        <v>84</v>
      </c>
      <c r="AW428" s="12" t="s">
        <v>34</v>
      </c>
      <c r="AX428" s="12" t="s">
        <v>74</v>
      </c>
      <c r="AY428" s="246" t="s">
        <v>153</v>
      </c>
    </row>
    <row r="429" s="12" customFormat="1">
      <c r="B429" s="236"/>
      <c r="C429" s="237"/>
      <c r="D429" s="233" t="s">
        <v>164</v>
      </c>
      <c r="E429" s="238" t="s">
        <v>19</v>
      </c>
      <c r="F429" s="239" t="s">
        <v>419</v>
      </c>
      <c r="G429" s="237"/>
      <c r="H429" s="240">
        <v>31.286999999999999</v>
      </c>
      <c r="I429" s="241"/>
      <c r="J429" s="237"/>
      <c r="K429" s="237"/>
      <c r="L429" s="242"/>
      <c r="M429" s="243"/>
      <c r="N429" s="244"/>
      <c r="O429" s="244"/>
      <c r="P429" s="244"/>
      <c r="Q429" s="244"/>
      <c r="R429" s="244"/>
      <c r="S429" s="244"/>
      <c r="T429" s="245"/>
      <c r="AT429" s="246" t="s">
        <v>164</v>
      </c>
      <c r="AU429" s="246" t="s">
        <v>84</v>
      </c>
      <c r="AV429" s="12" t="s">
        <v>84</v>
      </c>
      <c r="AW429" s="12" t="s">
        <v>34</v>
      </c>
      <c r="AX429" s="12" t="s">
        <v>74</v>
      </c>
      <c r="AY429" s="246" t="s">
        <v>153</v>
      </c>
    </row>
    <row r="430" s="12" customFormat="1">
      <c r="B430" s="236"/>
      <c r="C430" s="237"/>
      <c r="D430" s="233" t="s">
        <v>164</v>
      </c>
      <c r="E430" s="238" t="s">
        <v>19</v>
      </c>
      <c r="F430" s="239" t="s">
        <v>420</v>
      </c>
      <c r="G430" s="237"/>
      <c r="H430" s="240">
        <v>38.122</v>
      </c>
      <c r="I430" s="241"/>
      <c r="J430" s="237"/>
      <c r="K430" s="237"/>
      <c r="L430" s="242"/>
      <c r="M430" s="243"/>
      <c r="N430" s="244"/>
      <c r="O430" s="244"/>
      <c r="P430" s="244"/>
      <c r="Q430" s="244"/>
      <c r="R430" s="244"/>
      <c r="S430" s="244"/>
      <c r="T430" s="245"/>
      <c r="AT430" s="246" t="s">
        <v>164</v>
      </c>
      <c r="AU430" s="246" t="s">
        <v>84</v>
      </c>
      <c r="AV430" s="12" t="s">
        <v>84</v>
      </c>
      <c r="AW430" s="12" t="s">
        <v>34</v>
      </c>
      <c r="AX430" s="12" t="s">
        <v>74</v>
      </c>
      <c r="AY430" s="246" t="s">
        <v>153</v>
      </c>
    </row>
    <row r="431" s="12" customFormat="1">
      <c r="B431" s="236"/>
      <c r="C431" s="237"/>
      <c r="D431" s="233" t="s">
        <v>164</v>
      </c>
      <c r="E431" s="238" t="s">
        <v>19</v>
      </c>
      <c r="F431" s="239" t="s">
        <v>421</v>
      </c>
      <c r="G431" s="237"/>
      <c r="H431" s="240">
        <v>41.420000000000002</v>
      </c>
      <c r="I431" s="241"/>
      <c r="J431" s="237"/>
      <c r="K431" s="237"/>
      <c r="L431" s="242"/>
      <c r="M431" s="243"/>
      <c r="N431" s="244"/>
      <c r="O431" s="244"/>
      <c r="P431" s="244"/>
      <c r="Q431" s="244"/>
      <c r="R431" s="244"/>
      <c r="S431" s="244"/>
      <c r="T431" s="245"/>
      <c r="AT431" s="246" t="s">
        <v>164</v>
      </c>
      <c r="AU431" s="246" t="s">
        <v>84</v>
      </c>
      <c r="AV431" s="12" t="s">
        <v>84</v>
      </c>
      <c r="AW431" s="12" t="s">
        <v>34</v>
      </c>
      <c r="AX431" s="12" t="s">
        <v>74</v>
      </c>
      <c r="AY431" s="246" t="s">
        <v>153</v>
      </c>
    </row>
    <row r="432" s="12" customFormat="1">
      <c r="B432" s="236"/>
      <c r="C432" s="237"/>
      <c r="D432" s="233" t="s">
        <v>164</v>
      </c>
      <c r="E432" s="238" t="s">
        <v>19</v>
      </c>
      <c r="F432" s="239" t="s">
        <v>422</v>
      </c>
      <c r="G432" s="237"/>
      <c r="H432" s="240">
        <v>23.600999999999999</v>
      </c>
      <c r="I432" s="241"/>
      <c r="J432" s="237"/>
      <c r="K432" s="237"/>
      <c r="L432" s="242"/>
      <c r="M432" s="243"/>
      <c r="N432" s="244"/>
      <c r="O432" s="244"/>
      <c r="P432" s="244"/>
      <c r="Q432" s="244"/>
      <c r="R432" s="244"/>
      <c r="S432" s="244"/>
      <c r="T432" s="245"/>
      <c r="AT432" s="246" t="s">
        <v>164</v>
      </c>
      <c r="AU432" s="246" t="s">
        <v>84</v>
      </c>
      <c r="AV432" s="12" t="s">
        <v>84</v>
      </c>
      <c r="AW432" s="12" t="s">
        <v>34</v>
      </c>
      <c r="AX432" s="12" t="s">
        <v>74</v>
      </c>
      <c r="AY432" s="246" t="s">
        <v>153</v>
      </c>
    </row>
    <row r="433" s="12" customFormat="1">
      <c r="B433" s="236"/>
      <c r="C433" s="237"/>
      <c r="D433" s="233" t="s">
        <v>164</v>
      </c>
      <c r="E433" s="238" t="s">
        <v>19</v>
      </c>
      <c r="F433" s="239" t="s">
        <v>423</v>
      </c>
      <c r="G433" s="237"/>
      <c r="H433" s="240">
        <v>46.625999999999998</v>
      </c>
      <c r="I433" s="241"/>
      <c r="J433" s="237"/>
      <c r="K433" s="237"/>
      <c r="L433" s="242"/>
      <c r="M433" s="243"/>
      <c r="N433" s="244"/>
      <c r="O433" s="244"/>
      <c r="P433" s="244"/>
      <c r="Q433" s="244"/>
      <c r="R433" s="244"/>
      <c r="S433" s="244"/>
      <c r="T433" s="245"/>
      <c r="AT433" s="246" t="s">
        <v>164</v>
      </c>
      <c r="AU433" s="246" t="s">
        <v>84</v>
      </c>
      <c r="AV433" s="12" t="s">
        <v>84</v>
      </c>
      <c r="AW433" s="12" t="s">
        <v>34</v>
      </c>
      <c r="AX433" s="12" t="s">
        <v>74</v>
      </c>
      <c r="AY433" s="246" t="s">
        <v>153</v>
      </c>
    </row>
    <row r="434" s="12" customFormat="1">
      <c r="B434" s="236"/>
      <c r="C434" s="237"/>
      <c r="D434" s="233" t="s">
        <v>164</v>
      </c>
      <c r="E434" s="238" t="s">
        <v>19</v>
      </c>
      <c r="F434" s="239" t="s">
        <v>424</v>
      </c>
      <c r="G434" s="237"/>
      <c r="H434" s="240">
        <v>23.138999999999999</v>
      </c>
      <c r="I434" s="241"/>
      <c r="J434" s="237"/>
      <c r="K434" s="237"/>
      <c r="L434" s="242"/>
      <c r="M434" s="243"/>
      <c r="N434" s="244"/>
      <c r="O434" s="244"/>
      <c r="P434" s="244"/>
      <c r="Q434" s="244"/>
      <c r="R434" s="244"/>
      <c r="S434" s="244"/>
      <c r="T434" s="245"/>
      <c r="AT434" s="246" t="s">
        <v>164</v>
      </c>
      <c r="AU434" s="246" t="s">
        <v>84</v>
      </c>
      <c r="AV434" s="12" t="s">
        <v>84</v>
      </c>
      <c r="AW434" s="12" t="s">
        <v>34</v>
      </c>
      <c r="AX434" s="12" t="s">
        <v>74</v>
      </c>
      <c r="AY434" s="246" t="s">
        <v>153</v>
      </c>
    </row>
    <row r="435" s="12" customFormat="1">
      <c r="B435" s="236"/>
      <c r="C435" s="237"/>
      <c r="D435" s="233" t="s">
        <v>164</v>
      </c>
      <c r="E435" s="238" t="s">
        <v>19</v>
      </c>
      <c r="F435" s="239" t="s">
        <v>425</v>
      </c>
      <c r="G435" s="237"/>
      <c r="H435" s="240">
        <v>13.757999999999999</v>
      </c>
      <c r="I435" s="241"/>
      <c r="J435" s="237"/>
      <c r="K435" s="237"/>
      <c r="L435" s="242"/>
      <c r="M435" s="243"/>
      <c r="N435" s="244"/>
      <c r="O435" s="244"/>
      <c r="P435" s="244"/>
      <c r="Q435" s="244"/>
      <c r="R435" s="244"/>
      <c r="S435" s="244"/>
      <c r="T435" s="245"/>
      <c r="AT435" s="246" t="s">
        <v>164</v>
      </c>
      <c r="AU435" s="246" t="s">
        <v>84</v>
      </c>
      <c r="AV435" s="12" t="s">
        <v>84</v>
      </c>
      <c r="AW435" s="12" t="s">
        <v>34</v>
      </c>
      <c r="AX435" s="12" t="s">
        <v>74</v>
      </c>
      <c r="AY435" s="246" t="s">
        <v>153</v>
      </c>
    </row>
    <row r="436" s="12" customFormat="1">
      <c r="B436" s="236"/>
      <c r="C436" s="237"/>
      <c r="D436" s="233" t="s">
        <v>164</v>
      </c>
      <c r="E436" s="238" t="s">
        <v>19</v>
      </c>
      <c r="F436" s="239" t="s">
        <v>426</v>
      </c>
      <c r="G436" s="237"/>
      <c r="H436" s="240">
        <v>34.959000000000003</v>
      </c>
      <c r="I436" s="241"/>
      <c r="J436" s="237"/>
      <c r="K436" s="237"/>
      <c r="L436" s="242"/>
      <c r="M436" s="243"/>
      <c r="N436" s="244"/>
      <c r="O436" s="244"/>
      <c r="P436" s="244"/>
      <c r="Q436" s="244"/>
      <c r="R436" s="244"/>
      <c r="S436" s="244"/>
      <c r="T436" s="245"/>
      <c r="AT436" s="246" t="s">
        <v>164</v>
      </c>
      <c r="AU436" s="246" t="s">
        <v>84</v>
      </c>
      <c r="AV436" s="12" t="s">
        <v>84</v>
      </c>
      <c r="AW436" s="12" t="s">
        <v>34</v>
      </c>
      <c r="AX436" s="12" t="s">
        <v>74</v>
      </c>
      <c r="AY436" s="246" t="s">
        <v>153</v>
      </c>
    </row>
    <row r="437" s="12" customFormat="1">
      <c r="B437" s="236"/>
      <c r="C437" s="237"/>
      <c r="D437" s="233" t="s">
        <v>164</v>
      </c>
      <c r="E437" s="238" t="s">
        <v>19</v>
      </c>
      <c r="F437" s="239" t="s">
        <v>427</v>
      </c>
      <c r="G437" s="237"/>
      <c r="H437" s="240">
        <v>22.193000000000001</v>
      </c>
      <c r="I437" s="241"/>
      <c r="J437" s="237"/>
      <c r="K437" s="237"/>
      <c r="L437" s="242"/>
      <c r="M437" s="243"/>
      <c r="N437" s="244"/>
      <c r="O437" s="244"/>
      <c r="P437" s="244"/>
      <c r="Q437" s="244"/>
      <c r="R437" s="244"/>
      <c r="S437" s="244"/>
      <c r="T437" s="245"/>
      <c r="AT437" s="246" t="s">
        <v>164</v>
      </c>
      <c r="AU437" s="246" t="s">
        <v>84</v>
      </c>
      <c r="AV437" s="12" t="s">
        <v>84</v>
      </c>
      <c r="AW437" s="12" t="s">
        <v>34</v>
      </c>
      <c r="AX437" s="12" t="s">
        <v>74</v>
      </c>
      <c r="AY437" s="246" t="s">
        <v>153</v>
      </c>
    </row>
    <row r="438" s="12" customFormat="1">
      <c r="B438" s="236"/>
      <c r="C438" s="237"/>
      <c r="D438" s="233" t="s">
        <v>164</v>
      </c>
      <c r="E438" s="238" t="s">
        <v>19</v>
      </c>
      <c r="F438" s="239" t="s">
        <v>428</v>
      </c>
      <c r="G438" s="237"/>
      <c r="H438" s="240">
        <v>16.331</v>
      </c>
      <c r="I438" s="241"/>
      <c r="J438" s="237"/>
      <c r="K438" s="237"/>
      <c r="L438" s="242"/>
      <c r="M438" s="243"/>
      <c r="N438" s="244"/>
      <c r="O438" s="244"/>
      <c r="P438" s="244"/>
      <c r="Q438" s="244"/>
      <c r="R438" s="244"/>
      <c r="S438" s="244"/>
      <c r="T438" s="245"/>
      <c r="AT438" s="246" t="s">
        <v>164</v>
      </c>
      <c r="AU438" s="246" t="s">
        <v>84</v>
      </c>
      <c r="AV438" s="12" t="s">
        <v>84</v>
      </c>
      <c r="AW438" s="12" t="s">
        <v>34</v>
      </c>
      <c r="AX438" s="12" t="s">
        <v>74</v>
      </c>
      <c r="AY438" s="246" t="s">
        <v>153</v>
      </c>
    </row>
    <row r="439" s="15" customFormat="1">
      <c r="B439" s="268"/>
      <c r="C439" s="269"/>
      <c r="D439" s="233" t="s">
        <v>164</v>
      </c>
      <c r="E439" s="270" t="s">
        <v>19</v>
      </c>
      <c r="F439" s="271" t="s">
        <v>242</v>
      </c>
      <c r="G439" s="269"/>
      <c r="H439" s="272">
        <v>590.65099999999995</v>
      </c>
      <c r="I439" s="273"/>
      <c r="J439" s="269"/>
      <c r="K439" s="269"/>
      <c r="L439" s="274"/>
      <c r="M439" s="275"/>
      <c r="N439" s="276"/>
      <c r="O439" s="276"/>
      <c r="P439" s="276"/>
      <c r="Q439" s="276"/>
      <c r="R439" s="276"/>
      <c r="S439" s="276"/>
      <c r="T439" s="277"/>
      <c r="AT439" s="278" t="s">
        <v>164</v>
      </c>
      <c r="AU439" s="278" t="s">
        <v>84</v>
      </c>
      <c r="AV439" s="15" t="s">
        <v>176</v>
      </c>
      <c r="AW439" s="15" t="s">
        <v>34</v>
      </c>
      <c r="AX439" s="15" t="s">
        <v>74</v>
      </c>
      <c r="AY439" s="278" t="s">
        <v>153</v>
      </c>
    </row>
    <row r="440" s="14" customFormat="1">
      <c r="B440" s="258"/>
      <c r="C440" s="259"/>
      <c r="D440" s="233" t="s">
        <v>164</v>
      </c>
      <c r="E440" s="260" t="s">
        <v>19</v>
      </c>
      <c r="F440" s="261" t="s">
        <v>429</v>
      </c>
      <c r="G440" s="259"/>
      <c r="H440" s="260" t="s">
        <v>19</v>
      </c>
      <c r="I440" s="262"/>
      <c r="J440" s="259"/>
      <c r="K440" s="259"/>
      <c r="L440" s="263"/>
      <c r="M440" s="264"/>
      <c r="N440" s="265"/>
      <c r="O440" s="265"/>
      <c r="P440" s="265"/>
      <c r="Q440" s="265"/>
      <c r="R440" s="265"/>
      <c r="S440" s="265"/>
      <c r="T440" s="266"/>
      <c r="AT440" s="267" t="s">
        <v>164</v>
      </c>
      <c r="AU440" s="267" t="s">
        <v>84</v>
      </c>
      <c r="AV440" s="14" t="s">
        <v>82</v>
      </c>
      <c r="AW440" s="14" t="s">
        <v>34</v>
      </c>
      <c r="AX440" s="14" t="s">
        <v>74</v>
      </c>
      <c r="AY440" s="267" t="s">
        <v>153</v>
      </c>
    </row>
    <row r="441" s="12" customFormat="1">
      <c r="B441" s="236"/>
      <c r="C441" s="237"/>
      <c r="D441" s="233" t="s">
        <v>164</v>
      </c>
      <c r="E441" s="238" t="s">
        <v>19</v>
      </c>
      <c r="F441" s="239" t="s">
        <v>430</v>
      </c>
      <c r="G441" s="237"/>
      <c r="H441" s="240">
        <v>2.46</v>
      </c>
      <c r="I441" s="241"/>
      <c r="J441" s="237"/>
      <c r="K441" s="237"/>
      <c r="L441" s="242"/>
      <c r="M441" s="243"/>
      <c r="N441" s="244"/>
      <c r="O441" s="244"/>
      <c r="P441" s="244"/>
      <c r="Q441" s="244"/>
      <c r="R441" s="244"/>
      <c r="S441" s="244"/>
      <c r="T441" s="245"/>
      <c r="AT441" s="246" t="s">
        <v>164</v>
      </c>
      <c r="AU441" s="246" t="s">
        <v>84</v>
      </c>
      <c r="AV441" s="12" t="s">
        <v>84</v>
      </c>
      <c r="AW441" s="12" t="s">
        <v>34</v>
      </c>
      <c r="AX441" s="12" t="s">
        <v>74</v>
      </c>
      <c r="AY441" s="246" t="s">
        <v>153</v>
      </c>
    </row>
    <row r="442" s="12" customFormat="1">
      <c r="B442" s="236"/>
      <c r="C442" s="237"/>
      <c r="D442" s="233" t="s">
        <v>164</v>
      </c>
      <c r="E442" s="238" t="s">
        <v>19</v>
      </c>
      <c r="F442" s="239" t="s">
        <v>431</v>
      </c>
      <c r="G442" s="237"/>
      <c r="H442" s="240">
        <v>1.24</v>
      </c>
      <c r="I442" s="241"/>
      <c r="J442" s="237"/>
      <c r="K442" s="237"/>
      <c r="L442" s="242"/>
      <c r="M442" s="243"/>
      <c r="N442" s="244"/>
      <c r="O442" s="244"/>
      <c r="P442" s="244"/>
      <c r="Q442" s="244"/>
      <c r="R442" s="244"/>
      <c r="S442" s="244"/>
      <c r="T442" s="245"/>
      <c r="AT442" s="246" t="s">
        <v>164</v>
      </c>
      <c r="AU442" s="246" t="s">
        <v>84</v>
      </c>
      <c r="AV442" s="12" t="s">
        <v>84</v>
      </c>
      <c r="AW442" s="12" t="s">
        <v>34</v>
      </c>
      <c r="AX442" s="12" t="s">
        <v>74</v>
      </c>
      <c r="AY442" s="246" t="s">
        <v>153</v>
      </c>
    </row>
    <row r="443" s="12" customFormat="1">
      <c r="B443" s="236"/>
      <c r="C443" s="237"/>
      <c r="D443" s="233" t="s">
        <v>164</v>
      </c>
      <c r="E443" s="238" t="s">
        <v>19</v>
      </c>
      <c r="F443" s="239" t="s">
        <v>432</v>
      </c>
      <c r="G443" s="237"/>
      <c r="H443" s="240">
        <v>2.5299999999999998</v>
      </c>
      <c r="I443" s="241"/>
      <c r="J443" s="237"/>
      <c r="K443" s="237"/>
      <c r="L443" s="242"/>
      <c r="M443" s="243"/>
      <c r="N443" s="244"/>
      <c r="O443" s="244"/>
      <c r="P443" s="244"/>
      <c r="Q443" s="244"/>
      <c r="R443" s="244"/>
      <c r="S443" s="244"/>
      <c r="T443" s="245"/>
      <c r="AT443" s="246" t="s">
        <v>164</v>
      </c>
      <c r="AU443" s="246" t="s">
        <v>84</v>
      </c>
      <c r="AV443" s="12" t="s">
        <v>84</v>
      </c>
      <c r="AW443" s="12" t="s">
        <v>34</v>
      </c>
      <c r="AX443" s="12" t="s">
        <v>74</v>
      </c>
      <c r="AY443" s="246" t="s">
        <v>153</v>
      </c>
    </row>
    <row r="444" s="12" customFormat="1">
      <c r="B444" s="236"/>
      <c r="C444" s="237"/>
      <c r="D444" s="233" t="s">
        <v>164</v>
      </c>
      <c r="E444" s="238" t="s">
        <v>19</v>
      </c>
      <c r="F444" s="239" t="s">
        <v>433</v>
      </c>
      <c r="G444" s="237"/>
      <c r="H444" s="240">
        <v>1.5800000000000001</v>
      </c>
      <c r="I444" s="241"/>
      <c r="J444" s="237"/>
      <c r="K444" s="237"/>
      <c r="L444" s="242"/>
      <c r="M444" s="243"/>
      <c r="N444" s="244"/>
      <c r="O444" s="244"/>
      <c r="P444" s="244"/>
      <c r="Q444" s="244"/>
      <c r="R444" s="244"/>
      <c r="S444" s="244"/>
      <c r="T444" s="245"/>
      <c r="AT444" s="246" t="s">
        <v>164</v>
      </c>
      <c r="AU444" s="246" t="s">
        <v>84</v>
      </c>
      <c r="AV444" s="12" t="s">
        <v>84</v>
      </c>
      <c r="AW444" s="12" t="s">
        <v>34</v>
      </c>
      <c r="AX444" s="12" t="s">
        <v>74</v>
      </c>
      <c r="AY444" s="246" t="s">
        <v>153</v>
      </c>
    </row>
    <row r="445" s="12" customFormat="1">
      <c r="B445" s="236"/>
      <c r="C445" s="237"/>
      <c r="D445" s="233" t="s">
        <v>164</v>
      </c>
      <c r="E445" s="238" t="s">
        <v>19</v>
      </c>
      <c r="F445" s="239" t="s">
        <v>434</v>
      </c>
      <c r="G445" s="237"/>
      <c r="H445" s="240">
        <v>17.280000000000001</v>
      </c>
      <c r="I445" s="241"/>
      <c r="J445" s="237"/>
      <c r="K445" s="237"/>
      <c r="L445" s="242"/>
      <c r="M445" s="243"/>
      <c r="N445" s="244"/>
      <c r="O445" s="244"/>
      <c r="P445" s="244"/>
      <c r="Q445" s="244"/>
      <c r="R445" s="244"/>
      <c r="S445" s="244"/>
      <c r="T445" s="245"/>
      <c r="AT445" s="246" t="s">
        <v>164</v>
      </c>
      <c r="AU445" s="246" t="s">
        <v>84</v>
      </c>
      <c r="AV445" s="12" t="s">
        <v>84</v>
      </c>
      <c r="AW445" s="12" t="s">
        <v>34</v>
      </c>
      <c r="AX445" s="12" t="s">
        <v>74</v>
      </c>
      <c r="AY445" s="246" t="s">
        <v>153</v>
      </c>
    </row>
    <row r="446" s="12" customFormat="1">
      <c r="B446" s="236"/>
      <c r="C446" s="237"/>
      <c r="D446" s="233" t="s">
        <v>164</v>
      </c>
      <c r="E446" s="238" t="s">
        <v>19</v>
      </c>
      <c r="F446" s="239" t="s">
        <v>435</v>
      </c>
      <c r="G446" s="237"/>
      <c r="H446" s="240">
        <v>41.344000000000001</v>
      </c>
      <c r="I446" s="241"/>
      <c r="J446" s="237"/>
      <c r="K446" s="237"/>
      <c r="L446" s="242"/>
      <c r="M446" s="243"/>
      <c r="N446" s="244"/>
      <c r="O446" s="244"/>
      <c r="P446" s="244"/>
      <c r="Q446" s="244"/>
      <c r="R446" s="244"/>
      <c r="S446" s="244"/>
      <c r="T446" s="245"/>
      <c r="AT446" s="246" t="s">
        <v>164</v>
      </c>
      <c r="AU446" s="246" t="s">
        <v>84</v>
      </c>
      <c r="AV446" s="12" t="s">
        <v>84</v>
      </c>
      <c r="AW446" s="12" t="s">
        <v>34</v>
      </c>
      <c r="AX446" s="12" t="s">
        <v>74</v>
      </c>
      <c r="AY446" s="246" t="s">
        <v>153</v>
      </c>
    </row>
    <row r="447" s="12" customFormat="1">
      <c r="B447" s="236"/>
      <c r="C447" s="237"/>
      <c r="D447" s="233" t="s">
        <v>164</v>
      </c>
      <c r="E447" s="238" t="s">
        <v>19</v>
      </c>
      <c r="F447" s="239" t="s">
        <v>436</v>
      </c>
      <c r="G447" s="237"/>
      <c r="H447" s="240">
        <v>21.600000000000001</v>
      </c>
      <c r="I447" s="241"/>
      <c r="J447" s="237"/>
      <c r="K447" s="237"/>
      <c r="L447" s="242"/>
      <c r="M447" s="243"/>
      <c r="N447" s="244"/>
      <c r="O447" s="244"/>
      <c r="P447" s="244"/>
      <c r="Q447" s="244"/>
      <c r="R447" s="244"/>
      <c r="S447" s="244"/>
      <c r="T447" s="245"/>
      <c r="AT447" s="246" t="s">
        <v>164</v>
      </c>
      <c r="AU447" s="246" t="s">
        <v>84</v>
      </c>
      <c r="AV447" s="12" t="s">
        <v>84</v>
      </c>
      <c r="AW447" s="12" t="s">
        <v>34</v>
      </c>
      <c r="AX447" s="12" t="s">
        <v>74</v>
      </c>
      <c r="AY447" s="246" t="s">
        <v>153</v>
      </c>
    </row>
    <row r="448" s="12" customFormat="1">
      <c r="B448" s="236"/>
      <c r="C448" s="237"/>
      <c r="D448" s="233" t="s">
        <v>164</v>
      </c>
      <c r="E448" s="238" t="s">
        <v>19</v>
      </c>
      <c r="F448" s="239" t="s">
        <v>437</v>
      </c>
      <c r="G448" s="237"/>
      <c r="H448" s="240">
        <v>7.8300000000000001</v>
      </c>
      <c r="I448" s="241"/>
      <c r="J448" s="237"/>
      <c r="K448" s="237"/>
      <c r="L448" s="242"/>
      <c r="M448" s="243"/>
      <c r="N448" s="244"/>
      <c r="O448" s="244"/>
      <c r="P448" s="244"/>
      <c r="Q448" s="244"/>
      <c r="R448" s="244"/>
      <c r="S448" s="244"/>
      <c r="T448" s="245"/>
      <c r="AT448" s="246" t="s">
        <v>164</v>
      </c>
      <c r="AU448" s="246" t="s">
        <v>84</v>
      </c>
      <c r="AV448" s="12" t="s">
        <v>84</v>
      </c>
      <c r="AW448" s="12" t="s">
        <v>34</v>
      </c>
      <c r="AX448" s="12" t="s">
        <v>74</v>
      </c>
      <c r="AY448" s="246" t="s">
        <v>153</v>
      </c>
    </row>
    <row r="449" s="12" customFormat="1">
      <c r="B449" s="236"/>
      <c r="C449" s="237"/>
      <c r="D449" s="233" t="s">
        <v>164</v>
      </c>
      <c r="E449" s="238" t="s">
        <v>19</v>
      </c>
      <c r="F449" s="239" t="s">
        <v>438</v>
      </c>
      <c r="G449" s="237"/>
      <c r="H449" s="240">
        <v>11.07</v>
      </c>
      <c r="I449" s="241"/>
      <c r="J449" s="237"/>
      <c r="K449" s="237"/>
      <c r="L449" s="242"/>
      <c r="M449" s="243"/>
      <c r="N449" s="244"/>
      <c r="O449" s="244"/>
      <c r="P449" s="244"/>
      <c r="Q449" s="244"/>
      <c r="R449" s="244"/>
      <c r="S449" s="244"/>
      <c r="T449" s="245"/>
      <c r="AT449" s="246" t="s">
        <v>164</v>
      </c>
      <c r="AU449" s="246" t="s">
        <v>84</v>
      </c>
      <c r="AV449" s="12" t="s">
        <v>84</v>
      </c>
      <c r="AW449" s="12" t="s">
        <v>34</v>
      </c>
      <c r="AX449" s="12" t="s">
        <v>74</v>
      </c>
      <c r="AY449" s="246" t="s">
        <v>153</v>
      </c>
    </row>
    <row r="450" s="12" customFormat="1">
      <c r="B450" s="236"/>
      <c r="C450" s="237"/>
      <c r="D450" s="233" t="s">
        <v>164</v>
      </c>
      <c r="E450" s="238" t="s">
        <v>19</v>
      </c>
      <c r="F450" s="239" t="s">
        <v>439</v>
      </c>
      <c r="G450" s="237"/>
      <c r="H450" s="240">
        <v>41.973999999999997</v>
      </c>
      <c r="I450" s="241"/>
      <c r="J450" s="237"/>
      <c r="K450" s="237"/>
      <c r="L450" s="242"/>
      <c r="M450" s="243"/>
      <c r="N450" s="244"/>
      <c r="O450" s="244"/>
      <c r="P450" s="244"/>
      <c r="Q450" s="244"/>
      <c r="R450" s="244"/>
      <c r="S450" s="244"/>
      <c r="T450" s="245"/>
      <c r="AT450" s="246" t="s">
        <v>164</v>
      </c>
      <c r="AU450" s="246" t="s">
        <v>84</v>
      </c>
      <c r="AV450" s="12" t="s">
        <v>84</v>
      </c>
      <c r="AW450" s="12" t="s">
        <v>34</v>
      </c>
      <c r="AX450" s="12" t="s">
        <v>74</v>
      </c>
      <c r="AY450" s="246" t="s">
        <v>153</v>
      </c>
    </row>
    <row r="451" s="12" customFormat="1">
      <c r="B451" s="236"/>
      <c r="C451" s="237"/>
      <c r="D451" s="233" t="s">
        <v>164</v>
      </c>
      <c r="E451" s="238" t="s">
        <v>19</v>
      </c>
      <c r="F451" s="239" t="s">
        <v>440</v>
      </c>
      <c r="G451" s="237"/>
      <c r="H451" s="240">
        <v>28</v>
      </c>
      <c r="I451" s="241"/>
      <c r="J451" s="237"/>
      <c r="K451" s="237"/>
      <c r="L451" s="242"/>
      <c r="M451" s="243"/>
      <c r="N451" s="244"/>
      <c r="O451" s="244"/>
      <c r="P451" s="244"/>
      <c r="Q451" s="244"/>
      <c r="R451" s="244"/>
      <c r="S451" s="244"/>
      <c r="T451" s="245"/>
      <c r="AT451" s="246" t="s">
        <v>164</v>
      </c>
      <c r="AU451" s="246" t="s">
        <v>84</v>
      </c>
      <c r="AV451" s="12" t="s">
        <v>84</v>
      </c>
      <c r="AW451" s="12" t="s">
        <v>34</v>
      </c>
      <c r="AX451" s="12" t="s">
        <v>74</v>
      </c>
      <c r="AY451" s="246" t="s">
        <v>153</v>
      </c>
    </row>
    <row r="452" s="12" customFormat="1">
      <c r="B452" s="236"/>
      <c r="C452" s="237"/>
      <c r="D452" s="233" t="s">
        <v>164</v>
      </c>
      <c r="E452" s="238" t="s">
        <v>19</v>
      </c>
      <c r="F452" s="239" t="s">
        <v>288</v>
      </c>
      <c r="G452" s="237"/>
      <c r="H452" s="240">
        <v>10.800000000000001</v>
      </c>
      <c r="I452" s="241"/>
      <c r="J452" s="237"/>
      <c r="K452" s="237"/>
      <c r="L452" s="242"/>
      <c r="M452" s="243"/>
      <c r="N452" s="244"/>
      <c r="O452" s="244"/>
      <c r="P452" s="244"/>
      <c r="Q452" s="244"/>
      <c r="R452" s="244"/>
      <c r="S452" s="244"/>
      <c r="T452" s="245"/>
      <c r="AT452" s="246" t="s">
        <v>164</v>
      </c>
      <c r="AU452" s="246" t="s">
        <v>84</v>
      </c>
      <c r="AV452" s="12" t="s">
        <v>84</v>
      </c>
      <c r="AW452" s="12" t="s">
        <v>34</v>
      </c>
      <c r="AX452" s="12" t="s">
        <v>74</v>
      </c>
      <c r="AY452" s="246" t="s">
        <v>153</v>
      </c>
    </row>
    <row r="453" s="12" customFormat="1">
      <c r="B453" s="236"/>
      <c r="C453" s="237"/>
      <c r="D453" s="233" t="s">
        <v>164</v>
      </c>
      <c r="E453" s="238" t="s">
        <v>19</v>
      </c>
      <c r="F453" s="239" t="s">
        <v>302</v>
      </c>
      <c r="G453" s="237"/>
      <c r="H453" s="240">
        <v>0.80000000000000004</v>
      </c>
      <c r="I453" s="241"/>
      <c r="J453" s="237"/>
      <c r="K453" s="237"/>
      <c r="L453" s="242"/>
      <c r="M453" s="243"/>
      <c r="N453" s="244"/>
      <c r="O453" s="244"/>
      <c r="P453" s="244"/>
      <c r="Q453" s="244"/>
      <c r="R453" s="244"/>
      <c r="S453" s="244"/>
      <c r="T453" s="245"/>
      <c r="AT453" s="246" t="s">
        <v>164</v>
      </c>
      <c r="AU453" s="246" t="s">
        <v>84</v>
      </c>
      <c r="AV453" s="12" t="s">
        <v>84</v>
      </c>
      <c r="AW453" s="12" t="s">
        <v>34</v>
      </c>
      <c r="AX453" s="12" t="s">
        <v>74</v>
      </c>
      <c r="AY453" s="246" t="s">
        <v>153</v>
      </c>
    </row>
    <row r="454" s="15" customFormat="1">
      <c r="B454" s="268"/>
      <c r="C454" s="269"/>
      <c r="D454" s="233" t="s">
        <v>164</v>
      </c>
      <c r="E454" s="270" t="s">
        <v>19</v>
      </c>
      <c r="F454" s="271" t="s">
        <v>242</v>
      </c>
      <c r="G454" s="269"/>
      <c r="H454" s="272">
        <v>188.50800000000001</v>
      </c>
      <c r="I454" s="273"/>
      <c r="J454" s="269"/>
      <c r="K454" s="269"/>
      <c r="L454" s="274"/>
      <c r="M454" s="275"/>
      <c r="N454" s="276"/>
      <c r="O454" s="276"/>
      <c r="P454" s="276"/>
      <c r="Q454" s="276"/>
      <c r="R454" s="276"/>
      <c r="S454" s="276"/>
      <c r="T454" s="277"/>
      <c r="AT454" s="278" t="s">
        <v>164</v>
      </c>
      <c r="AU454" s="278" t="s">
        <v>84</v>
      </c>
      <c r="AV454" s="15" t="s">
        <v>176</v>
      </c>
      <c r="AW454" s="15" t="s">
        <v>34</v>
      </c>
      <c r="AX454" s="15" t="s">
        <v>74</v>
      </c>
      <c r="AY454" s="278" t="s">
        <v>153</v>
      </c>
    </row>
    <row r="455" s="13" customFormat="1">
      <c r="B455" s="247"/>
      <c r="C455" s="248"/>
      <c r="D455" s="233" t="s">
        <v>164</v>
      </c>
      <c r="E455" s="249" t="s">
        <v>19</v>
      </c>
      <c r="F455" s="250" t="s">
        <v>167</v>
      </c>
      <c r="G455" s="248"/>
      <c r="H455" s="251">
        <v>1875.781</v>
      </c>
      <c r="I455" s="252"/>
      <c r="J455" s="248"/>
      <c r="K455" s="248"/>
      <c r="L455" s="253"/>
      <c r="M455" s="254"/>
      <c r="N455" s="255"/>
      <c r="O455" s="255"/>
      <c r="P455" s="255"/>
      <c r="Q455" s="255"/>
      <c r="R455" s="255"/>
      <c r="S455" s="255"/>
      <c r="T455" s="256"/>
      <c r="AT455" s="257" t="s">
        <v>164</v>
      </c>
      <c r="AU455" s="257" t="s">
        <v>84</v>
      </c>
      <c r="AV455" s="13" t="s">
        <v>160</v>
      </c>
      <c r="AW455" s="13" t="s">
        <v>34</v>
      </c>
      <c r="AX455" s="13" t="s">
        <v>82</v>
      </c>
      <c r="AY455" s="257" t="s">
        <v>153</v>
      </c>
    </row>
    <row r="456" s="1" customFormat="1" ht="24" customHeight="1">
      <c r="B456" s="39"/>
      <c r="C456" s="220" t="s">
        <v>449</v>
      </c>
      <c r="D456" s="220" t="s">
        <v>155</v>
      </c>
      <c r="E456" s="221" t="s">
        <v>450</v>
      </c>
      <c r="F456" s="222" t="s">
        <v>451</v>
      </c>
      <c r="G456" s="223" t="s">
        <v>158</v>
      </c>
      <c r="H456" s="224">
        <v>1875.781</v>
      </c>
      <c r="I456" s="225"/>
      <c r="J456" s="226">
        <f>ROUND(I456*H456,2)</f>
        <v>0</v>
      </c>
      <c r="K456" s="222" t="s">
        <v>159</v>
      </c>
      <c r="L456" s="44"/>
      <c r="M456" s="227" t="s">
        <v>19</v>
      </c>
      <c r="N456" s="228" t="s">
        <v>45</v>
      </c>
      <c r="O456" s="84"/>
      <c r="P456" s="229">
        <f>O456*H456</f>
        <v>0</v>
      </c>
      <c r="Q456" s="229">
        <v>0.0079000000000000008</v>
      </c>
      <c r="R456" s="229">
        <f>Q456*H456</f>
        <v>14.818669900000002</v>
      </c>
      <c r="S456" s="229">
        <v>0</v>
      </c>
      <c r="T456" s="230">
        <f>S456*H456</f>
        <v>0</v>
      </c>
      <c r="AR456" s="231" t="s">
        <v>160</v>
      </c>
      <c r="AT456" s="231" t="s">
        <v>155</v>
      </c>
      <c r="AU456" s="231" t="s">
        <v>84</v>
      </c>
      <c r="AY456" s="18" t="s">
        <v>153</v>
      </c>
      <c r="BE456" s="232">
        <f>IF(N456="základní",J456,0)</f>
        <v>0</v>
      </c>
      <c r="BF456" s="232">
        <f>IF(N456="snížená",J456,0)</f>
        <v>0</v>
      </c>
      <c r="BG456" s="232">
        <f>IF(N456="zákl. přenesená",J456,0)</f>
        <v>0</v>
      </c>
      <c r="BH456" s="232">
        <f>IF(N456="sníž. přenesená",J456,0)</f>
        <v>0</v>
      </c>
      <c r="BI456" s="232">
        <f>IF(N456="nulová",J456,0)</f>
        <v>0</v>
      </c>
      <c r="BJ456" s="18" t="s">
        <v>82</v>
      </c>
      <c r="BK456" s="232">
        <f>ROUND(I456*H456,2)</f>
        <v>0</v>
      </c>
      <c r="BL456" s="18" t="s">
        <v>160</v>
      </c>
      <c r="BM456" s="231" t="s">
        <v>452</v>
      </c>
    </row>
    <row r="457" s="1" customFormat="1">
      <c r="B457" s="39"/>
      <c r="C457" s="40"/>
      <c r="D457" s="233" t="s">
        <v>162</v>
      </c>
      <c r="E457" s="40"/>
      <c r="F457" s="234" t="s">
        <v>374</v>
      </c>
      <c r="G457" s="40"/>
      <c r="H457" s="40"/>
      <c r="I457" s="146"/>
      <c r="J457" s="40"/>
      <c r="K457" s="40"/>
      <c r="L457" s="44"/>
      <c r="M457" s="235"/>
      <c r="N457" s="84"/>
      <c r="O457" s="84"/>
      <c r="P457" s="84"/>
      <c r="Q457" s="84"/>
      <c r="R457" s="84"/>
      <c r="S457" s="84"/>
      <c r="T457" s="85"/>
      <c r="AT457" s="18" t="s">
        <v>162</v>
      </c>
      <c r="AU457" s="18" t="s">
        <v>84</v>
      </c>
    </row>
    <row r="458" s="12" customFormat="1">
      <c r="B458" s="236"/>
      <c r="C458" s="237"/>
      <c r="D458" s="233" t="s">
        <v>164</v>
      </c>
      <c r="E458" s="238" t="s">
        <v>19</v>
      </c>
      <c r="F458" s="239" t="s">
        <v>386</v>
      </c>
      <c r="G458" s="237"/>
      <c r="H458" s="240">
        <v>83.811000000000007</v>
      </c>
      <c r="I458" s="241"/>
      <c r="J458" s="237"/>
      <c r="K458" s="237"/>
      <c r="L458" s="242"/>
      <c r="M458" s="243"/>
      <c r="N458" s="244"/>
      <c r="O458" s="244"/>
      <c r="P458" s="244"/>
      <c r="Q458" s="244"/>
      <c r="R458" s="244"/>
      <c r="S458" s="244"/>
      <c r="T458" s="245"/>
      <c r="AT458" s="246" t="s">
        <v>164</v>
      </c>
      <c r="AU458" s="246" t="s">
        <v>84</v>
      </c>
      <c r="AV458" s="12" t="s">
        <v>84</v>
      </c>
      <c r="AW458" s="12" t="s">
        <v>34</v>
      </c>
      <c r="AX458" s="12" t="s">
        <v>74</v>
      </c>
      <c r="AY458" s="246" t="s">
        <v>153</v>
      </c>
    </row>
    <row r="459" s="12" customFormat="1">
      <c r="B459" s="236"/>
      <c r="C459" s="237"/>
      <c r="D459" s="233" t="s">
        <v>164</v>
      </c>
      <c r="E459" s="238" t="s">
        <v>19</v>
      </c>
      <c r="F459" s="239" t="s">
        <v>387</v>
      </c>
      <c r="G459" s="237"/>
      <c r="H459" s="240">
        <v>37.359999999999999</v>
      </c>
      <c r="I459" s="241"/>
      <c r="J459" s="237"/>
      <c r="K459" s="237"/>
      <c r="L459" s="242"/>
      <c r="M459" s="243"/>
      <c r="N459" s="244"/>
      <c r="O459" s="244"/>
      <c r="P459" s="244"/>
      <c r="Q459" s="244"/>
      <c r="R459" s="244"/>
      <c r="S459" s="244"/>
      <c r="T459" s="245"/>
      <c r="AT459" s="246" t="s">
        <v>164</v>
      </c>
      <c r="AU459" s="246" t="s">
        <v>84</v>
      </c>
      <c r="AV459" s="12" t="s">
        <v>84</v>
      </c>
      <c r="AW459" s="12" t="s">
        <v>34</v>
      </c>
      <c r="AX459" s="12" t="s">
        <v>74</v>
      </c>
      <c r="AY459" s="246" t="s">
        <v>153</v>
      </c>
    </row>
    <row r="460" s="12" customFormat="1">
      <c r="B460" s="236"/>
      <c r="C460" s="237"/>
      <c r="D460" s="233" t="s">
        <v>164</v>
      </c>
      <c r="E460" s="238" t="s">
        <v>19</v>
      </c>
      <c r="F460" s="239" t="s">
        <v>388</v>
      </c>
      <c r="G460" s="237"/>
      <c r="H460" s="240">
        <v>26.879999999999999</v>
      </c>
      <c r="I460" s="241"/>
      <c r="J460" s="237"/>
      <c r="K460" s="237"/>
      <c r="L460" s="242"/>
      <c r="M460" s="243"/>
      <c r="N460" s="244"/>
      <c r="O460" s="244"/>
      <c r="P460" s="244"/>
      <c r="Q460" s="244"/>
      <c r="R460" s="244"/>
      <c r="S460" s="244"/>
      <c r="T460" s="245"/>
      <c r="AT460" s="246" t="s">
        <v>164</v>
      </c>
      <c r="AU460" s="246" t="s">
        <v>84</v>
      </c>
      <c r="AV460" s="12" t="s">
        <v>84</v>
      </c>
      <c r="AW460" s="12" t="s">
        <v>34</v>
      </c>
      <c r="AX460" s="12" t="s">
        <v>74</v>
      </c>
      <c r="AY460" s="246" t="s">
        <v>153</v>
      </c>
    </row>
    <row r="461" s="12" customFormat="1">
      <c r="B461" s="236"/>
      <c r="C461" s="237"/>
      <c r="D461" s="233" t="s">
        <v>164</v>
      </c>
      <c r="E461" s="238" t="s">
        <v>19</v>
      </c>
      <c r="F461" s="239" t="s">
        <v>389</v>
      </c>
      <c r="G461" s="237"/>
      <c r="H461" s="240">
        <v>36.231999999999999</v>
      </c>
      <c r="I461" s="241"/>
      <c r="J461" s="237"/>
      <c r="K461" s="237"/>
      <c r="L461" s="242"/>
      <c r="M461" s="243"/>
      <c r="N461" s="244"/>
      <c r="O461" s="244"/>
      <c r="P461" s="244"/>
      <c r="Q461" s="244"/>
      <c r="R461" s="244"/>
      <c r="S461" s="244"/>
      <c r="T461" s="245"/>
      <c r="AT461" s="246" t="s">
        <v>164</v>
      </c>
      <c r="AU461" s="246" t="s">
        <v>84</v>
      </c>
      <c r="AV461" s="12" t="s">
        <v>84</v>
      </c>
      <c r="AW461" s="12" t="s">
        <v>34</v>
      </c>
      <c r="AX461" s="12" t="s">
        <v>74</v>
      </c>
      <c r="AY461" s="246" t="s">
        <v>153</v>
      </c>
    </row>
    <row r="462" s="15" customFormat="1">
      <c r="B462" s="268"/>
      <c r="C462" s="269"/>
      <c r="D462" s="233" t="s">
        <v>164</v>
      </c>
      <c r="E462" s="270" t="s">
        <v>19</v>
      </c>
      <c r="F462" s="271" t="s">
        <v>242</v>
      </c>
      <c r="G462" s="269"/>
      <c r="H462" s="272">
        <v>184.28299999999999</v>
      </c>
      <c r="I462" s="273"/>
      <c r="J462" s="269"/>
      <c r="K462" s="269"/>
      <c r="L462" s="274"/>
      <c r="M462" s="275"/>
      <c r="N462" s="276"/>
      <c r="O462" s="276"/>
      <c r="P462" s="276"/>
      <c r="Q462" s="276"/>
      <c r="R462" s="276"/>
      <c r="S462" s="276"/>
      <c r="T462" s="277"/>
      <c r="AT462" s="278" t="s">
        <v>164</v>
      </c>
      <c r="AU462" s="278" t="s">
        <v>84</v>
      </c>
      <c r="AV462" s="15" t="s">
        <v>176</v>
      </c>
      <c r="AW462" s="15" t="s">
        <v>34</v>
      </c>
      <c r="AX462" s="15" t="s">
        <v>74</v>
      </c>
      <c r="AY462" s="278" t="s">
        <v>153</v>
      </c>
    </row>
    <row r="463" s="12" customFormat="1">
      <c r="B463" s="236"/>
      <c r="C463" s="237"/>
      <c r="D463" s="233" t="s">
        <v>164</v>
      </c>
      <c r="E463" s="238" t="s">
        <v>19</v>
      </c>
      <c r="F463" s="239" t="s">
        <v>390</v>
      </c>
      <c r="G463" s="237"/>
      <c r="H463" s="240">
        <v>48.460000000000001</v>
      </c>
      <c r="I463" s="241"/>
      <c r="J463" s="237"/>
      <c r="K463" s="237"/>
      <c r="L463" s="242"/>
      <c r="M463" s="243"/>
      <c r="N463" s="244"/>
      <c r="O463" s="244"/>
      <c r="P463" s="244"/>
      <c r="Q463" s="244"/>
      <c r="R463" s="244"/>
      <c r="S463" s="244"/>
      <c r="T463" s="245"/>
      <c r="AT463" s="246" t="s">
        <v>164</v>
      </c>
      <c r="AU463" s="246" t="s">
        <v>84</v>
      </c>
      <c r="AV463" s="12" t="s">
        <v>84</v>
      </c>
      <c r="AW463" s="12" t="s">
        <v>34</v>
      </c>
      <c r="AX463" s="12" t="s">
        <v>74</v>
      </c>
      <c r="AY463" s="246" t="s">
        <v>153</v>
      </c>
    </row>
    <row r="464" s="12" customFormat="1">
      <c r="B464" s="236"/>
      <c r="C464" s="237"/>
      <c r="D464" s="233" t="s">
        <v>164</v>
      </c>
      <c r="E464" s="238" t="s">
        <v>19</v>
      </c>
      <c r="F464" s="239" t="s">
        <v>391</v>
      </c>
      <c r="G464" s="237"/>
      <c r="H464" s="240">
        <v>37.923999999999999</v>
      </c>
      <c r="I464" s="241"/>
      <c r="J464" s="237"/>
      <c r="K464" s="237"/>
      <c r="L464" s="242"/>
      <c r="M464" s="243"/>
      <c r="N464" s="244"/>
      <c r="O464" s="244"/>
      <c r="P464" s="244"/>
      <c r="Q464" s="244"/>
      <c r="R464" s="244"/>
      <c r="S464" s="244"/>
      <c r="T464" s="245"/>
      <c r="AT464" s="246" t="s">
        <v>164</v>
      </c>
      <c r="AU464" s="246" t="s">
        <v>84</v>
      </c>
      <c r="AV464" s="12" t="s">
        <v>84</v>
      </c>
      <c r="AW464" s="12" t="s">
        <v>34</v>
      </c>
      <c r="AX464" s="12" t="s">
        <v>74</v>
      </c>
      <c r="AY464" s="246" t="s">
        <v>153</v>
      </c>
    </row>
    <row r="465" s="12" customFormat="1">
      <c r="B465" s="236"/>
      <c r="C465" s="237"/>
      <c r="D465" s="233" t="s">
        <v>164</v>
      </c>
      <c r="E465" s="238" t="s">
        <v>19</v>
      </c>
      <c r="F465" s="239" t="s">
        <v>392</v>
      </c>
      <c r="G465" s="237"/>
      <c r="H465" s="240">
        <v>40.363999999999997</v>
      </c>
      <c r="I465" s="241"/>
      <c r="J465" s="237"/>
      <c r="K465" s="237"/>
      <c r="L465" s="242"/>
      <c r="M465" s="243"/>
      <c r="N465" s="244"/>
      <c r="O465" s="244"/>
      <c r="P465" s="244"/>
      <c r="Q465" s="244"/>
      <c r="R465" s="244"/>
      <c r="S465" s="244"/>
      <c r="T465" s="245"/>
      <c r="AT465" s="246" t="s">
        <v>164</v>
      </c>
      <c r="AU465" s="246" t="s">
        <v>84</v>
      </c>
      <c r="AV465" s="12" t="s">
        <v>84</v>
      </c>
      <c r="AW465" s="12" t="s">
        <v>34</v>
      </c>
      <c r="AX465" s="12" t="s">
        <v>74</v>
      </c>
      <c r="AY465" s="246" t="s">
        <v>153</v>
      </c>
    </row>
    <row r="466" s="12" customFormat="1">
      <c r="B466" s="236"/>
      <c r="C466" s="237"/>
      <c r="D466" s="233" t="s">
        <v>164</v>
      </c>
      <c r="E466" s="238" t="s">
        <v>19</v>
      </c>
      <c r="F466" s="239" t="s">
        <v>393</v>
      </c>
      <c r="G466" s="237"/>
      <c r="H466" s="240">
        <v>25.747</v>
      </c>
      <c r="I466" s="241"/>
      <c r="J466" s="237"/>
      <c r="K466" s="237"/>
      <c r="L466" s="242"/>
      <c r="M466" s="243"/>
      <c r="N466" s="244"/>
      <c r="O466" s="244"/>
      <c r="P466" s="244"/>
      <c r="Q466" s="244"/>
      <c r="R466" s="244"/>
      <c r="S466" s="244"/>
      <c r="T466" s="245"/>
      <c r="AT466" s="246" t="s">
        <v>164</v>
      </c>
      <c r="AU466" s="246" t="s">
        <v>84</v>
      </c>
      <c r="AV466" s="12" t="s">
        <v>84</v>
      </c>
      <c r="AW466" s="12" t="s">
        <v>34</v>
      </c>
      <c r="AX466" s="12" t="s">
        <v>74</v>
      </c>
      <c r="AY466" s="246" t="s">
        <v>153</v>
      </c>
    </row>
    <row r="467" s="12" customFormat="1">
      <c r="B467" s="236"/>
      <c r="C467" s="237"/>
      <c r="D467" s="233" t="s">
        <v>164</v>
      </c>
      <c r="E467" s="238" t="s">
        <v>19</v>
      </c>
      <c r="F467" s="239" t="s">
        <v>394</v>
      </c>
      <c r="G467" s="237"/>
      <c r="H467" s="240">
        <v>45.960999999999999</v>
      </c>
      <c r="I467" s="241"/>
      <c r="J467" s="237"/>
      <c r="K467" s="237"/>
      <c r="L467" s="242"/>
      <c r="M467" s="243"/>
      <c r="N467" s="244"/>
      <c r="O467" s="244"/>
      <c r="P467" s="244"/>
      <c r="Q467" s="244"/>
      <c r="R467" s="244"/>
      <c r="S467" s="244"/>
      <c r="T467" s="245"/>
      <c r="AT467" s="246" t="s">
        <v>164</v>
      </c>
      <c r="AU467" s="246" t="s">
        <v>84</v>
      </c>
      <c r="AV467" s="12" t="s">
        <v>84</v>
      </c>
      <c r="AW467" s="12" t="s">
        <v>34</v>
      </c>
      <c r="AX467" s="12" t="s">
        <v>74</v>
      </c>
      <c r="AY467" s="246" t="s">
        <v>153</v>
      </c>
    </row>
    <row r="468" s="12" customFormat="1">
      <c r="B468" s="236"/>
      <c r="C468" s="237"/>
      <c r="D468" s="233" t="s">
        <v>164</v>
      </c>
      <c r="E468" s="238" t="s">
        <v>19</v>
      </c>
      <c r="F468" s="239" t="s">
        <v>395</v>
      </c>
      <c r="G468" s="237"/>
      <c r="H468" s="240">
        <v>22.234999999999999</v>
      </c>
      <c r="I468" s="241"/>
      <c r="J468" s="237"/>
      <c r="K468" s="237"/>
      <c r="L468" s="242"/>
      <c r="M468" s="243"/>
      <c r="N468" s="244"/>
      <c r="O468" s="244"/>
      <c r="P468" s="244"/>
      <c r="Q468" s="244"/>
      <c r="R468" s="244"/>
      <c r="S468" s="244"/>
      <c r="T468" s="245"/>
      <c r="AT468" s="246" t="s">
        <v>164</v>
      </c>
      <c r="AU468" s="246" t="s">
        <v>84</v>
      </c>
      <c r="AV468" s="12" t="s">
        <v>84</v>
      </c>
      <c r="AW468" s="12" t="s">
        <v>34</v>
      </c>
      <c r="AX468" s="12" t="s">
        <v>74</v>
      </c>
      <c r="AY468" s="246" t="s">
        <v>153</v>
      </c>
    </row>
    <row r="469" s="12" customFormat="1">
      <c r="B469" s="236"/>
      <c r="C469" s="237"/>
      <c r="D469" s="233" t="s">
        <v>164</v>
      </c>
      <c r="E469" s="238" t="s">
        <v>19</v>
      </c>
      <c r="F469" s="239" t="s">
        <v>396</v>
      </c>
      <c r="G469" s="237"/>
      <c r="H469" s="240">
        <v>49.264000000000003</v>
      </c>
      <c r="I469" s="241"/>
      <c r="J469" s="237"/>
      <c r="K469" s="237"/>
      <c r="L469" s="242"/>
      <c r="M469" s="243"/>
      <c r="N469" s="244"/>
      <c r="O469" s="244"/>
      <c r="P469" s="244"/>
      <c r="Q469" s="244"/>
      <c r="R469" s="244"/>
      <c r="S469" s="244"/>
      <c r="T469" s="245"/>
      <c r="AT469" s="246" t="s">
        <v>164</v>
      </c>
      <c r="AU469" s="246" t="s">
        <v>84</v>
      </c>
      <c r="AV469" s="12" t="s">
        <v>84</v>
      </c>
      <c r="AW469" s="12" t="s">
        <v>34</v>
      </c>
      <c r="AX469" s="12" t="s">
        <v>74</v>
      </c>
      <c r="AY469" s="246" t="s">
        <v>153</v>
      </c>
    </row>
    <row r="470" s="12" customFormat="1">
      <c r="B470" s="236"/>
      <c r="C470" s="237"/>
      <c r="D470" s="233" t="s">
        <v>164</v>
      </c>
      <c r="E470" s="238" t="s">
        <v>19</v>
      </c>
      <c r="F470" s="239" t="s">
        <v>397</v>
      </c>
      <c r="G470" s="237"/>
      <c r="H470" s="240">
        <v>38.292000000000002</v>
      </c>
      <c r="I470" s="241"/>
      <c r="J470" s="237"/>
      <c r="K470" s="237"/>
      <c r="L470" s="242"/>
      <c r="M470" s="243"/>
      <c r="N470" s="244"/>
      <c r="O470" s="244"/>
      <c r="P470" s="244"/>
      <c r="Q470" s="244"/>
      <c r="R470" s="244"/>
      <c r="S470" s="244"/>
      <c r="T470" s="245"/>
      <c r="AT470" s="246" t="s">
        <v>164</v>
      </c>
      <c r="AU470" s="246" t="s">
        <v>84</v>
      </c>
      <c r="AV470" s="12" t="s">
        <v>84</v>
      </c>
      <c r="AW470" s="12" t="s">
        <v>34</v>
      </c>
      <c r="AX470" s="12" t="s">
        <v>74</v>
      </c>
      <c r="AY470" s="246" t="s">
        <v>153</v>
      </c>
    </row>
    <row r="471" s="15" customFormat="1">
      <c r="B471" s="268"/>
      <c r="C471" s="269"/>
      <c r="D471" s="233" t="s">
        <v>164</v>
      </c>
      <c r="E471" s="270" t="s">
        <v>19</v>
      </c>
      <c r="F471" s="271" t="s">
        <v>242</v>
      </c>
      <c r="G471" s="269"/>
      <c r="H471" s="272">
        <v>308.24700000000001</v>
      </c>
      <c r="I471" s="273"/>
      <c r="J471" s="269"/>
      <c r="K471" s="269"/>
      <c r="L471" s="274"/>
      <c r="M471" s="275"/>
      <c r="N471" s="276"/>
      <c r="O471" s="276"/>
      <c r="P471" s="276"/>
      <c r="Q471" s="276"/>
      <c r="R471" s="276"/>
      <c r="S471" s="276"/>
      <c r="T471" s="277"/>
      <c r="AT471" s="278" t="s">
        <v>164</v>
      </c>
      <c r="AU471" s="278" t="s">
        <v>84</v>
      </c>
      <c r="AV471" s="15" t="s">
        <v>176</v>
      </c>
      <c r="AW471" s="15" t="s">
        <v>34</v>
      </c>
      <c r="AX471" s="15" t="s">
        <v>74</v>
      </c>
      <c r="AY471" s="278" t="s">
        <v>153</v>
      </c>
    </row>
    <row r="472" s="12" customFormat="1">
      <c r="B472" s="236"/>
      <c r="C472" s="237"/>
      <c r="D472" s="233" t="s">
        <v>164</v>
      </c>
      <c r="E472" s="238" t="s">
        <v>19</v>
      </c>
      <c r="F472" s="239" t="s">
        <v>398</v>
      </c>
      <c r="G472" s="237"/>
      <c r="H472" s="240">
        <v>35.395000000000003</v>
      </c>
      <c r="I472" s="241"/>
      <c r="J472" s="237"/>
      <c r="K472" s="237"/>
      <c r="L472" s="242"/>
      <c r="M472" s="243"/>
      <c r="N472" s="244"/>
      <c r="O472" s="244"/>
      <c r="P472" s="244"/>
      <c r="Q472" s="244"/>
      <c r="R472" s="244"/>
      <c r="S472" s="244"/>
      <c r="T472" s="245"/>
      <c r="AT472" s="246" t="s">
        <v>164</v>
      </c>
      <c r="AU472" s="246" t="s">
        <v>84</v>
      </c>
      <c r="AV472" s="12" t="s">
        <v>84</v>
      </c>
      <c r="AW472" s="12" t="s">
        <v>34</v>
      </c>
      <c r="AX472" s="12" t="s">
        <v>74</v>
      </c>
      <c r="AY472" s="246" t="s">
        <v>153</v>
      </c>
    </row>
    <row r="473" s="12" customFormat="1">
      <c r="B473" s="236"/>
      <c r="C473" s="237"/>
      <c r="D473" s="233" t="s">
        <v>164</v>
      </c>
      <c r="E473" s="238" t="s">
        <v>19</v>
      </c>
      <c r="F473" s="239" t="s">
        <v>399</v>
      </c>
      <c r="G473" s="237"/>
      <c r="H473" s="240">
        <v>26.779</v>
      </c>
      <c r="I473" s="241"/>
      <c r="J473" s="237"/>
      <c r="K473" s="237"/>
      <c r="L473" s="242"/>
      <c r="M473" s="243"/>
      <c r="N473" s="244"/>
      <c r="O473" s="244"/>
      <c r="P473" s="244"/>
      <c r="Q473" s="244"/>
      <c r="R473" s="244"/>
      <c r="S473" s="244"/>
      <c r="T473" s="245"/>
      <c r="AT473" s="246" t="s">
        <v>164</v>
      </c>
      <c r="AU473" s="246" t="s">
        <v>84</v>
      </c>
      <c r="AV473" s="12" t="s">
        <v>84</v>
      </c>
      <c r="AW473" s="12" t="s">
        <v>34</v>
      </c>
      <c r="AX473" s="12" t="s">
        <v>74</v>
      </c>
      <c r="AY473" s="246" t="s">
        <v>153</v>
      </c>
    </row>
    <row r="474" s="12" customFormat="1">
      <c r="B474" s="236"/>
      <c r="C474" s="237"/>
      <c r="D474" s="233" t="s">
        <v>164</v>
      </c>
      <c r="E474" s="238" t="s">
        <v>19</v>
      </c>
      <c r="F474" s="239" t="s">
        <v>400</v>
      </c>
      <c r="G474" s="237"/>
      <c r="H474" s="240">
        <v>16.885000000000002</v>
      </c>
      <c r="I474" s="241"/>
      <c r="J474" s="237"/>
      <c r="K474" s="237"/>
      <c r="L474" s="242"/>
      <c r="M474" s="243"/>
      <c r="N474" s="244"/>
      <c r="O474" s="244"/>
      <c r="P474" s="244"/>
      <c r="Q474" s="244"/>
      <c r="R474" s="244"/>
      <c r="S474" s="244"/>
      <c r="T474" s="245"/>
      <c r="AT474" s="246" t="s">
        <v>164</v>
      </c>
      <c r="AU474" s="246" t="s">
        <v>84</v>
      </c>
      <c r="AV474" s="12" t="s">
        <v>84</v>
      </c>
      <c r="AW474" s="12" t="s">
        <v>34</v>
      </c>
      <c r="AX474" s="12" t="s">
        <v>74</v>
      </c>
      <c r="AY474" s="246" t="s">
        <v>153</v>
      </c>
    </row>
    <row r="475" s="12" customFormat="1">
      <c r="B475" s="236"/>
      <c r="C475" s="237"/>
      <c r="D475" s="233" t="s">
        <v>164</v>
      </c>
      <c r="E475" s="238" t="s">
        <v>19</v>
      </c>
      <c r="F475" s="239" t="s">
        <v>401</v>
      </c>
      <c r="G475" s="237"/>
      <c r="H475" s="240">
        <v>39.069000000000003</v>
      </c>
      <c r="I475" s="241"/>
      <c r="J475" s="237"/>
      <c r="K475" s="237"/>
      <c r="L475" s="242"/>
      <c r="M475" s="243"/>
      <c r="N475" s="244"/>
      <c r="O475" s="244"/>
      <c r="P475" s="244"/>
      <c r="Q475" s="244"/>
      <c r="R475" s="244"/>
      <c r="S475" s="244"/>
      <c r="T475" s="245"/>
      <c r="AT475" s="246" t="s">
        <v>164</v>
      </c>
      <c r="AU475" s="246" t="s">
        <v>84</v>
      </c>
      <c r="AV475" s="12" t="s">
        <v>84</v>
      </c>
      <c r="AW475" s="12" t="s">
        <v>34</v>
      </c>
      <c r="AX475" s="12" t="s">
        <v>74</v>
      </c>
      <c r="AY475" s="246" t="s">
        <v>153</v>
      </c>
    </row>
    <row r="476" s="12" customFormat="1">
      <c r="B476" s="236"/>
      <c r="C476" s="237"/>
      <c r="D476" s="233" t="s">
        <v>164</v>
      </c>
      <c r="E476" s="238" t="s">
        <v>19</v>
      </c>
      <c r="F476" s="239" t="s">
        <v>402</v>
      </c>
      <c r="G476" s="237"/>
      <c r="H476" s="240">
        <v>59.759999999999998</v>
      </c>
      <c r="I476" s="241"/>
      <c r="J476" s="237"/>
      <c r="K476" s="237"/>
      <c r="L476" s="242"/>
      <c r="M476" s="243"/>
      <c r="N476" s="244"/>
      <c r="O476" s="244"/>
      <c r="P476" s="244"/>
      <c r="Q476" s="244"/>
      <c r="R476" s="244"/>
      <c r="S476" s="244"/>
      <c r="T476" s="245"/>
      <c r="AT476" s="246" t="s">
        <v>164</v>
      </c>
      <c r="AU476" s="246" t="s">
        <v>84</v>
      </c>
      <c r="AV476" s="12" t="s">
        <v>84</v>
      </c>
      <c r="AW476" s="12" t="s">
        <v>34</v>
      </c>
      <c r="AX476" s="12" t="s">
        <v>74</v>
      </c>
      <c r="AY476" s="246" t="s">
        <v>153</v>
      </c>
    </row>
    <row r="477" s="12" customFormat="1">
      <c r="B477" s="236"/>
      <c r="C477" s="237"/>
      <c r="D477" s="233" t="s">
        <v>164</v>
      </c>
      <c r="E477" s="238" t="s">
        <v>19</v>
      </c>
      <c r="F477" s="239" t="s">
        <v>403</v>
      </c>
      <c r="G477" s="237"/>
      <c r="H477" s="240">
        <v>48.298999999999999</v>
      </c>
      <c r="I477" s="241"/>
      <c r="J477" s="237"/>
      <c r="K477" s="237"/>
      <c r="L477" s="242"/>
      <c r="M477" s="243"/>
      <c r="N477" s="244"/>
      <c r="O477" s="244"/>
      <c r="P477" s="244"/>
      <c r="Q477" s="244"/>
      <c r="R477" s="244"/>
      <c r="S477" s="244"/>
      <c r="T477" s="245"/>
      <c r="AT477" s="246" t="s">
        <v>164</v>
      </c>
      <c r="AU477" s="246" t="s">
        <v>84</v>
      </c>
      <c r="AV477" s="12" t="s">
        <v>84</v>
      </c>
      <c r="AW477" s="12" t="s">
        <v>34</v>
      </c>
      <c r="AX477" s="12" t="s">
        <v>74</v>
      </c>
      <c r="AY477" s="246" t="s">
        <v>153</v>
      </c>
    </row>
    <row r="478" s="12" customFormat="1">
      <c r="B478" s="236"/>
      <c r="C478" s="237"/>
      <c r="D478" s="233" t="s">
        <v>164</v>
      </c>
      <c r="E478" s="238" t="s">
        <v>19</v>
      </c>
      <c r="F478" s="239" t="s">
        <v>404</v>
      </c>
      <c r="G478" s="237"/>
      <c r="H478" s="240">
        <v>62.929000000000002</v>
      </c>
      <c r="I478" s="241"/>
      <c r="J478" s="237"/>
      <c r="K478" s="237"/>
      <c r="L478" s="242"/>
      <c r="M478" s="243"/>
      <c r="N478" s="244"/>
      <c r="O478" s="244"/>
      <c r="P478" s="244"/>
      <c r="Q478" s="244"/>
      <c r="R478" s="244"/>
      <c r="S478" s="244"/>
      <c r="T478" s="245"/>
      <c r="AT478" s="246" t="s">
        <v>164</v>
      </c>
      <c r="AU478" s="246" t="s">
        <v>84</v>
      </c>
      <c r="AV478" s="12" t="s">
        <v>84</v>
      </c>
      <c r="AW478" s="12" t="s">
        <v>34</v>
      </c>
      <c r="AX478" s="12" t="s">
        <v>74</v>
      </c>
      <c r="AY478" s="246" t="s">
        <v>153</v>
      </c>
    </row>
    <row r="479" s="12" customFormat="1">
      <c r="B479" s="236"/>
      <c r="C479" s="237"/>
      <c r="D479" s="233" t="s">
        <v>164</v>
      </c>
      <c r="E479" s="238" t="s">
        <v>19</v>
      </c>
      <c r="F479" s="239" t="s">
        <v>405</v>
      </c>
      <c r="G479" s="237"/>
      <c r="H479" s="240">
        <v>59.154000000000003</v>
      </c>
      <c r="I479" s="241"/>
      <c r="J479" s="237"/>
      <c r="K479" s="237"/>
      <c r="L479" s="242"/>
      <c r="M479" s="243"/>
      <c r="N479" s="244"/>
      <c r="O479" s="244"/>
      <c r="P479" s="244"/>
      <c r="Q479" s="244"/>
      <c r="R479" s="244"/>
      <c r="S479" s="244"/>
      <c r="T479" s="245"/>
      <c r="AT479" s="246" t="s">
        <v>164</v>
      </c>
      <c r="AU479" s="246" t="s">
        <v>84</v>
      </c>
      <c r="AV479" s="12" t="s">
        <v>84</v>
      </c>
      <c r="AW479" s="12" t="s">
        <v>34</v>
      </c>
      <c r="AX479" s="12" t="s">
        <v>74</v>
      </c>
      <c r="AY479" s="246" t="s">
        <v>153</v>
      </c>
    </row>
    <row r="480" s="12" customFormat="1">
      <c r="B480" s="236"/>
      <c r="C480" s="237"/>
      <c r="D480" s="233" t="s">
        <v>164</v>
      </c>
      <c r="E480" s="238" t="s">
        <v>19</v>
      </c>
      <c r="F480" s="239" t="s">
        <v>406</v>
      </c>
      <c r="G480" s="237"/>
      <c r="H480" s="240">
        <v>42.426000000000002</v>
      </c>
      <c r="I480" s="241"/>
      <c r="J480" s="237"/>
      <c r="K480" s="237"/>
      <c r="L480" s="242"/>
      <c r="M480" s="243"/>
      <c r="N480" s="244"/>
      <c r="O480" s="244"/>
      <c r="P480" s="244"/>
      <c r="Q480" s="244"/>
      <c r="R480" s="244"/>
      <c r="S480" s="244"/>
      <c r="T480" s="245"/>
      <c r="AT480" s="246" t="s">
        <v>164</v>
      </c>
      <c r="AU480" s="246" t="s">
        <v>84</v>
      </c>
      <c r="AV480" s="12" t="s">
        <v>84</v>
      </c>
      <c r="AW480" s="12" t="s">
        <v>34</v>
      </c>
      <c r="AX480" s="12" t="s">
        <v>74</v>
      </c>
      <c r="AY480" s="246" t="s">
        <v>153</v>
      </c>
    </row>
    <row r="481" s="12" customFormat="1">
      <c r="B481" s="236"/>
      <c r="C481" s="237"/>
      <c r="D481" s="233" t="s">
        <v>164</v>
      </c>
      <c r="E481" s="238" t="s">
        <v>19</v>
      </c>
      <c r="F481" s="239" t="s">
        <v>407</v>
      </c>
      <c r="G481" s="237"/>
      <c r="H481" s="240">
        <v>53.262</v>
      </c>
      <c r="I481" s="241"/>
      <c r="J481" s="237"/>
      <c r="K481" s="237"/>
      <c r="L481" s="242"/>
      <c r="M481" s="243"/>
      <c r="N481" s="244"/>
      <c r="O481" s="244"/>
      <c r="P481" s="244"/>
      <c r="Q481" s="244"/>
      <c r="R481" s="244"/>
      <c r="S481" s="244"/>
      <c r="T481" s="245"/>
      <c r="AT481" s="246" t="s">
        <v>164</v>
      </c>
      <c r="AU481" s="246" t="s">
        <v>84</v>
      </c>
      <c r="AV481" s="12" t="s">
        <v>84</v>
      </c>
      <c r="AW481" s="12" t="s">
        <v>34</v>
      </c>
      <c r="AX481" s="12" t="s">
        <v>74</v>
      </c>
      <c r="AY481" s="246" t="s">
        <v>153</v>
      </c>
    </row>
    <row r="482" s="12" customFormat="1">
      <c r="B482" s="236"/>
      <c r="C482" s="237"/>
      <c r="D482" s="233" t="s">
        <v>164</v>
      </c>
      <c r="E482" s="238" t="s">
        <v>19</v>
      </c>
      <c r="F482" s="239" t="s">
        <v>408</v>
      </c>
      <c r="G482" s="237"/>
      <c r="H482" s="240">
        <v>45.851999999999997</v>
      </c>
      <c r="I482" s="241"/>
      <c r="J482" s="237"/>
      <c r="K482" s="237"/>
      <c r="L482" s="242"/>
      <c r="M482" s="243"/>
      <c r="N482" s="244"/>
      <c r="O482" s="244"/>
      <c r="P482" s="244"/>
      <c r="Q482" s="244"/>
      <c r="R482" s="244"/>
      <c r="S482" s="244"/>
      <c r="T482" s="245"/>
      <c r="AT482" s="246" t="s">
        <v>164</v>
      </c>
      <c r="AU482" s="246" t="s">
        <v>84</v>
      </c>
      <c r="AV482" s="12" t="s">
        <v>84</v>
      </c>
      <c r="AW482" s="12" t="s">
        <v>34</v>
      </c>
      <c r="AX482" s="12" t="s">
        <v>74</v>
      </c>
      <c r="AY482" s="246" t="s">
        <v>153</v>
      </c>
    </row>
    <row r="483" s="12" customFormat="1">
      <c r="B483" s="236"/>
      <c r="C483" s="237"/>
      <c r="D483" s="233" t="s">
        <v>164</v>
      </c>
      <c r="E483" s="238" t="s">
        <v>19</v>
      </c>
      <c r="F483" s="239" t="s">
        <v>409</v>
      </c>
      <c r="G483" s="237"/>
      <c r="H483" s="240">
        <v>33.941000000000003</v>
      </c>
      <c r="I483" s="241"/>
      <c r="J483" s="237"/>
      <c r="K483" s="237"/>
      <c r="L483" s="242"/>
      <c r="M483" s="243"/>
      <c r="N483" s="244"/>
      <c r="O483" s="244"/>
      <c r="P483" s="244"/>
      <c r="Q483" s="244"/>
      <c r="R483" s="244"/>
      <c r="S483" s="244"/>
      <c r="T483" s="245"/>
      <c r="AT483" s="246" t="s">
        <v>164</v>
      </c>
      <c r="AU483" s="246" t="s">
        <v>84</v>
      </c>
      <c r="AV483" s="12" t="s">
        <v>84</v>
      </c>
      <c r="AW483" s="12" t="s">
        <v>34</v>
      </c>
      <c r="AX483" s="12" t="s">
        <v>74</v>
      </c>
      <c r="AY483" s="246" t="s">
        <v>153</v>
      </c>
    </row>
    <row r="484" s="12" customFormat="1">
      <c r="B484" s="236"/>
      <c r="C484" s="237"/>
      <c r="D484" s="233" t="s">
        <v>164</v>
      </c>
      <c r="E484" s="238" t="s">
        <v>19</v>
      </c>
      <c r="F484" s="239" t="s">
        <v>410</v>
      </c>
      <c r="G484" s="237"/>
      <c r="H484" s="240">
        <v>41.396000000000001</v>
      </c>
      <c r="I484" s="241"/>
      <c r="J484" s="237"/>
      <c r="K484" s="237"/>
      <c r="L484" s="242"/>
      <c r="M484" s="243"/>
      <c r="N484" s="244"/>
      <c r="O484" s="244"/>
      <c r="P484" s="244"/>
      <c r="Q484" s="244"/>
      <c r="R484" s="244"/>
      <c r="S484" s="244"/>
      <c r="T484" s="245"/>
      <c r="AT484" s="246" t="s">
        <v>164</v>
      </c>
      <c r="AU484" s="246" t="s">
        <v>84</v>
      </c>
      <c r="AV484" s="12" t="s">
        <v>84</v>
      </c>
      <c r="AW484" s="12" t="s">
        <v>34</v>
      </c>
      <c r="AX484" s="12" t="s">
        <v>74</v>
      </c>
      <c r="AY484" s="246" t="s">
        <v>153</v>
      </c>
    </row>
    <row r="485" s="12" customFormat="1">
      <c r="B485" s="236"/>
      <c r="C485" s="237"/>
      <c r="D485" s="233" t="s">
        <v>164</v>
      </c>
      <c r="E485" s="238" t="s">
        <v>19</v>
      </c>
      <c r="F485" s="239" t="s">
        <v>411</v>
      </c>
      <c r="G485" s="237"/>
      <c r="H485" s="240">
        <v>38.945</v>
      </c>
      <c r="I485" s="241"/>
      <c r="J485" s="237"/>
      <c r="K485" s="237"/>
      <c r="L485" s="242"/>
      <c r="M485" s="243"/>
      <c r="N485" s="244"/>
      <c r="O485" s="244"/>
      <c r="P485" s="244"/>
      <c r="Q485" s="244"/>
      <c r="R485" s="244"/>
      <c r="S485" s="244"/>
      <c r="T485" s="245"/>
      <c r="AT485" s="246" t="s">
        <v>164</v>
      </c>
      <c r="AU485" s="246" t="s">
        <v>84</v>
      </c>
      <c r="AV485" s="12" t="s">
        <v>84</v>
      </c>
      <c r="AW485" s="12" t="s">
        <v>34</v>
      </c>
      <c r="AX485" s="12" t="s">
        <v>74</v>
      </c>
      <c r="AY485" s="246" t="s">
        <v>153</v>
      </c>
    </row>
    <row r="486" s="15" customFormat="1">
      <c r="B486" s="268"/>
      <c r="C486" s="269"/>
      <c r="D486" s="233" t="s">
        <v>164</v>
      </c>
      <c r="E486" s="270" t="s">
        <v>19</v>
      </c>
      <c r="F486" s="271" t="s">
        <v>242</v>
      </c>
      <c r="G486" s="269"/>
      <c r="H486" s="272">
        <v>604.09199999999998</v>
      </c>
      <c r="I486" s="273"/>
      <c r="J486" s="269"/>
      <c r="K486" s="269"/>
      <c r="L486" s="274"/>
      <c r="M486" s="275"/>
      <c r="N486" s="276"/>
      <c r="O486" s="276"/>
      <c r="P486" s="276"/>
      <c r="Q486" s="276"/>
      <c r="R486" s="276"/>
      <c r="S486" s="276"/>
      <c r="T486" s="277"/>
      <c r="AT486" s="278" t="s">
        <v>164</v>
      </c>
      <c r="AU486" s="278" t="s">
        <v>84</v>
      </c>
      <c r="AV486" s="15" t="s">
        <v>176</v>
      </c>
      <c r="AW486" s="15" t="s">
        <v>34</v>
      </c>
      <c r="AX486" s="15" t="s">
        <v>74</v>
      </c>
      <c r="AY486" s="278" t="s">
        <v>153</v>
      </c>
    </row>
    <row r="487" s="12" customFormat="1">
      <c r="B487" s="236"/>
      <c r="C487" s="237"/>
      <c r="D487" s="233" t="s">
        <v>164</v>
      </c>
      <c r="E487" s="238" t="s">
        <v>19</v>
      </c>
      <c r="F487" s="239" t="s">
        <v>412</v>
      </c>
      <c r="G487" s="237"/>
      <c r="H487" s="240">
        <v>23.032</v>
      </c>
      <c r="I487" s="241"/>
      <c r="J487" s="237"/>
      <c r="K487" s="237"/>
      <c r="L487" s="242"/>
      <c r="M487" s="243"/>
      <c r="N487" s="244"/>
      <c r="O487" s="244"/>
      <c r="P487" s="244"/>
      <c r="Q487" s="244"/>
      <c r="R487" s="244"/>
      <c r="S487" s="244"/>
      <c r="T487" s="245"/>
      <c r="AT487" s="246" t="s">
        <v>164</v>
      </c>
      <c r="AU487" s="246" t="s">
        <v>84</v>
      </c>
      <c r="AV487" s="12" t="s">
        <v>84</v>
      </c>
      <c r="AW487" s="12" t="s">
        <v>34</v>
      </c>
      <c r="AX487" s="12" t="s">
        <v>74</v>
      </c>
      <c r="AY487" s="246" t="s">
        <v>153</v>
      </c>
    </row>
    <row r="488" s="12" customFormat="1">
      <c r="B488" s="236"/>
      <c r="C488" s="237"/>
      <c r="D488" s="233" t="s">
        <v>164</v>
      </c>
      <c r="E488" s="238" t="s">
        <v>19</v>
      </c>
      <c r="F488" s="239" t="s">
        <v>413</v>
      </c>
      <c r="G488" s="237"/>
      <c r="H488" s="240">
        <v>56.725000000000001</v>
      </c>
      <c r="I488" s="241"/>
      <c r="J488" s="237"/>
      <c r="K488" s="237"/>
      <c r="L488" s="242"/>
      <c r="M488" s="243"/>
      <c r="N488" s="244"/>
      <c r="O488" s="244"/>
      <c r="P488" s="244"/>
      <c r="Q488" s="244"/>
      <c r="R488" s="244"/>
      <c r="S488" s="244"/>
      <c r="T488" s="245"/>
      <c r="AT488" s="246" t="s">
        <v>164</v>
      </c>
      <c r="AU488" s="246" t="s">
        <v>84</v>
      </c>
      <c r="AV488" s="12" t="s">
        <v>84</v>
      </c>
      <c r="AW488" s="12" t="s">
        <v>34</v>
      </c>
      <c r="AX488" s="12" t="s">
        <v>74</v>
      </c>
      <c r="AY488" s="246" t="s">
        <v>153</v>
      </c>
    </row>
    <row r="489" s="12" customFormat="1">
      <c r="B489" s="236"/>
      <c r="C489" s="237"/>
      <c r="D489" s="233" t="s">
        <v>164</v>
      </c>
      <c r="E489" s="238" t="s">
        <v>19</v>
      </c>
      <c r="F489" s="239" t="s">
        <v>414</v>
      </c>
      <c r="G489" s="237"/>
      <c r="H489" s="240">
        <v>51.494</v>
      </c>
      <c r="I489" s="241"/>
      <c r="J489" s="237"/>
      <c r="K489" s="237"/>
      <c r="L489" s="242"/>
      <c r="M489" s="243"/>
      <c r="N489" s="244"/>
      <c r="O489" s="244"/>
      <c r="P489" s="244"/>
      <c r="Q489" s="244"/>
      <c r="R489" s="244"/>
      <c r="S489" s="244"/>
      <c r="T489" s="245"/>
      <c r="AT489" s="246" t="s">
        <v>164</v>
      </c>
      <c r="AU489" s="246" t="s">
        <v>84</v>
      </c>
      <c r="AV489" s="12" t="s">
        <v>84</v>
      </c>
      <c r="AW489" s="12" t="s">
        <v>34</v>
      </c>
      <c r="AX489" s="12" t="s">
        <v>74</v>
      </c>
      <c r="AY489" s="246" t="s">
        <v>153</v>
      </c>
    </row>
    <row r="490" s="12" customFormat="1">
      <c r="B490" s="236"/>
      <c r="C490" s="237"/>
      <c r="D490" s="233" t="s">
        <v>164</v>
      </c>
      <c r="E490" s="238" t="s">
        <v>19</v>
      </c>
      <c r="F490" s="239" t="s">
        <v>415</v>
      </c>
      <c r="G490" s="237"/>
      <c r="H490" s="240">
        <v>58.927</v>
      </c>
      <c r="I490" s="241"/>
      <c r="J490" s="237"/>
      <c r="K490" s="237"/>
      <c r="L490" s="242"/>
      <c r="M490" s="243"/>
      <c r="N490" s="244"/>
      <c r="O490" s="244"/>
      <c r="P490" s="244"/>
      <c r="Q490" s="244"/>
      <c r="R490" s="244"/>
      <c r="S490" s="244"/>
      <c r="T490" s="245"/>
      <c r="AT490" s="246" t="s">
        <v>164</v>
      </c>
      <c r="AU490" s="246" t="s">
        <v>84</v>
      </c>
      <c r="AV490" s="12" t="s">
        <v>84</v>
      </c>
      <c r="AW490" s="12" t="s">
        <v>34</v>
      </c>
      <c r="AX490" s="12" t="s">
        <v>74</v>
      </c>
      <c r="AY490" s="246" t="s">
        <v>153</v>
      </c>
    </row>
    <row r="491" s="12" customFormat="1">
      <c r="B491" s="236"/>
      <c r="C491" s="237"/>
      <c r="D491" s="233" t="s">
        <v>164</v>
      </c>
      <c r="E491" s="238" t="s">
        <v>19</v>
      </c>
      <c r="F491" s="239" t="s">
        <v>416</v>
      </c>
      <c r="G491" s="237"/>
      <c r="H491" s="240">
        <v>28.803000000000001</v>
      </c>
      <c r="I491" s="241"/>
      <c r="J491" s="237"/>
      <c r="K491" s="237"/>
      <c r="L491" s="242"/>
      <c r="M491" s="243"/>
      <c r="N491" s="244"/>
      <c r="O491" s="244"/>
      <c r="P491" s="244"/>
      <c r="Q491" s="244"/>
      <c r="R491" s="244"/>
      <c r="S491" s="244"/>
      <c r="T491" s="245"/>
      <c r="AT491" s="246" t="s">
        <v>164</v>
      </c>
      <c r="AU491" s="246" t="s">
        <v>84</v>
      </c>
      <c r="AV491" s="12" t="s">
        <v>84</v>
      </c>
      <c r="AW491" s="12" t="s">
        <v>34</v>
      </c>
      <c r="AX491" s="12" t="s">
        <v>74</v>
      </c>
      <c r="AY491" s="246" t="s">
        <v>153</v>
      </c>
    </row>
    <row r="492" s="12" customFormat="1">
      <c r="B492" s="236"/>
      <c r="C492" s="237"/>
      <c r="D492" s="233" t="s">
        <v>164</v>
      </c>
      <c r="E492" s="238" t="s">
        <v>19</v>
      </c>
      <c r="F492" s="239" t="s">
        <v>417</v>
      </c>
      <c r="G492" s="237"/>
      <c r="H492" s="240">
        <v>25.896000000000001</v>
      </c>
      <c r="I492" s="241"/>
      <c r="J492" s="237"/>
      <c r="K492" s="237"/>
      <c r="L492" s="242"/>
      <c r="M492" s="243"/>
      <c r="N492" s="244"/>
      <c r="O492" s="244"/>
      <c r="P492" s="244"/>
      <c r="Q492" s="244"/>
      <c r="R492" s="244"/>
      <c r="S492" s="244"/>
      <c r="T492" s="245"/>
      <c r="AT492" s="246" t="s">
        <v>164</v>
      </c>
      <c r="AU492" s="246" t="s">
        <v>84</v>
      </c>
      <c r="AV492" s="12" t="s">
        <v>84</v>
      </c>
      <c r="AW492" s="12" t="s">
        <v>34</v>
      </c>
      <c r="AX492" s="12" t="s">
        <v>74</v>
      </c>
      <c r="AY492" s="246" t="s">
        <v>153</v>
      </c>
    </row>
    <row r="493" s="12" customFormat="1">
      <c r="B493" s="236"/>
      <c r="C493" s="237"/>
      <c r="D493" s="233" t="s">
        <v>164</v>
      </c>
      <c r="E493" s="238" t="s">
        <v>19</v>
      </c>
      <c r="F493" s="239" t="s">
        <v>418</v>
      </c>
      <c r="G493" s="237"/>
      <c r="H493" s="240">
        <v>54.338000000000001</v>
      </c>
      <c r="I493" s="241"/>
      <c r="J493" s="237"/>
      <c r="K493" s="237"/>
      <c r="L493" s="242"/>
      <c r="M493" s="243"/>
      <c r="N493" s="244"/>
      <c r="O493" s="244"/>
      <c r="P493" s="244"/>
      <c r="Q493" s="244"/>
      <c r="R493" s="244"/>
      <c r="S493" s="244"/>
      <c r="T493" s="245"/>
      <c r="AT493" s="246" t="s">
        <v>164</v>
      </c>
      <c r="AU493" s="246" t="s">
        <v>84</v>
      </c>
      <c r="AV493" s="12" t="s">
        <v>84</v>
      </c>
      <c r="AW493" s="12" t="s">
        <v>34</v>
      </c>
      <c r="AX493" s="12" t="s">
        <v>74</v>
      </c>
      <c r="AY493" s="246" t="s">
        <v>153</v>
      </c>
    </row>
    <row r="494" s="12" customFormat="1">
      <c r="B494" s="236"/>
      <c r="C494" s="237"/>
      <c r="D494" s="233" t="s">
        <v>164</v>
      </c>
      <c r="E494" s="238" t="s">
        <v>19</v>
      </c>
      <c r="F494" s="239" t="s">
        <v>419</v>
      </c>
      <c r="G494" s="237"/>
      <c r="H494" s="240">
        <v>31.286999999999999</v>
      </c>
      <c r="I494" s="241"/>
      <c r="J494" s="237"/>
      <c r="K494" s="237"/>
      <c r="L494" s="242"/>
      <c r="M494" s="243"/>
      <c r="N494" s="244"/>
      <c r="O494" s="244"/>
      <c r="P494" s="244"/>
      <c r="Q494" s="244"/>
      <c r="R494" s="244"/>
      <c r="S494" s="244"/>
      <c r="T494" s="245"/>
      <c r="AT494" s="246" t="s">
        <v>164</v>
      </c>
      <c r="AU494" s="246" t="s">
        <v>84</v>
      </c>
      <c r="AV494" s="12" t="s">
        <v>84</v>
      </c>
      <c r="AW494" s="12" t="s">
        <v>34</v>
      </c>
      <c r="AX494" s="12" t="s">
        <v>74</v>
      </c>
      <c r="AY494" s="246" t="s">
        <v>153</v>
      </c>
    </row>
    <row r="495" s="12" customFormat="1">
      <c r="B495" s="236"/>
      <c r="C495" s="237"/>
      <c r="D495" s="233" t="s">
        <v>164</v>
      </c>
      <c r="E495" s="238" t="s">
        <v>19</v>
      </c>
      <c r="F495" s="239" t="s">
        <v>420</v>
      </c>
      <c r="G495" s="237"/>
      <c r="H495" s="240">
        <v>38.122</v>
      </c>
      <c r="I495" s="241"/>
      <c r="J495" s="237"/>
      <c r="K495" s="237"/>
      <c r="L495" s="242"/>
      <c r="M495" s="243"/>
      <c r="N495" s="244"/>
      <c r="O495" s="244"/>
      <c r="P495" s="244"/>
      <c r="Q495" s="244"/>
      <c r="R495" s="244"/>
      <c r="S495" s="244"/>
      <c r="T495" s="245"/>
      <c r="AT495" s="246" t="s">
        <v>164</v>
      </c>
      <c r="AU495" s="246" t="s">
        <v>84</v>
      </c>
      <c r="AV495" s="12" t="s">
        <v>84</v>
      </c>
      <c r="AW495" s="12" t="s">
        <v>34</v>
      </c>
      <c r="AX495" s="12" t="s">
        <v>74</v>
      </c>
      <c r="AY495" s="246" t="s">
        <v>153</v>
      </c>
    </row>
    <row r="496" s="12" customFormat="1">
      <c r="B496" s="236"/>
      <c r="C496" s="237"/>
      <c r="D496" s="233" t="s">
        <v>164</v>
      </c>
      <c r="E496" s="238" t="s">
        <v>19</v>
      </c>
      <c r="F496" s="239" t="s">
        <v>421</v>
      </c>
      <c r="G496" s="237"/>
      <c r="H496" s="240">
        <v>41.420000000000002</v>
      </c>
      <c r="I496" s="241"/>
      <c r="J496" s="237"/>
      <c r="K496" s="237"/>
      <c r="L496" s="242"/>
      <c r="M496" s="243"/>
      <c r="N496" s="244"/>
      <c r="O496" s="244"/>
      <c r="P496" s="244"/>
      <c r="Q496" s="244"/>
      <c r="R496" s="244"/>
      <c r="S496" s="244"/>
      <c r="T496" s="245"/>
      <c r="AT496" s="246" t="s">
        <v>164</v>
      </c>
      <c r="AU496" s="246" t="s">
        <v>84</v>
      </c>
      <c r="AV496" s="12" t="s">
        <v>84</v>
      </c>
      <c r="AW496" s="12" t="s">
        <v>34</v>
      </c>
      <c r="AX496" s="12" t="s">
        <v>74</v>
      </c>
      <c r="AY496" s="246" t="s">
        <v>153</v>
      </c>
    </row>
    <row r="497" s="12" customFormat="1">
      <c r="B497" s="236"/>
      <c r="C497" s="237"/>
      <c r="D497" s="233" t="s">
        <v>164</v>
      </c>
      <c r="E497" s="238" t="s">
        <v>19</v>
      </c>
      <c r="F497" s="239" t="s">
        <v>422</v>
      </c>
      <c r="G497" s="237"/>
      <c r="H497" s="240">
        <v>23.600999999999999</v>
      </c>
      <c r="I497" s="241"/>
      <c r="J497" s="237"/>
      <c r="K497" s="237"/>
      <c r="L497" s="242"/>
      <c r="M497" s="243"/>
      <c r="N497" s="244"/>
      <c r="O497" s="244"/>
      <c r="P497" s="244"/>
      <c r="Q497" s="244"/>
      <c r="R497" s="244"/>
      <c r="S497" s="244"/>
      <c r="T497" s="245"/>
      <c r="AT497" s="246" t="s">
        <v>164</v>
      </c>
      <c r="AU497" s="246" t="s">
        <v>84</v>
      </c>
      <c r="AV497" s="12" t="s">
        <v>84</v>
      </c>
      <c r="AW497" s="12" t="s">
        <v>34</v>
      </c>
      <c r="AX497" s="12" t="s">
        <v>74</v>
      </c>
      <c r="AY497" s="246" t="s">
        <v>153</v>
      </c>
    </row>
    <row r="498" s="12" customFormat="1">
      <c r="B498" s="236"/>
      <c r="C498" s="237"/>
      <c r="D498" s="233" t="s">
        <v>164</v>
      </c>
      <c r="E498" s="238" t="s">
        <v>19</v>
      </c>
      <c r="F498" s="239" t="s">
        <v>423</v>
      </c>
      <c r="G498" s="237"/>
      <c r="H498" s="240">
        <v>46.625999999999998</v>
      </c>
      <c r="I498" s="241"/>
      <c r="J498" s="237"/>
      <c r="K498" s="237"/>
      <c r="L498" s="242"/>
      <c r="M498" s="243"/>
      <c r="N498" s="244"/>
      <c r="O498" s="244"/>
      <c r="P498" s="244"/>
      <c r="Q498" s="244"/>
      <c r="R498" s="244"/>
      <c r="S498" s="244"/>
      <c r="T498" s="245"/>
      <c r="AT498" s="246" t="s">
        <v>164</v>
      </c>
      <c r="AU498" s="246" t="s">
        <v>84</v>
      </c>
      <c r="AV498" s="12" t="s">
        <v>84</v>
      </c>
      <c r="AW498" s="12" t="s">
        <v>34</v>
      </c>
      <c r="AX498" s="12" t="s">
        <v>74</v>
      </c>
      <c r="AY498" s="246" t="s">
        <v>153</v>
      </c>
    </row>
    <row r="499" s="12" customFormat="1">
      <c r="B499" s="236"/>
      <c r="C499" s="237"/>
      <c r="D499" s="233" t="s">
        <v>164</v>
      </c>
      <c r="E499" s="238" t="s">
        <v>19</v>
      </c>
      <c r="F499" s="239" t="s">
        <v>424</v>
      </c>
      <c r="G499" s="237"/>
      <c r="H499" s="240">
        <v>23.138999999999999</v>
      </c>
      <c r="I499" s="241"/>
      <c r="J499" s="237"/>
      <c r="K499" s="237"/>
      <c r="L499" s="242"/>
      <c r="M499" s="243"/>
      <c r="N499" s="244"/>
      <c r="O499" s="244"/>
      <c r="P499" s="244"/>
      <c r="Q499" s="244"/>
      <c r="R499" s="244"/>
      <c r="S499" s="244"/>
      <c r="T499" s="245"/>
      <c r="AT499" s="246" t="s">
        <v>164</v>
      </c>
      <c r="AU499" s="246" t="s">
        <v>84</v>
      </c>
      <c r="AV499" s="12" t="s">
        <v>84</v>
      </c>
      <c r="AW499" s="12" t="s">
        <v>34</v>
      </c>
      <c r="AX499" s="12" t="s">
        <v>74</v>
      </c>
      <c r="AY499" s="246" t="s">
        <v>153</v>
      </c>
    </row>
    <row r="500" s="12" customFormat="1">
      <c r="B500" s="236"/>
      <c r="C500" s="237"/>
      <c r="D500" s="233" t="s">
        <v>164</v>
      </c>
      <c r="E500" s="238" t="s">
        <v>19</v>
      </c>
      <c r="F500" s="239" t="s">
        <v>425</v>
      </c>
      <c r="G500" s="237"/>
      <c r="H500" s="240">
        <v>13.757999999999999</v>
      </c>
      <c r="I500" s="241"/>
      <c r="J500" s="237"/>
      <c r="K500" s="237"/>
      <c r="L500" s="242"/>
      <c r="M500" s="243"/>
      <c r="N500" s="244"/>
      <c r="O500" s="244"/>
      <c r="P500" s="244"/>
      <c r="Q500" s="244"/>
      <c r="R500" s="244"/>
      <c r="S500" s="244"/>
      <c r="T500" s="245"/>
      <c r="AT500" s="246" t="s">
        <v>164</v>
      </c>
      <c r="AU500" s="246" t="s">
        <v>84</v>
      </c>
      <c r="AV500" s="12" t="s">
        <v>84</v>
      </c>
      <c r="AW500" s="12" t="s">
        <v>34</v>
      </c>
      <c r="AX500" s="12" t="s">
        <v>74</v>
      </c>
      <c r="AY500" s="246" t="s">
        <v>153</v>
      </c>
    </row>
    <row r="501" s="12" customFormat="1">
      <c r="B501" s="236"/>
      <c r="C501" s="237"/>
      <c r="D501" s="233" t="s">
        <v>164</v>
      </c>
      <c r="E501" s="238" t="s">
        <v>19</v>
      </c>
      <c r="F501" s="239" t="s">
        <v>426</v>
      </c>
      <c r="G501" s="237"/>
      <c r="H501" s="240">
        <v>34.959000000000003</v>
      </c>
      <c r="I501" s="241"/>
      <c r="J501" s="237"/>
      <c r="K501" s="237"/>
      <c r="L501" s="242"/>
      <c r="M501" s="243"/>
      <c r="N501" s="244"/>
      <c r="O501" s="244"/>
      <c r="P501" s="244"/>
      <c r="Q501" s="244"/>
      <c r="R501" s="244"/>
      <c r="S501" s="244"/>
      <c r="T501" s="245"/>
      <c r="AT501" s="246" t="s">
        <v>164</v>
      </c>
      <c r="AU501" s="246" t="s">
        <v>84</v>
      </c>
      <c r="AV501" s="12" t="s">
        <v>84</v>
      </c>
      <c r="AW501" s="12" t="s">
        <v>34</v>
      </c>
      <c r="AX501" s="12" t="s">
        <v>74</v>
      </c>
      <c r="AY501" s="246" t="s">
        <v>153</v>
      </c>
    </row>
    <row r="502" s="12" customFormat="1">
      <c r="B502" s="236"/>
      <c r="C502" s="237"/>
      <c r="D502" s="233" t="s">
        <v>164</v>
      </c>
      <c r="E502" s="238" t="s">
        <v>19</v>
      </c>
      <c r="F502" s="239" t="s">
        <v>427</v>
      </c>
      <c r="G502" s="237"/>
      <c r="H502" s="240">
        <v>22.193000000000001</v>
      </c>
      <c r="I502" s="241"/>
      <c r="J502" s="237"/>
      <c r="K502" s="237"/>
      <c r="L502" s="242"/>
      <c r="M502" s="243"/>
      <c r="N502" s="244"/>
      <c r="O502" s="244"/>
      <c r="P502" s="244"/>
      <c r="Q502" s="244"/>
      <c r="R502" s="244"/>
      <c r="S502" s="244"/>
      <c r="T502" s="245"/>
      <c r="AT502" s="246" t="s">
        <v>164</v>
      </c>
      <c r="AU502" s="246" t="s">
        <v>84</v>
      </c>
      <c r="AV502" s="12" t="s">
        <v>84</v>
      </c>
      <c r="AW502" s="12" t="s">
        <v>34</v>
      </c>
      <c r="AX502" s="12" t="s">
        <v>74</v>
      </c>
      <c r="AY502" s="246" t="s">
        <v>153</v>
      </c>
    </row>
    <row r="503" s="12" customFormat="1">
      <c r="B503" s="236"/>
      <c r="C503" s="237"/>
      <c r="D503" s="233" t="s">
        <v>164</v>
      </c>
      <c r="E503" s="238" t="s">
        <v>19</v>
      </c>
      <c r="F503" s="239" t="s">
        <v>428</v>
      </c>
      <c r="G503" s="237"/>
      <c r="H503" s="240">
        <v>16.331</v>
      </c>
      <c r="I503" s="241"/>
      <c r="J503" s="237"/>
      <c r="K503" s="237"/>
      <c r="L503" s="242"/>
      <c r="M503" s="243"/>
      <c r="N503" s="244"/>
      <c r="O503" s="244"/>
      <c r="P503" s="244"/>
      <c r="Q503" s="244"/>
      <c r="R503" s="244"/>
      <c r="S503" s="244"/>
      <c r="T503" s="245"/>
      <c r="AT503" s="246" t="s">
        <v>164</v>
      </c>
      <c r="AU503" s="246" t="s">
        <v>84</v>
      </c>
      <c r="AV503" s="12" t="s">
        <v>84</v>
      </c>
      <c r="AW503" s="12" t="s">
        <v>34</v>
      </c>
      <c r="AX503" s="12" t="s">
        <v>74</v>
      </c>
      <c r="AY503" s="246" t="s">
        <v>153</v>
      </c>
    </row>
    <row r="504" s="15" customFormat="1">
      <c r="B504" s="268"/>
      <c r="C504" s="269"/>
      <c r="D504" s="233" t="s">
        <v>164</v>
      </c>
      <c r="E504" s="270" t="s">
        <v>19</v>
      </c>
      <c r="F504" s="271" t="s">
        <v>242</v>
      </c>
      <c r="G504" s="269"/>
      <c r="H504" s="272">
        <v>590.65099999999995</v>
      </c>
      <c r="I504" s="273"/>
      <c r="J504" s="269"/>
      <c r="K504" s="269"/>
      <c r="L504" s="274"/>
      <c r="M504" s="275"/>
      <c r="N504" s="276"/>
      <c r="O504" s="276"/>
      <c r="P504" s="276"/>
      <c r="Q504" s="276"/>
      <c r="R504" s="276"/>
      <c r="S504" s="276"/>
      <c r="T504" s="277"/>
      <c r="AT504" s="278" t="s">
        <v>164</v>
      </c>
      <c r="AU504" s="278" t="s">
        <v>84</v>
      </c>
      <c r="AV504" s="15" t="s">
        <v>176</v>
      </c>
      <c r="AW504" s="15" t="s">
        <v>34</v>
      </c>
      <c r="AX504" s="15" t="s">
        <v>74</v>
      </c>
      <c r="AY504" s="278" t="s">
        <v>153</v>
      </c>
    </row>
    <row r="505" s="14" customFormat="1">
      <c r="B505" s="258"/>
      <c r="C505" s="259"/>
      <c r="D505" s="233" t="s">
        <v>164</v>
      </c>
      <c r="E505" s="260" t="s">
        <v>19</v>
      </c>
      <c r="F505" s="261" t="s">
        <v>429</v>
      </c>
      <c r="G505" s="259"/>
      <c r="H505" s="260" t="s">
        <v>19</v>
      </c>
      <c r="I505" s="262"/>
      <c r="J505" s="259"/>
      <c r="K505" s="259"/>
      <c r="L505" s="263"/>
      <c r="M505" s="264"/>
      <c r="N505" s="265"/>
      <c r="O505" s="265"/>
      <c r="P505" s="265"/>
      <c r="Q505" s="265"/>
      <c r="R505" s="265"/>
      <c r="S505" s="265"/>
      <c r="T505" s="266"/>
      <c r="AT505" s="267" t="s">
        <v>164</v>
      </c>
      <c r="AU505" s="267" t="s">
        <v>84</v>
      </c>
      <c r="AV505" s="14" t="s">
        <v>82</v>
      </c>
      <c r="AW505" s="14" t="s">
        <v>34</v>
      </c>
      <c r="AX505" s="14" t="s">
        <v>74</v>
      </c>
      <c r="AY505" s="267" t="s">
        <v>153</v>
      </c>
    </row>
    <row r="506" s="12" customFormat="1">
      <c r="B506" s="236"/>
      <c r="C506" s="237"/>
      <c r="D506" s="233" t="s">
        <v>164</v>
      </c>
      <c r="E506" s="238" t="s">
        <v>19</v>
      </c>
      <c r="F506" s="239" t="s">
        <v>430</v>
      </c>
      <c r="G506" s="237"/>
      <c r="H506" s="240">
        <v>2.46</v>
      </c>
      <c r="I506" s="241"/>
      <c r="J506" s="237"/>
      <c r="K506" s="237"/>
      <c r="L506" s="242"/>
      <c r="M506" s="243"/>
      <c r="N506" s="244"/>
      <c r="O506" s="244"/>
      <c r="P506" s="244"/>
      <c r="Q506" s="244"/>
      <c r="R506" s="244"/>
      <c r="S506" s="244"/>
      <c r="T506" s="245"/>
      <c r="AT506" s="246" t="s">
        <v>164</v>
      </c>
      <c r="AU506" s="246" t="s">
        <v>84</v>
      </c>
      <c r="AV506" s="12" t="s">
        <v>84</v>
      </c>
      <c r="AW506" s="12" t="s">
        <v>34</v>
      </c>
      <c r="AX506" s="12" t="s">
        <v>74</v>
      </c>
      <c r="AY506" s="246" t="s">
        <v>153</v>
      </c>
    </row>
    <row r="507" s="12" customFormat="1">
      <c r="B507" s="236"/>
      <c r="C507" s="237"/>
      <c r="D507" s="233" t="s">
        <v>164</v>
      </c>
      <c r="E507" s="238" t="s">
        <v>19</v>
      </c>
      <c r="F507" s="239" t="s">
        <v>431</v>
      </c>
      <c r="G507" s="237"/>
      <c r="H507" s="240">
        <v>1.24</v>
      </c>
      <c r="I507" s="241"/>
      <c r="J507" s="237"/>
      <c r="K507" s="237"/>
      <c r="L507" s="242"/>
      <c r="M507" s="243"/>
      <c r="N507" s="244"/>
      <c r="O507" s="244"/>
      <c r="P507" s="244"/>
      <c r="Q507" s="244"/>
      <c r="R507" s="244"/>
      <c r="S507" s="244"/>
      <c r="T507" s="245"/>
      <c r="AT507" s="246" t="s">
        <v>164</v>
      </c>
      <c r="AU507" s="246" t="s">
        <v>84</v>
      </c>
      <c r="AV507" s="12" t="s">
        <v>84</v>
      </c>
      <c r="AW507" s="12" t="s">
        <v>34</v>
      </c>
      <c r="AX507" s="12" t="s">
        <v>74</v>
      </c>
      <c r="AY507" s="246" t="s">
        <v>153</v>
      </c>
    </row>
    <row r="508" s="12" customFormat="1">
      <c r="B508" s="236"/>
      <c r="C508" s="237"/>
      <c r="D508" s="233" t="s">
        <v>164</v>
      </c>
      <c r="E508" s="238" t="s">
        <v>19</v>
      </c>
      <c r="F508" s="239" t="s">
        <v>432</v>
      </c>
      <c r="G508" s="237"/>
      <c r="H508" s="240">
        <v>2.5299999999999998</v>
      </c>
      <c r="I508" s="241"/>
      <c r="J508" s="237"/>
      <c r="K508" s="237"/>
      <c r="L508" s="242"/>
      <c r="M508" s="243"/>
      <c r="N508" s="244"/>
      <c r="O508" s="244"/>
      <c r="P508" s="244"/>
      <c r="Q508" s="244"/>
      <c r="R508" s="244"/>
      <c r="S508" s="244"/>
      <c r="T508" s="245"/>
      <c r="AT508" s="246" t="s">
        <v>164</v>
      </c>
      <c r="AU508" s="246" t="s">
        <v>84</v>
      </c>
      <c r="AV508" s="12" t="s">
        <v>84</v>
      </c>
      <c r="AW508" s="12" t="s">
        <v>34</v>
      </c>
      <c r="AX508" s="12" t="s">
        <v>74</v>
      </c>
      <c r="AY508" s="246" t="s">
        <v>153</v>
      </c>
    </row>
    <row r="509" s="12" customFormat="1">
      <c r="B509" s="236"/>
      <c r="C509" s="237"/>
      <c r="D509" s="233" t="s">
        <v>164</v>
      </c>
      <c r="E509" s="238" t="s">
        <v>19</v>
      </c>
      <c r="F509" s="239" t="s">
        <v>433</v>
      </c>
      <c r="G509" s="237"/>
      <c r="H509" s="240">
        <v>1.5800000000000001</v>
      </c>
      <c r="I509" s="241"/>
      <c r="J509" s="237"/>
      <c r="K509" s="237"/>
      <c r="L509" s="242"/>
      <c r="M509" s="243"/>
      <c r="N509" s="244"/>
      <c r="O509" s="244"/>
      <c r="P509" s="244"/>
      <c r="Q509" s="244"/>
      <c r="R509" s="244"/>
      <c r="S509" s="244"/>
      <c r="T509" s="245"/>
      <c r="AT509" s="246" t="s">
        <v>164</v>
      </c>
      <c r="AU509" s="246" t="s">
        <v>84</v>
      </c>
      <c r="AV509" s="12" t="s">
        <v>84</v>
      </c>
      <c r="AW509" s="12" t="s">
        <v>34</v>
      </c>
      <c r="AX509" s="12" t="s">
        <v>74</v>
      </c>
      <c r="AY509" s="246" t="s">
        <v>153</v>
      </c>
    </row>
    <row r="510" s="12" customFormat="1">
      <c r="B510" s="236"/>
      <c r="C510" s="237"/>
      <c r="D510" s="233" t="s">
        <v>164</v>
      </c>
      <c r="E510" s="238" t="s">
        <v>19</v>
      </c>
      <c r="F510" s="239" t="s">
        <v>434</v>
      </c>
      <c r="G510" s="237"/>
      <c r="H510" s="240">
        <v>17.280000000000001</v>
      </c>
      <c r="I510" s="241"/>
      <c r="J510" s="237"/>
      <c r="K510" s="237"/>
      <c r="L510" s="242"/>
      <c r="M510" s="243"/>
      <c r="N510" s="244"/>
      <c r="O510" s="244"/>
      <c r="P510" s="244"/>
      <c r="Q510" s="244"/>
      <c r="R510" s="244"/>
      <c r="S510" s="244"/>
      <c r="T510" s="245"/>
      <c r="AT510" s="246" t="s">
        <v>164</v>
      </c>
      <c r="AU510" s="246" t="s">
        <v>84</v>
      </c>
      <c r="AV510" s="12" t="s">
        <v>84</v>
      </c>
      <c r="AW510" s="12" t="s">
        <v>34</v>
      </c>
      <c r="AX510" s="12" t="s">
        <v>74</v>
      </c>
      <c r="AY510" s="246" t="s">
        <v>153</v>
      </c>
    </row>
    <row r="511" s="12" customFormat="1">
      <c r="B511" s="236"/>
      <c r="C511" s="237"/>
      <c r="D511" s="233" t="s">
        <v>164</v>
      </c>
      <c r="E511" s="238" t="s">
        <v>19</v>
      </c>
      <c r="F511" s="239" t="s">
        <v>435</v>
      </c>
      <c r="G511" s="237"/>
      <c r="H511" s="240">
        <v>41.344000000000001</v>
      </c>
      <c r="I511" s="241"/>
      <c r="J511" s="237"/>
      <c r="K511" s="237"/>
      <c r="L511" s="242"/>
      <c r="M511" s="243"/>
      <c r="N511" s="244"/>
      <c r="O511" s="244"/>
      <c r="P511" s="244"/>
      <c r="Q511" s="244"/>
      <c r="R511" s="244"/>
      <c r="S511" s="244"/>
      <c r="T511" s="245"/>
      <c r="AT511" s="246" t="s">
        <v>164</v>
      </c>
      <c r="AU511" s="246" t="s">
        <v>84</v>
      </c>
      <c r="AV511" s="12" t="s">
        <v>84</v>
      </c>
      <c r="AW511" s="12" t="s">
        <v>34</v>
      </c>
      <c r="AX511" s="12" t="s">
        <v>74</v>
      </c>
      <c r="AY511" s="246" t="s">
        <v>153</v>
      </c>
    </row>
    <row r="512" s="12" customFormat="1">
      <c r="B512" s="236"/>
      <c r="C512" s="237"/>
      <c r="D512" s="233" t="s">
        <v>164</v>
      </c>
      <c r="E512" s="238" t="s">
        <v>19</v>
      </c>
      <c r="F512" s="239" t="s">
        <v>436</v>
      </c>
      <c r="G512" s="237"/>
      <c r="H512" s="240">
        <v>21.600000000000001</v>
      </c>
      <c r="I512" s="241"/>
      <c r="J512" s="237"/>
      <c r="K512" s="237"/>
      <c r="L512" s="242"/>
      <c r="M512" s="243"/>
      <c r="N512" s="244"/>
      <c r="O512" s="244"/>
      <c r="P512" s="244"/>
      <c r="Q512" s="244"/>
      <c r="R512" s="244"/>
      <c r="S512" s="244"/>
      <c r="T512" s="245"/>
      <c r="AT512" s="246" t="s">
        <v>164</v>
      </c>
      <c r="AU512" s="246" t="s">
        <v>84</v>
      </c>
      <c r="AV512" s="12" t="s">
        <v>84</v>
      </c>
      <c r="AW512" s="12" t="s">
        <v>34</v>
      </c>
      <c r="AX512" s="12" t="s">
        <v>74</v>
      </c>
      <c r="AY512" s="246" t="s">
        <v>153</v>
      </c>
    </row>
    <row r="513" s="12" customFormat="1">
      <c r="B513" s="236"/>
      <c r="C513" s="237"/>
      <c r="D513" s="233" t="s">
        <v>164</v>
      </c>
      <c r="E513" s="238" t="s">
        <v>19</v>
      </c>
      <c r="F513" s="239" t="s">
        <v>437</v>
      </c>
      <c r="G513" s="237"/>
      <c r="H513" s="240">
        <v>7.8300000000000001</v>
      </c>
      <c r="I513" s="241"/>
      <c r="J513" s="237"/>
      <c r="K513" s="237"/>
      <c r="L513" s="242"/>
      <c r="M513" s="243"/>
      <c r="N513" s="244"/>
      <c r="O513" s="244"/>
      <c r="P513" s="244"/>
      <c r="Q513" s="244"/>
      <c r="R513" s="244"/>
      <c r="S513" s="244"/>
      <c r="T513" s="245"/>
      <c r="AT513" s="246" t="s">
        <v>164</v>
      </c>
      <c r="AU513" s="246" t="s">
        <v>84</v>
      </c>
      <c r="AV513" s="12" t="s">
        <v>84</v>
      </c>
      <c r="AW513" s="12" t="s">
        <v>34</v>
      </c>
      <c r="AX513" s="12" t="s">
        <v>74</v>
      </c>
      <c r="AY513" s="246" t="s">
        <v>153</v>
      </c>
    </row>
    <row r="514" s="12" customFormat="1">
      <c r="B514" s="236"/>
      <c r="C514" s="237"/>
      <c r="D514" s="233" t="s">
        <v>164</v>
      </c>
      <c r="E514" s="238" t="s">
        <v>19</v>
      </c>
      <c r="F514" s="239" t="s">
        <v>438</v>
      </c>
      <c r="G514" s="237"/>
      <c r="H514" s="240">
        <v>11.07</v>
      </c>
      <c r="I514" s="241"/>
      <c r="J514" s="237"/>
      <c r="K514" s="237"/>
      <c r="L514" s="242"/>
      <c r="M514" s="243"/>
      <c r="N514" s="244"/>
      <c r="O514" s="244"/>
      <c r="P514" s="244"/>
      <c r="Q514" s="244"/>
      <c r="R514" s="244"/>
      <c r="S514" s="244"/>
      <c r="T514" s="245"/>
      <c r="AT514" s="246" t="s">
        <v>164</v>
      </c>
      <c r="AU514" s="246" t="s">
        <v>84</v>
      </c>
      <c r="AV514" s="12" t="s">
        <v>84</v>
      </c>
      <c r="AW514" s="12" t="s">
        <v>34</v>
      </c>
      <c r="AX514" s="12" t="s">
        <v>74</v>
      </c>
      <c r="AY514" s="246" t="s">
        <v>153</v>
      </c>
    </row>
    <row r="515" s="12" customFormat="1">
      <c r="B515" s="236"/>
      <c r="C515" s="237"/>
      <c r="D515" s="233" t="s">
        <v>164</v>
      </c>
      <c r="E515" s="238" t="s">
        <v>19</v>
      </c>
      <c r="F515" s="239" t="s">
        <v>439</v>
      </c>
      <c r="G515" s="237"/>
      <c r="H515" s="240">
        <v>41.973999999999997</v>
      </c>
      <c r="I515" s="241"/>
      <c r="J515" s="237"/>
      <c r="K515" s="237"/>
      <c r="L515" s="242"/>
      <c r="M515" s="243"/>
      <c r="N515" s="244"/>
      <c r="O515" s="244"/>
      <c r="P515" s="244"/>
      <c r="Q515" s="244"/>
      <c r="R515" s="244"/>
      <c r="S515" s="244"/>
      <c r="T515" s="245"/>
      <c r="AT515" s="246" t="s">
        <v>164</v>
      </c>
      <c r="AU515" s="246" t="s">
        <v>84</v>
      </c>
      <c r="AV515" s="12" t="s">
        <v>84</v>
      </c>
      <c r="AW515" s="12" t="s">
        <v>34</v>
      </c>
      <c r="AX515" s="12" t="s">
        <v>74</v>
      </c>
      <c r="AY515" s="246" t="s">
        <v>153</v>
      </c>
    </row>
    <row r="516" s="12" customFormat="1">
      <c r="B516" s="236"/>
      <c r="C516" s="237"/>
      <c r="D516" s="233" t="s">
        <v>164</v>
      </c>
      <c r="E516" s="238" t="s">
        <v>19</v>
      </c>
      <c r="F516" s="239" t="s">
        <v>440</v>
      </c>
      <c r="G516" s="237"/>
      <c r="H516" s="240">
        <v>28</v>
      </c>
      <c r="I516" s="241"/>
      <c r="J516" s="237"/>
      <c r="K516" s="237"/>
      <c r="L516" s="242"/>
      <c r="M516" s="243"/>
      <c r="N516" s="244"/>
      <c r="O516" s="244"/>
      <c r="P516" s="244"/>
      <c r="Q516" s="244"/>
      <c r="R516" s="244"/>
      <c r="S516" s="244"/>
      <c r="T516" s="245"/>
      <c r="AT516" s="246" t="s">
        <v>164</v>
      </c>
      <c r="AU516" s="246" t="s">
        <v>84</v>
      </c>
      <c r="AV516" s="12" t="s">
        <v>84</v>
      </c>
      <c r="AW516" s="12" t="s">
        <v>34</v>
      </c>
      <c r="AX516" s="12" t="s">
        <v>74</v>
      </c>
      <c r="AY516" s="246" t="s">
        <v>153</v>
      </c>
    </row>
    <row r="517" s="12" customFormat="1">
      <c r="B517" s="236"/>
      <c r="C517" s="237"/>
      <c r="D517" s="233" t="s">
        <v>164</v>
      </c>
      <c r="E517" s="238" t="s">
        <v>19</v>
      </c>
      <c r="F517" s="239" t="s">
        <v>288</v>
      </c>
      <c r="G517" s="237"/>
      <c r="H517" s="240">
        <v>10.800000000000001</v>
      </c>
      <c r="I517" s="241"/>
      <c r="J517" s="237"/>
      <c r="K517" s="237"/>
      <c r="L517" s="242"/>
      <c r="M517" s="243"/>
      <c r="N517" s="244"/>
      <c r="O517" s="244"/>
      <c r="P517" s="244"/>
      <c r="Q517" s="244"/>
      <c r="R517" s="244"/>
      <c r="S517" s="244"/>
      <c r="T517" s="245"/>
      <c r="AT517" s="246" t="s">
        <v>164</v>
      </c>
      <c r="AU517" s="246" t="s">
        <v>84</v>
      </c>
      <c r="AV517" s="12" t="s">
        <v>84</v>
      </c>
      <c r="AW517" s="12" t="s">
        <v>34</v>
      </c>
      <c r="AX517" s="12" t="s">
        <v>74</v>
      </c>
      <c r="AY517" s="246" t="s">
        <v>153</v>
      </c>
    </row>
    <row r="518" s="12" customFormat="1">
      <c r="B518" s="236"/>
      <c r="C518" s="237"/>
      <c r="D518" s="233" t="s">
        <v>164</v>
      </c>
      <c r="E518" s="238" t="s">
        <v>19</v>
      </c>
      <c r="F518" s="239" t="s">
        <v>302</v>
      </c>
      <c r="G518" s="237"/>
      <c r="H518" s="240">
        <v>0.80000000000000004</v>
      </c>
      <c r="I518" s="241"/>
      <c r="J518" s="237"/>
      <c r="K518" s="237"/>
      <c r="L518" s="242"/>
      <c r="M518" s="243"/>
      <c r="N518" s="244"/>
      <c r="O518" s="244"/>
      <c r="P518" s="244"/>
      <c r="Q518" s="244"/>
      <c r="R518" s="244"/>
      <c r="S518" s="244"/>
      <c r="T518" s="245"/>
      <c r="AT518" s="246" t="s">
        <v>164</v>
      </c>
      <c r="AU518" s="246" t="s">
        <v>84</v>
      </c>
      <c r="AV518" s="12" t="s">
        <v>84</v>
      </c>
      <c r="AW518" s="12" t="s">
        <v>34</v>
      </c>
      <c r="AX518" s="12" t="s">
        <v>74</v>
      </c>
      <c r="AY518" s="246" t="s">
        <v>153</v>
      </c>
    </row>
    <row r="519" s="15" customFormat="1">
      <c r="B519" s="268"/>
      <c r="C519" s="269"/>
      <c r="D519" s="233" t="s">
        <v>164</v>
      </c>
      <c r="E519" s="270" t="s">
        <v>19</v>
      </c>
      <c r="F519" s="271" t="s">
        <v>242</v>
      </c>
      <c r="G519" s="269"/>
      <c r="H519" s="272">
        <v>188.50800000000001</v>
      </c>
      <c r="I519" s="273"/>
      <c r="J519" s="269"/>
      <c r="K519" s="269"/>
      <c r="L519" s="274"/>
      <c r="M519" s="275"/>
      <c r="N519" s="276"/>
      <c r="O519" s="276"/>
      <c r="P519" s="276"/>
      <c r="Q519" s="276"/>
      <c r="R519" s="276"/>
      <c r="S519" s="276"/>
      <c r="T519" s="277"/>
      <c r="AT519" s="278" t="s">
        <v>164</v>
      </c>
      <c r="AU519" s="278" t="s">
        <v>84</v>
      </c>
      <c r="AV519" s="15" t="s">
        <v>176</v>
      </c>
      <c r="AW519" s="15" t="s">
        <v>34</v>
      </c>
      <c r="AX519" s="15" t="s">
        <v>74</v>
      </c>
      <c r="AY519" s="278" t="s">
        <v>153</v>
      </c>
    </row>
    <row r="520" s="13" customFormat="1">
      <c r="B520" s="247"/>
      <c r="C520" s="248"/>
      <c r="D520" s="233" t="s">
        <v>164</v>
      </c>
      <c r="E520" s="249" t="s">
        <v>19</v>
      </c>
      <c r="F520" s="250" t="s">
        <v>167</v>
      </c>
      <c r="G520" s="248"/>
      <c r="H520" s="251">
        <v>1875.781</v>
      </c>
      <c r="I520" s="252"/>
      <c r="J520" s="248"/>
      <c r="K520" s="248"/>
      <c r="L520" s="253"/>
      <c r="M520" s="254"/>
      <c r="N520" s="255"/>
      <c r="O520" s="255"/>
      <c r="P520" s="255"/>
      <c r="Q520" s="255"/>
      <c r="R520" s="255"/>
      <c r="S520" s="255"/>
      <c r="T520" s="256"/>
      <c r="AT520" s="257" t="s">
        <v>164</v>
      </c>
      <c r="AU520" s="257" t="s">
        <v>84</v>
      </c>
      <c r="AV520" s="13" t="s">
        <v>160</v>
      </c>
      <c r="AW520" s="13" t="s">
        <v>34</v>
      </c>
      <c r="AX520" s="13" t="s">
        <v>82</v>
      </c>
      <c r="AY520" s="257" t="s">
        <v>153</v>
      </c>
    </row>
    <row r="521" s="1" customFormat="1" ht="16.5" customHeight="1">
      <c r="B521" s="39"/>
      <c r="C521" s="220" t="s">
        <v>453</v>
      </c>
      <c r="D521" s="220" t="s">
        <v>155</v>
      </c>
      <c r="E521" s="221" t="s">
        <v>454</v>
      </c>
      <c r="F521" s="222" t="s">
        <v>455</v>
      </c>
      <c r="G521" s="223" t="s">
        <v>182</v>
      </c>
      <c r="H521" s="224">
        <v>222.16</v>
      </c>
      <c r="I521" s="225"/>
      <c r="J521" s="226">
        <f>ROUND(I521*H521,2)</f>
        <v>0</v>
      </c>
      <c r="K521" s="222" t="s">
        <v>159</v>
      </c>
      <c r="L521" s="44"/>
      <c r="M521" s="227" t="s">
        <v>19</v>
      </c>
      <c r="N521" s="228" t="s">
        <v>45</v>
      </c>
      <c r="O521" s="84"/>
      <c r="P521" s="229">
        <f>O521*H521</f>
        <v>0</v>
      </c>
      <c r="Q521" s="229">
        <v>0.0015</v>
      </c>
      <c r="R521" s="229">
        <f>Q521*H521</f>
        <v>0.33323999999999998</v>
      </c>
      <c r="S521" s="229">
        <v>0</v>
      </c>
      <c r="T521" s="230">
        <f>S521*H521</f>
        <v>0</v>
      </c>
      <c r="AR521" s="231" t="s">
        <v>160</v>
      </c>
      <c r="AT521" s="231" t="s">
        <v>155</v>
      </c>
      <c r="AU521" s="231" t="s">
        <v>84</v>
      </c>
      <c r="AY521" s="18" t="s">
        <v>153</v>
      </c>
      <c r="BE521" s="232">
        <f>IF(N521="základní",J521,0)</f>
        <v>0</v>
      </c>
      <c r="BF521" s="232">
        <f>IF(N521="snížená",J521,0)</f>
        <v>0</v>
      </c>
      <c r="BG521" s="232">
        <f>IF(N521="zákl. přenesená",J521,0)</f>
        <v>0</v>
      </c>
      <c r="BH521" s="232">
        <f>IF(N521="sníž. přenesená",J521,0)</f>
        <v>0</v>
      </c>
      <c r="BI521" s="232">
        <f>IF(N521="nulová",J521,0)</f>
        <v>0</v>
      </c>
      <c r="BJ521" s="18" t="s">
        <v>82</v>
      </c>
      <c r="BK521" s="232">
        <f>ROUND(I521*H521,2)</f>
        <v>0</v>
      </c>
      <c r="BL521" s="18" t="s">
        <v>160</v>
      </c>
      <c r="BM521" s="231" t="s">
        <v>456</v>
      </c>
    </row>
    <row r="522" s="1" customFormat="1">
      <c r="B522" s="39"/>
      <c r="C522" s="40"/>
      <c r="D522" s="233" t="s">
        <v>162</v>
      </c>
      <c r="E522" s="40"/>
      <c r="F522" s="234" t="s">
        <v>457</v>
      </c>
      <c r="G522" s="40"/>
      <c r="H522" s="40"/>
      <c r="I522" s="146"/>
      <c r="J522" s="40"/>
      <c r="K522" s="40"/>
      <c r="L522" s="44"/>
      <c r="M522" s="235"/>
      <c r="N522" s="84"/>
      <c r="O522" s="84"/>
      <c r="P522" s="84"/>
      <c r="Q522" s="84"/>
      <c r="R522" s="84"/>
      <c r="S522" s="84"/>
      <c r="T522" s="85"/>
      <c r="AT522" s="18" t="s">
        <v>162</v>
      </c>
      <c r="AU522" s="18" t="s">
        <v>84</v>
      </c>
    </row>
    <row r="523" s="12" customFormat="1">
      <c r="B523" s="236"/>
      <c r="C523" s="237"/>
      <c r="D523" s="233" t="s">
        <v>164</v>
      </c>
      <c r="E523" s="238" t="s">
        <v>19</v>
      </c>
      <c r="F523" s="239" t="s">
        <v>458</v>
      </c>
      <c r="G523" s="237"/>
      <c r="H523" s="240">
        <v>4.9000000000000004</v>
      </c>
      <c r="I523" s="241"/>
      <c r="J523" s="237"/>
      <c r="K523" s="237"/>
      <c r="L523" s="242"/>
      <c r="M523" s="243"/>
      <c r="N523" s="244"/>
      <c r="O523" s="244"/>
      <c r="P523" s="244"/>
      <c r="Q523" s="244"/>
      <c r="R523" s="244"/>
      <c r="S523" s="244"/>
      <c r="T523" s="245"/>
      <c r="AT523" s="246" t="s">
        <v>164</v>
      </c>
      <c r="AU523" s="246" t="s">
        <v>84</v>
      </c>
      <c r="AV523" s="12" t="s">
        <v>84</v>
      </c>
      <c r="AW523" s="12" t="s">
        <v>34</v>
      </c>
      <c r="AX523" s="12" t="s">
        <v>74</v>
      </c>
      <c r="AY523" s="246" t="s">
        <v>153</v>
      </c>
    </row>
    <row r="524" s="12" customFormat="1">
      <c r="B524" s="236"/>
      <c r="C524" s="237"/>
      <c r="D524" s="233" t="s">
        <v>164</v>
      </c>
      <c r="E524" s="238" t="s">
        <v>19</v>
      </c>
      <c r="F524" s="239" t="s">
        <v>459</v>
      </c>
      <c r="G524" s="237"/>
      <c r="H524" s="240">
        <v>4.7999999999999998</v>
      </c>
      <c r="I524" s="241"/>
      <c r="J524" s="237"/>
      <c r="K524" s="237"/>
      <c r="L524" s="242"/>
      <c r="M524" s="243"/>
      <c r="N524" s="244"/>
      <c r="O524" s="244"/>
      <c r="P524" s="244"/>
      <c r="Q524" s="244"/>
      <c r="R524" s="244"/>
      <c r="S524" s="244"/>
      <c r="T524" s="245"/>
      <c r="AT524" s="246" t="s">
        <v>164</v>
      </c>
      <c r="AU524" s="246" t="s">
        <v>84</v>
      </c>
      <c r="AV524" s="12" t="s">
        <v>84</v>
      </c>
      <c r="AW524" s="12" t="s">
        <v>34</v>
      </c>
      <c r="AX524" s="12" t="s">
        <v>74</v>
      </c>
      <c r="AY524" s="246" t="s">
        <v>153</v>
      </c>
    </row>
    <row r="525" s="12" customFormat="1">
      <c r="B525" s="236"/>
      <c r="C525" s="237"/>
      <c r="D525" s="233" t="s">
        <v>164</v>
      </c>
      <c r="E525" s="238" t="s">
        <v>19</v>
      </c>
      <c r="F525" s="239" t="s">
        <v>460</v>
      </c>
      <c r="G525" s="237"/>
      <c r="H525" s="240">
        <v>6.2999999999999998</v>
      </c>
      <c r="I525" s="241"/>
      <c r="J525" s="237"/>
      <c r="K525" s="237"/>
      <c r="L525" s="242"/>
      <c r="M525" s="243"/>
      <c r="N525" s="244"/>
      <c r="O525" s="244"/>
      <c r="P525" s="244"/>
      <c r="Q525" s="244"/>
      <c r="R525" s="244"/>
      <c r="S525" s="244"/>
      <c r="T525" s="245"/>
      <c r="AT525" s="246" t="s">
        <v>164</v>
      </c>
      <c r="AU525" s="246" t="s">
        <v>84</v>
      </c>
      <c r="AV525" s="12" t="s">
        <v>84</v>
      </c>
      <c r="AW525" s="12" t="s">
        <v>34</v>
      </c>
      <c r="AX525" s="12" t="s">
        <v>74</v>
      </c>
      <c r="AY525" s="246" t="s">
        <v>153</v>
      </c>
    </row>
    <row r="526" s="12" customFormat="1">
      <c r="B526" s="236"/>
      <c r="C526" s="237"/>
      <c r="D526" s="233" t="s">
        <v>164</v>
      </c>
      <c r="E526" s="238" t="s">
        <v>19</v>
      </c>
      <c r="F526" s="239" t="s">
        <v>461</v>
      </c>
      <c r="G526" s="237"/>
      <c r="H526" s="240">
        <v>163.80000000000001</v>
      </c>
      <c r="I526" s="241"/>
      <c r="J526" s="237"/>
      <c r="K526" s="237"/>
      <c r="L526" s="242"/>
      <c r="M526" s="243"/>
      <c r="N526" s="244"/>
      <c r="O526" s="244"/>
      <c r="P526" s="244"/>
      <c r="Q526" s="244"/>
      <c r="R526" s="244"/>
      <c r="S526" s="244"/>
      <c r="T526" s="245"/>
      <c r="AT526" s="246" t="s">
        <v>164</v>
      </c>
      <c r="AU526" s="246" t="s">
        <v>84</v>
      </c>
      <c r="AV526" s="12" t="s">
        <v>84</v>
      </c>
      <c r="AW526" s="12" t="s">
        <v>34</v>
      </c>
      <c r="AX526" s="12" t="s">
        <v>74</v>
      </c>
      <c r="AY526" s="246" t="s">
        <v>153</v>
      </c>
    </row>
    <row r="527" s="12" customFormat="1">
      <c r="B527" s="236"/>
      <c r="C527" s="237"/>
      <c r="D527" s="233" t="s">
        <v>164</v>
      </c>
      <c r="E527" s="238" t="s">
        <v>19</v>
      </c>
      <c r="F527" s="239" t="s">
        <v>462</v>
      </c>
      <c r="G527" s="237"/>
      <c r="H527" s="240">
        <v>7.5999999999999996</v>
      </c>
      <c r="I527" s="241"/>
      <c r="J527" s="237"/>
      <c r="K527" s="237"/>
      <c r="L527" s="242"/>
      <c r="M527" s="243"/>
      <c r="N527" s="244"/>
      <c r="O527" s="244"/>
      <c r="P527" s="244"/>
      <c r="Q527" s="244"/>
      <c r="R527" s="244"/>
      <c r="S527" s="244"/>
      <c r="T527" s="245"/>
      <c r="AT527" s="246" t="s">
        <v>164</v>
      </c>
      <c r="AU527" s="246" t="s">
        <v>84</v>
      </c>
      <c r="AV527" s="12" t="s">
        <v>84</v>
      </c>
      <c r="AW527" s="12" t="s">
        <v>34</v>
      </c>
      <c r="AX527" s="12" t="s">
        <v>74</v>
      </c>
      <c r="AY527" s="246" t="s">
        <v>153</v>
      </c>
    </row>
    <row r="528" s="12" customFormat="1">
      <c r="B528" s="236"/>
      <c r="C528" s="237"/>
      <c r="D528" s="233" t="s">
        <v>164</v>
      </c>
      <c r="E528" s="238" t="s">
        <v>19</v>
      </c>
      <c r="F528" s="239" t="s">
        <v>463</v>
      </c>
      <c r="G528" s="237"/>
      <c r="H528" s="240">
        <v>12.6</v>
      </c>
      <c r="I528" s="241"/>
      <c r="J528" s="237"/>
      <c r="K528" s="237"/>
      <c r="L528" s="242"/>
      <c r="M528" s="243"/>
      <c r="N528" s="244"/>
      <c r="O528" s="244"/>
      <c r="P528" s="244"/>
      <c r="Q528" s="244"/>
      <c r="R528" s="244"/>
      <c r="S528" s="244"/>
      <c r="T528" s="245"/>
      <c r="AT528" s="246" t="s">
        <v>164</v>
      </c>
      <c r="AU528" s="246" t="s">
        <v>84</v>
      </c>
      <c r="AV528" s="12" t="s">
        <v>84</v>
      </c>
      <c r="AW528" s="12" t="s">
        <v>34</v>
      </c>
      <c r="AX528" s="12" t="s">
        <v>74</v>
      </c>
      <c r="AY528" s="246" t="s">
        <v>153</v>
      </c>
    </row>
    <row r="529" s="12" customFormat="1">
      <c r="B529" s="236"/>
      <c r="C529" s="237"/>
      <c r="D529" s="233" t="s">
        <v>164</v>
      </c>
      <c r="E529" s="238" t="s">
        <v>19</v>
      </c>
      <c r="F529" s="239" t="s">
        <v>464</v>
      </c>
      <c r="G529" s="237"/>
      <c r="H529" s="240">
        <v>22.16</v>
      </c>
      <c r="I529" s="241"/>
      <c r="J529" s="237"/>
      <c r="K529" s="237"/>
      <c r="L529" s="242"/>
      <c r="M529" s="243"/>
      <c r="N529" s="244"/>
      <c r="O529" s="244"/>
      <c r="P529" s="244"/>
      <c r="Q529" s="244"/>
      <c r="R529" s="244"/>
      <c r="S529" s="244"/>
      <c r="T529" s="245"/>
      <c r="AT529" s="246" t="s">
        <v>164</v>
      </c>
      <c r="AU529" s="246" t="s">
        <v>84</v>
      </c>
      <c r="AV529" s="12" t="s">
        <v>84</v>
      </c>
      <c r="AW529" s="12" t="s">
        <v>34</v>
      </c>
      <c r="AX529" s="12" t="s">
        <v>74</v>
      </c>
      <c r="AY529" s="246" t="s">
        <v>153</v>
      </c>
    </row>
    <row r="530" s="13" customFormat="1">
      <c r="B530" s="247"/>
      <c r="C530" s="248"/>
      <c r="D530" s="233" t="s">
        <v>164</v>
      </c>
      <c r="E530" s="249" t="s">
        <v>19</v>
      </c>
      <c r="F530" s="250" t="s">
        <v>167</v>
      </c>
      <c r="G530" s="248"/>
      <c r="H530" s="251">
        <v>222.16</v>
      </c>
      <c r="I530" s="252"/>
      <c r="J530" s="248"/>
      <c r="K530" s="248"/>
      <c r="L530" s="253"/>
      <c r="M530" s="254"/>
      <c r="N530" s="255"/>
      <c r="O530" s="255"/>
      <c r="P530" s="255"/>
      <c r="Q530" s="255"/>
      <c r="R530" s="255"/>
      <c r="S530" s="255"/>
      <c r="T530" s="256"/>
      <c r="AT530" s="257" t="s">
        <v>164</v>
      </c>
      <c r="AU530" s="257" t="s">
        <v>84</v>
      </c>
      <c r="AV530" s="13" t="s">
        <v>160</v>
      </c>
      <c r="AW530" s="13" t="s">
        <v>34</v>
      </c>
      <c r="AX530" s="13" t="s">
        <v>82</v>
      </c>
      <c r="AY530" s="257" t="s">
        <v>153</v>
      </c>
    </row>
    <row r="531" s="1" customFormat="1" ht="16.5" customHeight="1">
      <c r="B531" s="39"/>
      <c r="C531" s="220" t="s">
        <v>465</v>
      </c>
      <c r="D531" s="220" t="s">
        <v>155</v>
      </c>
      <c r="E531" s="221" t="s">
        <v>466</v>
      </c>
      <c r="F531" s="222" t="s">
        <v>467</v>
      </c>
      <c r="G531" s="223" t="s">
        <v>158</v>
      </c>
      <c r="H531" s="224">
        <v>709.23599999999999</v>
      </c>
      <c r="I531" s="225"/>
      <c r="J531" s="226">
        <f>ROUND(I531*H531,2)</f>
        <v>0</v>
      </c>
      <c r="K531" s="222" t="s">
        <v>159</v>
      </c>
      <c r="L531" s="44"/>
      <c r="M531" s="227" t="s">
        <v>19</v>
      </c>
      <c r="N531" s="228" t="s">
        <v>45</v>
      </c>
      <c r="O531" s="84"/>
      <c r="P531" s="229">
        <f>O531*H531</f>
        <v>0</v>
      </c>
      <c r="Q531" s="229">
        <v>0.0054599999999999996</v>
      </c>
      <c r="R531" s="229">
        <f>Q531*H531</f>
        <v>3.8724285599999995</v>
      </c>
      <c r="S531" s="229">
        <v>0</v>
      </c>
      <c r="T531" s="230">
        <f>S531*H531</f>
        <v>0</v>
      </c>
      <c r="AR531" s="231" t="s">
        <v>160</v>
      </c>
      <c r="AT531" s="231" t="s">
        <v>155</v>
      </c>
      <c r="AU531" s="231" t="s">
        <v>84</v>
      </c>
      <c r="AY531" s="18" t="s">
        <v>153</v>
      </c>
      <c r="BE531" s="232">
        <f>IF(N531="základní",J531,0)</f>
        <v>0</v>
      </c>
      <c r="BF531" s="232">
        <f>IF(N531="snížená",J531,0)</f>
        <v>0</v>
      </c>
      <c r="BG531" s="232">
        <f>IF(N531="zákl. přenesená",J531,0)</f>
        <v>0</v>
      </c>
      <c r="BH531" s="232">
        <f>IF(N531="sníž. přenesená",J531,0)</f>
        <v>0</v>
      </c>
      <c r="BI531" s="232">
        <f>IF(N531="nulová",J531,0)</f>
        <v>0</v>
      </c>
      <c r="BJ531" s="18" t="s">
        <v>82</v>
      </c>
      <c r="BK531" s="232">
        <f>ROUND(I531*H531,2)</f>
        <v>0</v>
      </c>
      <c r="BL531" s="18" t="s">
        <v>160</v>
      </c>
      <c r="BM531" s="231" t="s">
        <v>468</v>
      </c>
    </row>
    <row r="532" s="1" customFormat="1">
      <c r="B532" s="39"/>
      <c r="C532" s="40"/>
      <c r="D532" s="233" t="s">
        <v>162</v>
      </c>
      <c r="E532" s="40"/>
      <c r="F532" s="234" t="s">
        <v>469</v>
      </c>
      <c r="G532" s="40"/>
      <c r="H532" s="40"/>
      <c r="I532" s="146"/>
      <c r="J532" s="40"/>
      <c r="K532" s="40"/>
      <c r="L532" s="44"/>
      <c r="M532" s="235"/>
      <c r="N532" s="84"/>
      <c r="O532" s="84"/>
      <c r="P532" s="84"/>
      <c r="Q532" s="84"/>
      <c r="R532" s="84"/>
      <c r="S532" s="84"/>
      <c r="T532" s="85"/>
      <c r="AT532" s="18" t="s">
        <v>162</v>
      </c>
      <c r="AU532" s="18" t="s">
        <v>84</v>
      </c>
    </row>
    <row r="533" s="12" customFormat="1">
      <c r="B533" s="236"/>
      <c r="C533" s="237"/>
      <c r="D533" s="233" t="s">
        <v>164</v>
      </c>
      <c r="E533" s="238" t="s">
        <v>19</v>
      </c>
      <c r="F533" s="239" t="s">
        <v>470</v>
      </c>
      <c r="G533" s="237"/>
      <c r="H533" s="240">
        <v>790</v>
      </c>
      <c r="I533" s="241"/>
      <c r="J533" s="237"/>
      <c r="K533" s="237"/>
      <c r="L533" s="242"/>
      <c r="M533" s="243"/>
      <c r="N533" s="244"/>
      <c r="O533" s="244"/>
      <c r="P533" s="244"/>
      <c r="Q533" s="244"/>
      <c r="R533" s="244"/>
      <c r="S533" s="244"/>
      <c r="T533" s="245"/>
      <c r="AT533" s="246" t="s">
        <v>164</v>
      </c>
      <c r="AU533" s="246" t="s">
        <v>84</v>
      </c>
      <c r="AV533" s="12" t="s">
        <v>84</v>
      </c>
      <c r="AW533" s="12" t="s">
        <v>34</v>
      </c>
      <c r="AX533" s="12" t="s">
        <v>74</v>
      </c>
      <c r="AY533" s="246" t="s">
        <v>153</v>
      </c>
    </row>
    <row r="534" s="12" customFormat="1">
      <c r="B534" s="236"/>
      <c r="C534" s="237"/>
      <c r="D534" s="233" t="s">
        <v>164</v>
      </c>
      <c r="E534" s="238" t="s">
        <v>19</v>
      </c>
      <c r="F534" s="239" t="s">
        <v>471</v>
      </c>
      <c r="G534" s="237"/>
      <c r="H534" s="240">
        <v>-80.763999999999996</v>
      </c>
      <c r="I534" s="241"/>
      <c r="J534" s="237"/>
      <c r="K534" s="237"/>
      <c r="L534" s="242"/>
      <c r="M534" s="243"/>
      <c r="N534" s="244"/>
      <c r="O534" s="244"/>
      <c r="P534" s="244"/>
      <c r="Q534" s="244"/>
      <c r="R534" s="244"/>
      <c r="S534" s="244"/>
      <c r="T534" s="245"/>
      <c r="AT534" s="246" t="s">
        <v>164</v>
      </c>
      <c r="AU534" s="246" t="s">
        <v>84</v>
      </c>
      <c r="AV534" s="12" t="s">
        <v>84</v>
      </c>
      <c r="AW534" s="12" t="s">
        <v>34</v>
      </c>
      <c r="AX534" s="12" t="s">
        <v>74</v>
      </c>
      <c r="AY534" s="246" t="s">
        <v>153</v>
      </c>
    </row>
    <row r="535" s="13" customFormat="1">
      <c r="B535" s="247"/>
      <c r="C535" s="248"/>
      <c r="D535" s="233" t="s">
        <v>164</v>
      </c>
      <c r="E535" s="249" t="s">
        <v>19</v>
      </c>
      <c r="F535" s="250" t="s">
        <v>167</v>
      </c>
      <c r="G535" s="248"/>
      <c r="H535" s="251">
        <v>709.23599999999999</v>
      </c>
      <c r="I535" s="252"/>
      <c r="J535" s="248"/>
      <c r="K535" s="248"/>
      <c r="L535" s="253"/>
      <c r="M535" s="254"/>
      <c r="N535" s="255"/>
      <c r="O535" s="255"/>
      <c r="P535" s="255"/>
      <c r="Q535" s="255"/>
      <c r="R535" s="255"/>
      <c r="S535" s="255"/>
      <c r="T535" s="256"/>
      <c r="AT535" s="257" t="s">
        <v>164</v>
      </c>
      <c r="AU535" s="257" t="s">
        <v>84</v>
      </c>
      <c r="AV535" s="13" t="s">
        <v>160</v>
      </c>
      <c r="AW535" s="13" t="s">
        <v>34</v>
      </c>
      <c r="AX535" s="13" t="s">
        <v>82</v>
      </c>
      <c r="AY535" s="257" t="s">
        <v>153</v>
      </c>
    </row>
    <row r="536" s="1" customFormat="1" ht="24" customHeight="1">
      <c r="B536" s="39"/>
      <c r="C536" s="220" t="s">
        <v>472</v>
      </c>
      <c r="D536" s="220" t="s">
        <v>155</v>
      </c>
      <c r="E536" s="221" t="s">
        <v>473</v>
      </c>
      <c r="F536" s="222" t="s">
        <v>474</v>
      </c>
      <c r="G536" s="223" t="s">
        <v>158</v>
      </c>
      <c r="H536" s="224">
        <v>5673.8879999999999</v>
      </c>
      <c r="I536" s="225"/>
      <c r="J536" s="226">
        <f>ROUND(I536*H536,2)</f>
        <v>0</v>
      </c>
      <c r="K536" s="222" t="s">
        <v>159</v>
      </c>
      <c r="L536" s="44"/>
      <c r="M536" s="227" t="s">
        <v>19</v>
      </c>
      <c r="N536" s="228" t="s">
        <v>45</v>
      </c>
      <c r="O536" s="84"/>
      <c r="P536" s="229">
        <f>O536*H536</f>
        <v>0</v>
      </c>
      <c r="Q536" s="229">
        <v>0.0020999999999999999</v>
      </c>
      <c r="R536" s="229">
        <f>Q536*H536</f>
        <v>11.915164799999999</v>
      </c>
      <c r="S536" s="229">
        <v>0</v>
      </c>
      <c r="T536" s="230">
        <f>S536*H536</f>
        <v>0</v>
      </c>
      <c r="AR536" s="231" t="s">
        <v>160</v>
      </c>
      <c r="AT536" s="231" t="s">
        <v>155</v>
      </c>
      <c r="AU536" s="231" t="s">
        <v>84</v>
      </c>
      <c r="AY536" s="18" t="s">
        <v>153</v>
      </c>
      <c r="BE536" s="232">
        <f>IF(N536="základní",J536,0)</f>
        <v>0</v>
      </c>
      <c r="BF536" s="232">
        <f>IF(N536="snížená",J536,0)</f>
        <v>0</v>
      </c>
      <c r="BG536" s="232">
        <f>IF(N536="zákl. přenesená",J536,0)</f>
        <v>0</v>
      </c>
      <c r="BH536" s="232">
        <f>IF(N536="sníž. přenesená",J536,0)</f>
        <v>0</v>
      </c>
      <c r="BI536" s="232">
        <f>IF(N536="nulová",J536,0)</f>
        <v>0</v>
      </c>
      <c r="BJ536" s="18" t="s">
        <v>82</v>
      </c>
      <c r="BK536" s="232">
        <f>ROUND(I536*H536,2)</f>
        <v>0</v>
      </c>
      <c r="BL536" s="18" t="s">
        <v>160</v>
      </c>
      <c r="BM536" s="231" t="s">
        <v>475</v>
      </c>
    </row>
    <row r="537" s="1" customFormat="1">
      <c r="B537" s="39"/>
      <c r="C537" s="40"/>
      <c r="D537" s="233" t="s">
        <v>162</v>
      </c>
      <c r="E537" s="40"/>
      <c r="F537" s="234" t="s">
        <v>469</v>
      </c>
      <c r="G537" s="40"/>
      <c r="H537" s="40"/>
      <c r="I537" s="146"/>
      <c r="J537" s="40"/>
      <c r="K537" s="40"/>
      <c r="L537" s="44"/>
      <c r="M537" s="235"/>
      <c r="N537" s="84"/>
      <c r="O537" s="84"/>
      <c r="P537" s="84"/>
      <c r="Q537" s="84"/>
      <c r="R537" s="84"/>
      <c r="S537" s="84"/>
      <c r="T537" s="85"/>
      <c r="AT537" s="18" t="s">
        <v>162</v>
      </c>
      <c r="AU537" s="18" t="s">
        <v>84</v>
      </c>
    </row>
    <row r="538" s="12" customFormat="1">
      <c r="B538" s="236"/>
      <c r="C538" s="237"/>
      <c r="D538" s="233" t="s">
        <v>164</v>
      </c>
      <c r="E538" s="237"/>
      <c r="F538" s="239" t="s">
        <v>476</v>
      </c>
      <c r="G538" s="237"/>
      <c r="H538" s="240">
        <v>5673.8879999999999</v>
      </c>
      <c r="I538" s="241"/>
      <c r="J538" s="237"/>
      <c r="K538" s="237"/>
      <c r="L538" s="242"/>
      <c r="M538" s="243"/>
      <c r="N538" s="244"/>
      <c r="O538" s="244"/>
      <c r="P538" s="244"/>
      <c r="Q538" s="244"/>
      <c r="R538" s="244"/>
      <c r="S538" s="244"/>
      <c r="T538" s="245"/>
      <c r="AT538" s="246" t="s">
        <v>164</v>
      </c>
      <c r="AU538" s="246" t="s">
        <v>84</v>
      </c>
      <c r="AV538" s="12" t="s">
        <v>84</v>
      </c>
      <c r="AW538" s="12" t="s">
        <v>4</v>
      </c>
      <c r="AX538" s="12" t="s">
        <v>82</v>
      </c>
      <c r="AY538" s="246" t="s">
        <v>153</v>
      </c>
    </row>
    <row r="539" s="1" customFormat="1" ht="24" customHeight="1">
      <c r="B539" s="39"/>
      <c r="C539" s="220" t="s">
        <v>477</v>
      </c>
      <c r="D539" s="220" t="s">
        <v>155</v>
      </c>
      <c r="E539" s="221" t="s">
        <v>478</v>
      </c>
      <c r="F539" s="222" t="s">
        <v>479</v>
      </c>
      <c r="G539" s="223" t="s">
        <v>182</v>
      </c>
      <c r="H539" s="224">
        <v>155.17500000000001</v>
      </c>
      <c r="I539" s="225"/>
      <c r="J539" s="226">
        <f>ROUND(I539*H539,2)</f>
        <v>0</v>
      </c>
      <c r="K539" s="222" t="s">
        <v>159</v>
      </c>
      <c r="L539" s="44"/>
      <c r="M539" s="227" t="s">
        <v>19</v>
      </c>
      <c r="N539" s="228" t="s">
        <v>45</v>
      </c>
      <c r="O539" s="84"/>
      <c r="P539" s="229">
        <f>O539*H539</f>
        <v>0</v>
      </c>
      <c r="Q539" s="229">
        <v>0</v>
      </c>
      <c r="R539" s="229">
        <f>Q539*H539</f>
        <v>0</v>
      </c>
      <c r="S539" s="229">
        <v>0</v>
      </c>
      <c r="T539" s="230">
        <f>S539*H539</f>
        <v>0</v>
      </c>
      <c r="AR539" s="231" t="s">
        <v>160</v>
      </c>
      <c r="AT539" s="231" t="s">
        <v>155</v>
      </c>
      <c r="AU539" s="231" t="s">
        <v>84</v>
      </c>
      <c r="AY539" s="18" t="s">
        <v>153</v>
      </c>
      <c r="BE539" s="232">
        <f>IF(N539="základní",J539,0)</f>
        <v>0</v>
      </c>
      <c r="BF539" s="232">
        <f>IF(N539="snížená",J539,0)</f>
        <v>0</v>
      </c>
      <c r="BG539" s="232">
        <f>IF(N539="zákl. přenesená",J539,0)</f>
        <v>0</v>
      </c>
      <c r="BH539" s="232">
        <f>IF(N539="sníž. přenesená",J539,0)</f>
        <v>0</v>
      </c>
      <c r="BI539" s="232">
        <f>IF(N539="nulová",J539,0)</f>
        <v>0</v>
      </c>
      <c r="BJ539" s="18" t="s">
        <v>82</v>
      </c>
      <c r="BK539" s="232">
        <f>ROUND(I539*H539,2)</f>
        <v>0</v>
      </c>
      <c r="BL539" s="18" t="s">
        <v>160</v>
      </c>
      <c r="BM539" s="231" t="s">
        <v>480</v>
      </c>
    </row>
    <row r="540" s="1" customFormat="1">
      <c r="B540" s="39"/>
      <c r="C540" s="40"/>
      <c r="D540" s="233" t="s">
        <v>162</v>
      </c>
      <c r="E540" s="40"/>
      <c r="F540" s="234" t="s">
        <v>481</v>
      </c>
      <c r="G540" s="40"/>
      <c r="H540" s="40"/>
      <c r="I540" s="146"/>
      <c r="J540" s="40"/>
      <c r="K540" s="40"/>
      <c r="L540" s="44"/>
      <c r="M540" s="235"/>
      <c r="N540" s="84"/>
      <c r="O540" s="84"/>
      <c r="P540" s="84"/>
      <c r="Q540" s="84"/>
      <c r="R540" s="84"/>
      <c r="S540" s="84"/>
      <c r="T540" s="85"/>
      <c r="AT540" s="18" t="s">
        <v>162</v>
      </c>
      <c r="AU540" s="18" t="s">
        <v>84</v>
      </c>
    </row>
    <row r="541" s="12" customFormat="1">
      <c r="B541" s="236"/>
      <c r="C541" s="237"/>
      <c r="D541" s="233" t="s">
        <v>164</v>
      </c>
      <c r="E541" s="238" t="s">
        <v>19</v>
      </c>
      <c r="F541" s="239" t="s">
        <v>482</v>
      </c>
      <c r="G541" s="237"/>
      <c r="H541" s="240">
        <v>155.17500000000001</v>
      </c>
      <c r="I541" s="241"/>
      <c r="J541" s="237"/>
      <c r="K541" s="237"/>
      <c r="L541" s="242"/>
      <c r="M541" s="243"/>
      <c r="N541" s="244"/>
      <c r="O541" s="244"/>
      <c r="P541" s="244"/>
      <c r="Q541" s="244"/>
      <c r="R541" s="244"/>
      <c r="S541" s="244"/>
      <c r="T541" s="245"/>
      <c r="AT541" s="246" t="s">
        <v>164</v>
      </c>
      <c r="AU541" s="246" t="s">
        <v>84</v>
      </c>
      <c r="AV541" s="12" t="s">
        <v>84</v>
      </c>
      <c r="AW541" s="12" t="s">
        <v>34</v>
      </c>
      <c r="AX541" s="12" t="s">
        <v>74</v>
      </c>
      <c r="AY541" s="246" t="s">
        <v>153</v>
      </c>
    </row>
    <row r="542" s="13" customFormat="1">
      <c r="B542" s="247"/>
      <c r="C542" s="248"/>
      <c r="D542" s="233" t="s">
        <v>164</v>
      </c>
      <c r="E542" s="249" t="s">
        <v>19</v>
      </c>
      <c r="F542" s="250" t="s">
        <v>167</v>
      </c>
      <c r="G542" s="248"/>
      <c r="H542" s="251">
        <v>155.17500000000001</v>
      </c>
      <c r="I542" s="252"/>
      <c r="J542" s="248"/>
      <c r="K542" s="248"/>
      <c r="L542" s="253"/>
      <c r="M542" s="254"/>
      <c r="N542" s="255"/>
      <c r="O542" s="255"/>
      <c r="P542" s="255"/>
      <c r="Q542" s="255"/>
      <c r="R542" s="255"/>
      <c r="S542" s="255"/>
      <c r="T542" s="256"/>
      <c r="AT542" s="257" t="s">
        <v>164</v>
      </c>
      <c r="AU542" s="257" t="s">
        <v>84</v>
      </c>
      <c r="AV542" s="13" t="s">
        <v>160</v>
      </c>
      <c r="AW542" s="13" t="s">
        <v>34</v>
      </c>
      <c r="AX542" s="13" t="s">
        <v>82</v>
      </c>
      <c r="AY542" s="257" t="s">
        <v>153</v>
      </c>
    </row>
    <row r="543" s="1" customFormat="1" ht="16.5" customHeight="1">
      <c r="B543" s="39"/>
      <c r="C543" s="279" t="s">
        <v>483</v>
      </c>
      <c r="D543" s="279" t="s">
        <v>275</v>
      </c>
      <c r="E543" s="280" t="s">
        <v>484</v>
      </c>
      <c r="F543" s="281" t="s">
        <v>485</v>
      </c>
      <c r="G543" s="282" t="s">
        <v>182</v>
      </c>
      <c r="H543" s="283">
        <v>162.934</v>
      </c>
      <c r="I543" s="284"/>
      <c r="J543" s="285">
        <f>ROUND(I543*H543,2)</f>
        <v>0</v>
      </c>
      <c r="K543" s="281" t="s">
        <v>159</v>
      </c>
      <c r="L543" s="286"/>
      <c r="M543" s="287" t="s">
        <v>19</v>
      </c>
      <c r="N543" s="288" t="s">
        <v>45</v>
      </c>
      <c r="O543" s="84"/>
      <c r="P543" s="229">
        <f>O543*H543</f>
        <v>0</v>
      </c>
      <c r="Q543" s="229">
        <v>3.0000000000000001E-05</v>
      </c>
      <c r="R543" s="229">
        <f>Q543*H543</f>
        <v>0.0048880199999999999</v>
      </c>
      <c r="S543" s="229">
        <v>0</v>
      </c>
      <c r="T543" s="230">
        <f>S543*H543</f>
        <v>0</v>
      </c>
      <c r="AR543" s="231" t="s">
        <v>202</v>
      </c>
      <c r="AT543" s="231" t="s">
        <v>275</v>
      </c>
      <c r="AU543" s="231" t="s">
        <v>84</v>
      </c>
      <c r="AY543" s="18" t="s">
        <v>153</v>
      </c>
      <c r="BE543" s="232">
        <f>IF(N543="základní",J543,0)</f>
        <v>0</v>
      </c>
      <c r="BF543" s="232">
        <f>IF(N543="snížená",J543,0)</f>
        <v>0</v>
      </c>
      <c r="BG543" s="232">
        <f>IF(N543="zákl. přenesená",J543,0)</f>
        <v>0</v>
      </c>
      <c r="BH543" s="232">
        <f>IF(N543="sníž. přenesená",J543,0)</f>
        <v>0</v>
      </c>
      <c r="BI543" s="232">
        <f>IF(N543="nulová",J543,0)</f>
        <v>0</v>
      </c>
      <c r="BJ543" s="18" t="s">
        <v>82</v>
      </c>
      <c r="BK543" s="232">
        <f>ROUND(I543*H543,2)</f>
        <v>0</v>
      </c>
      <c r="BL543" s="18" t="s">
        <v>160</v>
      </c>
      <c r="BM543" s="231" t="s">
        <v>486</v>
      </c>
    </row>
    <row r="544" s="12" customFormat="1">
      <c r="B544" s="236"/>
      <c r="C544" s="237"/>
      <c r="D544" s="233" t="s">
        <v>164</v>
      </c>
      <c r="E544" s="237"/>
      <c r="F544" s="239" t="s">
        <v>487</v>
      </c>
      <c r="G544" s="237"/>
      <c r="H544" s="240">
        <v>162.934</v>
      </c>
      <c r="I544" s="241"/>
      <c r="J544" s="237"/>
      <c r="K544" s="237"/>
      <c r="L544" s="242"/>
      <c r="M544" s="243"/>
      <c r="N544" s="244"/>
      <c r="O544" s="244"/>
      <c r="P544" s="244"/>
      <c r="Q544" s="244"/>
      <c r="R544" s="244"/>
      <c r="S544" s="244"/>
      <c r="T544" s="245"/>
      <c r="AT544" s="246" t="s">
        <v>164</v>
      </c>
      <c r="AU544" s="246" t="s">
        <v>84</v>
      </c>
      <c r="AV544" s="12" t="s">
        <v>84</v>
      </c>
      <c r="AW544" s="12" t="s">
        <v>4</v>
      </c>
      <c r="AX544" s="12" t="s">
        <v>82</v>
      </c>
      <c r="AY544" s="246" t="s">
        <v>153</v>
      </c>
    </row>
    <row r="545" s="1" customFormat="1" ht="24" customHeight="1">
      <c r="B545" s="39"/>
      <c r="C545" s="220" t="s">
        <v>488</v>
      </c>
      <c r="D545" s="220" t="s">
        <v>155</v>
      </c>
      <c r="E545" s="221" t="s">
        <v>489</v>
      </c>
      <c r="F545" s="222" t="s">
        <v>490</v>
      </c>
      <c r="G545" s="223" t="s">
        <v>182</v>
      </c>
      <c r="H545" s="224">
        <v>405.95999999999998</v>
      </c>
      <c r="I545" s="225"/>
      <c r="J545" s="226">
        <f>ROUND(I545*H545,2)</f>
        <v>0</v>
      </c>
      <c r="K545" s="222" t="s">
        <v>159</v>
      </c>
      <c r="L545" s="44"/>
      <c r="M545" s="227" t="s">
        <v>19</v>
      </c>
      <c r="N545" s="228" t="s">
        <v>45</v>
      </c>
      <c r="O545" s="84"/>
      <c r="P545" s="229">
        <f>O545*H545</f>
        <v>0</v>
      </c>
      <c r="Q545" s="229">
        <v>0</v>
      </c>
      <c r="R545" s="229">
        <f>Q545*H545</f>
        <v>0</v>
      </c>
      <c r="S545" s="229">
        <v>0</v>
      </c>
      <c r="T545" s="230">
        <f>S545*H545</f>
        <v>0</v>
      </c>
      <c r="AR545" s="231" t="s">
        <v>160</v>
      </c>
      <c r="AT545" s="231" t="s">
        <v>155</v>
      </c>
      <c r="AU545" s="231" t="s">
        <v>84</v>
      </c>
      <c r="AY545" s="18" t="s">
        <v>153</v>
      </c>
      <c r="BE545" s="232">
        <f>IF(N545="základní",J545,0)</f>
        <v>0</v>
      </c>
      <c r="BF545" s="232">
        <f>IF(N545="snížená",J545,0)</f>
        <v>0</v>
      </c>
      <c r="BG545" s="232">
        <f>IF(N545="zákl. přenesená",J545,0)</f>
        <v>0</v>
      </c>
      <c r="BH545" s="232">
        <f>IF(N545="sníž. přenesená",J545,0)</f>
        <v>0</v>
      </c>
      <c r="BI545" s="232">
        <f>IF(N545="nulová",J545,0)</f>
        <v>0</v>
      </c>
      <c r="BJ545" s="18" t="s">
        <v>82</v>
      </c>
      <c r="BK545" s="232">
        <f>ROUND(I545*H545,2)</f>
        <v>0</v>
      </c>
      <c r="BL545" s="18" t="s">
        <v>160</v>
      </c>
      <c r="BM545" s="231" t="s">
        <v>491</v>
      </c>
    </row>
    <row r="546" s="1" customFormat="1">
      <c r="B546" s="39"/>
      <c r="C546" s="40"/>
      <c r="D546" s="233" t="s">
        <v>162</v>
      </c>
      <c r="E546" s="40"/>
      <c r="F546" s="234" t="s">
        <v>481</v>
      </c>
      <c r="G546" s="40"/>
      <c r="H546" s="40"/>
      <c r="I546" s="146"/>
      <c r="J546" s="40"/>
      <c r="K546" s="40"/>
      <c r="L546" s="44"/>
      <c r="M546" s="235"/>
      <c r="N546" s="84"/>
      <c r="O546" s="84"/>
      <c r="P546" s="84"/>
      <c r="Q546" s="84"/>
      <c r="R546" s="84"/>
      <c r="S546" s="84"/>
      <c r="T546" s="85"/>
      <c r="AT546" s="18" t="s">
        <v>162</v>
      </c>
      <c r="AU546" s="18" t="s">
        <v>84</v>
      </c>
    </row>
    <row r="547" s="12" customFormat="1">
      <c r="B547" s="236"/>
      <c r="C547" s="237"/>
      <c r="D547" s="233" t="s">
        <v>164</v>
      </c>
      <c r="E547" s="238" t="s">
        <v>19</v>
      </c>
      <c r="F547" s="239" t="s">
        <v>492</v>
      </c>
      <c r="G547" s="237"/>
      <c r="H547" s="240">
        <v>183.80000000000001</v>
      </c>
      <c r="I547" s="241"/>
      <c r="J547" s="237"/>
      <c r="K547" s="237"/>
      <c r="L547" s="242"/>
      <c r="M547" s="243"/>
      <c r="N547" s="244"/>
      <c r="O547" s="244"/>
      <c r="P547" s="244"/>
      <c r="Q547" s="244"/>
      <c r="R547" s="244"/>
      <c r="S547" s="244"/>
      <c r="T547" s="245"/>
      <c r="AT547" s="246" t="s">
        <v>164</v>
      </c>
      <c r="AU547" s="246" t="s">
        <v>84</v>
      </c>
      <c r="AV547" s="12" t="s">
        <v>84</v>
      </c>
      <c r="AW547" s="12" t="s">
        <v>34</v>
      </c>
      <c r="AX547" s="12" t="s">
        <v>74</v>
      </c>
      <c r="AY547" s="246" t="s">
        <v>153</v>
      </c>
    </row>
    <row r="548" s="12" customFormat="1">
      <c r="B548" s="236"/>
      <c r="C548" s="237"/>
      <c r="D548" s="233" t="s">
        <v>164</v>
      </c>
      <c r="E548" s="238" t="s">
        <v>19</v>
      </c>
      <c r="F548" s="239" t="s">
        <v>458</v>
      </c>
      <c r="G548" s="237"/>
      <c r="H548" s="240">
        <v>4.9000000000000004</v>
      </c>
      <c r="I548" s="241"/>
      <c r="J548" s="237"/>
      <c r="K548" s="237"/>
      <c r="L548" s="242"/>
      <c r="M548" s="243"/>
      <c r="N548" s="244"/>
      <c r="O548" s="244"/>
      <c r="P548" s="244"/>
      <c r="Q548" s="244"/>
      <c r="R548" s="244"/>
      <c r="S548" s="244"/>
      <c r="T548" s="245"/>
      <c r="AT548" s="246" t="s">
        <v>164</v>
      </c>
      <c r="AU548" s="246" t="s">
        <v>84</v>
      </c>
      <c r="AV548" s="12" t="s">
        <v>84</v>
      </c>
      <c r="AW548" s="12" t="s">
        <v>34</v>
      </c>
      <c r="AX548" s="12" t="s">
        <v>74</v>
      </c>
      <c r="AY548" s="246" t="s">
        <v>153</v>
      </c>
    </row>
    <row r="549" s="12" customFormat="1">
      <c r="B549" s="236"/>
      <c r="C549" s="237"/>
      <c r="D549" s="233" t="s">
        <v>164</v>
      </c>
      <c r="E549" s="238" t="s">
        <v>19</v>
      </c>
      <c r="F549" s="239" t="s">
        <v>459</v>
      </c>
      <c r="G549" s="237"/>
      <c r="H549" s="240">
        <v>4.7999999999999998</v>
      </c>
      <c r="I549" s="241"/>
      <c r="J549" s="237"/>
      <c r="K549" s="237"/>
      <c r="L549" s="242"/>
      <c r="M549" s="243"/>
      <c r="N549" s="244"/>
      <c r="O549" s="244"/>
      <c r="P549" s="244"/>
      <c r="Q549" s="244"/>
      <c r="R549" s="244"/>
      <c r="S549" s="244"/>
      <c r="T549" s="245"/>
      <c r="AT549" s="246" t="s">
        <v>164</v>
      </c>
      <c r="AU549" s="246" t="s">
        <v>84</v>
      </c>
      <c r="AV549" s="12" t="s">
        <v>84</v>
      </c>
      <c r="AW549" s="12" t="s">
        <v>34</v>
      </c>
      <c r="AX549" s="12" t="s">
        <v>74</v>
      </c>
      <c r="AY549" s="246" t="s">
        <v>153</v>
      </c>
    </row>
    <row r="550" s="12" customFormat="1">
      <c r="B550" s="236"/>
      <c r="C550" s="237"/>
      <c r="D550" s="233" t="s">
        <v>164</v>
      </c>
      <c r="E550" s="238" t="s">
        <v>19</v>
      </c>
      <c r="F550" s="239" t="s">
        <v>460</v>
      </c>
      <c r="G550" s="237"/>
      <c r="H550" s="240">
        <v>6.2999999999999998</v>
      </c>
      <c r="I550" s="241"/>
      <c r="J550" s="237"/>
      <c r="K550" s="237"/>
      <c r="L550" s="242"/>
      <c r="M550" s="243"/>
      <c r="N550" s="244"/>
      <c r="O550" s="244"/>
      <c r="P550" s="244"/>
      <c r="Q550" s="244"/>
      <c r="R550" s="244"/>
      <c r="S550" s="244"/>
      <c r="T550" s="245"/>
      <c r="AT550" s="246" t="s">
        <v>164</v>
      </c>
      <c r="AU550" s="246" t="s">
        <v>84</v>
      </c>
      <c r="AV550" s="12" t="s">
        <v>84</v>
      </c>
      <c r="AW550" s="12" t="s">
        <v>34</v>
      </c>
      <c r="AX550" s="12" t="s">
        <v>74</v>
      </c>
      <c r="AY550" s="246" t="s">
        <v>153</v>
      </c>
    </row>
    <row r="551" s="12" customFormat="1">
      <c r="B551" s="236"/>
      <c r="C551" s="237"/>
      <c r="D551" s="233" t="s">
        <v>164</v>
      </c>
      <c r="E551" s="238" t="s">
        <v>19</v>
      </c>
      <c r="F551" s="239" t="s">
        <v>461</v>
      </c>
      <c r="G551" s="237"/>
      <c r="H551" s="240">
        <v>163.80000000000001</v>
      </c>
      <c r="I551" s="241"/>
      <c r="J551" s="237"/>
      <c r="K551" s="237"/>
      <c r="L551" s="242"/>
      <c r="M551" s="243"/>
      <c r="N551" s="244"/>
      <c r="O551" s="244"/>
      <c r="P551" s="244"/>
      <c r="Q551" s="244"/>
      <c r="R551" s="244"/>
      <c r="S551" s="244"/>
      <c r="T551" s="245"/>
      <c r="AT551" s="246" t="s">
        <v>164</v>
      </c>
      <c r="AU551" s="246" t="s">
        <v>84</v>
      </c>
      <c r="AV551" s="12" t="s">
        <v>84</v>
      </c>
      <c r="AW551" s="12" t="s">
        <v>34</v>
      </c>
      <c r="AX551" s="12" t="s">
        <v>74</v>
      </c>
      <c r="AY551" s="246" t="s">
        <v>153</v>
      </c>
    </row>
    <row r="552" s="12" customFormat="1">
      <c r="B552" s="236"/>
      <c r="C552" s="237"/>
      <c r="D552" s="233" t="s">
        <v>164</v>
      </c>
      <c r="E552" s="238" t="s">
        <v>19</v>
      </c>
      <c r="F552" s="239" t="s">
        <v>462</v>
      </c>
      <c r="G552" s="237"/>
      <c r="H552" s="240">
        <v>7.5999999999999996</v>
      </c>
      <c r="I552" s="241"/>
      <c r="J552" s="237"/>
      <c r="K552" s="237"/>
      <c r="L552" s="242"/>
      <c r="M552" s="243"/>
      <c r="N552" s="244"/>
      <c r="O552" s="244"/>
      <c r="P552" s="244"/>
      <c r="Q552" s="244"/>
      <c r="R552" s="244"/>
      <c r="S552" s="244"/>
      <c r="T552" s="245"/>
      <c r="AT552" s="246" t="s">
        <v>164</v>
      </c>
      <c r="AU552" s="246" t="s">
        <v>84</v>
      </c>
      <c r="AV552" s="12" t="s">
        <v>84</v>
      </c>
      <c r="AW552" s="12" t="s">
        <v>34</v>
      </c>
      <c r="AX552" s="12" t="s">
        <v>74</v>
      </c>
      <c r="AY552" s="246" t="s">
        <v>153</v>
      </c>
    </row>
    <row r="553" s="12" customFormat="1">
      <c r="B553" s="236"/>
      <c r="C553" s="237"/>
      <c r="D553" s="233" t="s">
        <v>164</v>
      </c>
      <c r="E553" s="238" t="s">
        <v>19</v>
      </c>
      <c r="F553" s="239" t="s">
        <v>463</v>
      </c>
      <c r="G553" s="237"/>
      <c r="H553" s="240">
        <v>12.6</v>
      </c>
      <c r="I553" s="241"/>
      <c r="J553" s="237"/>
      <c r="K553" s="237"/>
      <c r="L553" s="242"/>
      <c r="M553" s="243"/>
      <c r="N553" s="244"/>
      <c r="O553" s="244"/>
      <c r="P553" s="244"/>
      <c r="Q553" s="244"/>
      <c r="R553" s="244"/>
      <c r="S553" s="244"/>
      <c r="T553" s="245"/>
      <c r="AT553" s="246" t="s">
        <v>164</v>
      </c>
      <c r="AU553" s="246" t="s">
        <v>84</v>
      </c>
      <c r="AV553" s="12" t="s">
        <v>84</v>
      </c>
      <c r="AW553" s="12" t="s">
        <v>34</v>
      </c>
      <c r="AX553" s="12" t="s">
        <v>74</v>
      </c>
      <c r="AY553" s="246" t="s">
        <v>153</v>
      </c>
    </row>
    <row r="554" s="12" customFormat="1">
      <c r="B554" s="236"/>
      <c r="C554" s="237"/>
      <c r="D554" s="233" t="s">
        <v>164</v>
      </c>
      <c r="E554" s="238" t="s">
        <v>19</v>
      </c>
      <c r="F554" s="239" t="s">
        <v>464</v>
      </c>
      <c r="G554" s="237"/>
      <c r="H554" s="240">
        <v>22.16</v>
      </c>
      <c r="I554" s="241"/>
      <c r="J554" s="237"/>
      <c r="K554" s="237"/>
      <c r="L554" s="242"/>
      <c r="M554" s="243"/>
      <c r="N554" s="244"/>
      <c r="O554" s="244"/>
      <c r="P554" s="244"/>
      <c r="Q554" s="244"/>
      <c r="R554" s="244"/>
      <c r="S554" s="244"/>
      <c r="T554" s="245"/>
      <c r="AT554" s="246" t="s">
        <v>164</v>
      </c>
      <c r="AU554" s="246" t="s">
        <v>84</v>
      </c>
      <c r="AV554" s="12" t="s">
        <v>84</v>
      </c>
      <c r="AW554" s="12" t="s">
        <v>34</v>
      </c>
      <c r="AX554" s="12" t="s">
        <v>74</v>
      </c>
      <c r="AY554" s="246" t="s">
        <v>153</v>
      </c>
    </row>
    <row r="555" s="13" customFormat="1">
      <c r="B555" s="247"/>
      <c r="C555" s="248"/>
      <c r="D555" s="233" t="s">
        <v>164</v>
      </c>
      <c r="E555" s="249" t="s">
        <v>19</v>
      </c>
      <c r="F555" s="250" t="s">
        <v>167</v>
      </c>
      <c r="G555" s="248"/>
      <c r="H555" s="251">
        <v>405.95999999999998</v>
      </c>
      <c r="I555" s="252"/>
      <c r="J555" s="248"/>
      <c r="K555" s="248"/>
      <c r="L555" s="253"/>
      <c r="M555" s="254"/>
      <c r="N555" s="255"/>
      <c r="O555" s="255"/>
      <c r="P555" s="255"/>
      <c r="Q555" s="255"/>
      <c r="R555" s="255"/>
      <c r="S555" s="255"/>
      <c r="T555" s="256"/>
      <c r="AT555" s="257" t="s">
        <v>164</v>
      </c>
      <c r="AU555" s="257" t="s">
        <v>84</v>
      </c>
      <c r="AV555" s="13" t="s">
        <v>160</v>
      </c>
      <c r="AW555" s="13" t="s">
        <v>34</v>
      </c>
      <c r="AX555" s="13" t="s">
        <v>82</v>
      </c>
      <c r="AY555" s="257" t="s">
        <v>153</v>
      </c>
    </row>
    <row r="556" s="1" customFormat="1" ht="16.5" customHeight="1">
      <c r="B556" s="39"/>
      <c r="C556" s="279" t="s">
        <v>493</v>
      </c>
      <c r="D556" s="279" t="s">
        <v>275</v>
      </c>
      <c r="E556" s="280" t="s">
        <v>494</v>
      </c>
      <c r="F556" s="281" t="s">
        <v>495</v>
      </c>
      <c r="G556" s="282" t="s">
        <v>182</v>
      </c>
      <c r="H556" s="283">
        <v>426.25799999999998</v>
      </c>
      <c r="I556" s="284"/>
      <c r="J556" s="285">
        <f>ROUND(I556*H556,2)</f>
        <v>0</v>
      </c>
      <c r="K556" s="281" t="s">
        <v>159</v>
      </c>
      <c r="L556" s="286"/>
      <c r="M556" s="287" t="s">
        <v>19</v>
      </c>
      <c r="N556" s="288" t="s">
        <v>45</v>
      </c>
      <c r="O556" s="84"/>
      <c r="P556" s="229">
        <f>O556*H556</f>
        <v>0</v>
      </c>
      <c r="Q556" s="229">
        <v>4.0000000000000003E-05</v>
      </c>
      <c r="R556" s="229">
        <f>Q556*H556</f>
        <v>0.017050320000000001</v>
      </c>
      <c r="S556" s="229">
        <v>0</v>
      </c>
      <c r="T556" s="230">
        <f>S556*H556</f>
        <v>0</v>
      </c>
      <c r="AR556" s="231" t="s">
        <v>202</v>
      </c>
      <c r="AT556" s="231" t="s">
        <v>275</v>
      </c>
      <c r="AU556" s="231" t="s">
        <v>84</v>
      </c>
      <c r="AY556" s="18" t="s">
        <v>153</v>
      </c>
      <c r="BE556" s="232">
        <f>IF(N556="základní",J556,0)</f>
        <v>0</v>
      </c>
      <c r="BF556" s="232">
        <f>IF(N556="snížená",J556,0)</f>
        <v>0</v>
      </c>
      <c r="BG556" s="232">
        <f>IF(N556="zákl. přenesená",J556,0)</f>
        <v>0</v>
      </c>
      <c r="BH556" s="232">
        <f>IF(N556="sníž. přenesená",J556,0)</f>
        <v>0</v>
      </c>
      <c r="BI556" s="232">
        <f>IF(N556="nulová",J556,0)</f>
        <v>0</v>
      </c>
      <c r="BJ556" s="18" t="s">
        <v>82</v>
      </c>
      <c r="BK556" s="232">
        <f>ROUND(I556*H556,2)</f>
        <v>0</v>
      </c>
      <c r="BL556" s="18" t="s">
        <v>160</v>
      </c>
      <c r="BM556" s="231" t="s">
        <v>496</v>
      </c>
    </row>
    <row r="557" s="12" customFormat="1">
      <c r="B557" s="236"/>
      <c r="C557" s="237"/>
      <c r="D557" s="233" t="s">
        <v>164</v>
      </c>
      <c r="E557" s="237"/>
      <c r="F557" s="239" t="s">
        <v>497</v>
      </c>
      <c r="G557" s="237"/>
      <c r="H557" s="240">
        <v>426.25799999999998</v>
      </c>
      <c r="I557" s="241"/>
      <c r="J557" s="237"/>
      <c r="K557" s="237"/>
      <c r="L557" s="242"/>
      <c r="M557" s="243"/>
      <c r="N557" s="244"/>
      <c r="O557" s="244"/>
      <c r="P557" s="244"/>
      <c r="Q557" s="244"/>
      <c r="R557" s="244"/>
      <c r="S557" s="244"/>
      <c r="T557" s="245"/>
      <c r="AT557" s="246" t="s">
        <v>164</v>
      </c>
      <c r="AU557" s="246" t="s">
        <v>84</v>
      </c>
      <c r="AV557" s="12" t="s">
        <v>84</v>
      </c>
      <c r="AW557" s="12" t="s">
        <v>4</v>
      </c>
      <c r="AX557" s="12" t="s">
        <v>82</v>
      </c>
      <c r="AY557" s="246" t="s">
        <v>153</v>
      </c>
    </row>
    <row r="558" s="1" customFormat="1" ht="24" customHeight="1">
      <c r="B558" s="39"/>
      <c r="C558" s="220" t="s">
        <v>498</v>
      </c>
      <c r="D558" s="220" t="s">
        <v>155</v>
      </c>
      <c r="E558" s="221" t="s">
        <v>499</v>
      </c>
      <c r="F558" s="222" t="s">
        <v>500</v>
      </c>
      <c r="G558" s="223" t="s">
        <v>158</v>
      </c>
      <c r="H558" s="224">
        <v>709.23599999999999</v>
      </c>
      <c r="I558" s="225"/>
      <c r="J558" s="226">
        <f>ROUND(I558*H558,2)</f>
        <v>0</v>
      </c>
      <c r="K558" s="222" t="s">
        <v>159</v>
      </c>
      <c r="L558" s="44"/>
      <c r="M558" s="227" t="s">
        <v>19</v>
      </c>
      <c r="N558" s="228" t="s">
        <v>45</v>
      </c>
      <c r="O558" s="84"/>
      <c r="P558" s="229">
        <f>O558*H558</f>
        <v>0</v>
      </c>
      <c r="Q558" s="229">
        <v>0.0094400000000000005</v>
      </c>
      <c r="R558" s="229">
        <f>Q558*H558</f>
        <v>6.69518784</v>
      </c>
      <c r="S558" s="229">
        <v>0</v>
      </c>
      <c r="T558" s="230">
        <f>S558*H558</f>
        <v>0</v>
      </c>
      <c r="AR558" s="231" t="s">
        <v>160</v>
      </c>
      <c r="AT558" s="231" t="s">
        <v>155</v>
      </c>
      <c r="AU558" s="231" t="s">
        <v>84</v>
      </c>
      <c r="AY558" s="18" t="s">
        <v>153</v>
      </c>
      <c r="BE558" s="232">
        <f>IF(N558="základní",J558,0)</f>
        <v>0</v>
      </c>
      <c r="BF558" s="232">
        <f>IF(N558="snížená",J558,0)</f>
        <v>0</v>
      </c>
      <c r="BG558" s="232">
        <f>IF(N558="zákl. přenesená",J558,0)</f>
        <v>0</v>
      </c>
      <c r="BH558" s="232">
        <f>IF(N558="sníž. přenesená",J558,0)</f>
        <v>0</v>
      </c>
      <c r="BI558" s="232">
        <f>IF(N558="nulová",J558,0)</f>
        <v>0</v>
      </c>
      <c r="BJ558" s="18" t="s">
        <v>82</v>
      </c>
      <c r="BK558" s="232">
        <f>ROUND(I558*H558,2)</f>
        <v>0</v>
      </c>
      <c r="BL558" s="18" t="s">
        <v>160</v>
      </c>
      <c r="BM558" s="231" t="s">
        <v>501</v>
      </c>
    </row>
    <row r="559" s="1" customFormat="1">
      <c r="B559" s="39"/>
      <c r="C559" s="40"/>
      <c r="D559" s="233" t="s">
        <v>162</v>
      </c>
      <c r="E559" s="40"/>
      <c r="F559" s="234" t="s">
        <v>502</v>
      </c>
      <c r="G559" s="40"/>
      <c r="H559" s="40"/>
      <c r="I559" s="146"/>
      <c r="J559" s="40"/>
      <c r="K559" s="40"/>
      <c r="L559" s="44"/>
      <c r="M559" s="235"/>
      <c r="N559" s="84"/>
      <c r="O559" s="84"/>
      <c r="P559" s="84"/>
      <c r="Q559" s="84"/>
      <c r="R559" s="84"/>
      <c r="S559" s="84"/>
      <c r="T559" s="85"/>
      <c r="AT559" s="18" t="s">
        <v>162</v>
      </c>
      <c r="AU559" s="18" t="s">
        <v>84</v>
      </c>
    </row>
    <row r="560" s="12" customFormat="1">
      <c r="B560" s="236"/>
      <c r="C560" s="237"/>
      <c r="D560" s="233" t="s">
        <v>164</v>
      </c>
      <c r="E560" s="238" t="s">
        <v>19</v>
      </c>
      <c r="F560" s="239" t="s">
        <v>470</v>
      </c>
      <c r="G560" s="237"/>
      <c r="H560" s="240">
        <v>790</v>
      </c>
      <c r="I560" s="241"/>
      <c r="J560" s="237"/>
      <c r="K560" s="237"/>
      <c r="L560" s="242"/>
      <c r="M560" s="243"/>
      <c r="N560" s="244"/>
      <c r="O560" s="244"/>
      <c r="P560" s="244"/>
      <c r="Q560" s="244"/>
      <c r="R560" s="244"/>
      <c r="S560" s="244"/>
      <c r="T560" s="245"/>
      <c r="AT560" s="246" t="s">
        <v>164</v>
      </c>
      <c r="AU560" s="246" t="s">
        <v>84</v>
      </c>
      <c r="AV560" s="12" t="s">
        <v>84</v>
      </c>
      <c r="AW560" s="12" t="s">
        <v>34</v>
      </c>
      <c r="AX560" s="12" t="s">
        <v>74</v>
      </c>
      <c r="AY560" s="246" t="s">
        <v>153</v>
      </c>
    </row>
    <row r="561" s="12" customFormat="1">
      <c r="B561" s="236"/>
      <c r="C561" s="237"/>
      <c r="D561" s="233" t="s">
        <v>164</v>
      </c>
      <c r="E561" s="238" t="s">
        <v>19</v>
      </c>
      <c r="F561" s="239" t="s">
        <v>471</v>
      </c>
      <c r="G561" s="237"/>
      <c r="H561" s="240">
        <v>-80.763999999999996</v>
      </c>
      <c r="I561" s="241"/>
      <c r="J561" s="237"/>
      <c r="K561" s="237"/>
      <c r="L561" s="242"/>
      <c r="M561" s="243"/>
      <c r="N561" s="244"/>
      <c r="O561" s="244"/>
      <c r="P561" s="244"/>
      <c r="Q561" s="244"/>
      <c r="R561" s="244"/>
      <c r="S561" s="244"/>
      <c r="T561" s="245"/>
      <c r="AT561" s="246" t="s">
        <v>164</v>
      </c>
      <c r="AU561" s="246" t="s">
        <v>84</v>
      </c>
      <c r="AV561" s="12" t="s">
        <v>84</v>
      </c>
      <c r="AW561" s="12" t="s">
        <v>34</v>
      </c>
      <c r="AX561" s="12" t="s">
        <v>74</v>
      </c>
      <c r="AY561" s="246" t="s">
        <v>153</v>
      </c>
    </row>
    <row r="562" s="13" customFormat="1">
      <c r="B562" s="247"/>
      <c r="C562" s="248"/>
      <c r="D562" s="233" t="s">
        <v>164</v>
      </c>
      <c r="E562" s="249" t="s">
        <v>19</v>
      </c>
      <c r="F562" s="250" t="s">
        <v>167</v>
      </c>
      <c r="G562" s="248"/>
      <c r="H562" s="251">
        <v>709.23599999999999</v>
      </c>
      <c r="I562" s="252"/>
      <c r="J562" s="248"/>
      <c r="K562" s="248"/>
      <c r="L562" s="253"/>
      <c r="M562" s="254"/>
      <c r="N562" s="255"/>
      <c r="O562" s="255"/>
      <c r="P562" s="255"/>
      <c r="Q562" s="255"/>
      <c r="R562" s="255"/>
      <c r="S562" s="255"/>
      <c r="T562" s="256"/>
      <c r="AT562" s="257" t="s">
        <v>164</v>
      </c>
      <c r="AU562" s="257" t="s">
        <v>84</v>
      </c>
      <c r="AV562" s="13" t="s">
        <v>160</v>
      </c>
      <c r="AW562" s="13" t="s">
        <v>34</v>
      </c>
      <c r="AX562" s="13" t="s">
        <v>82</v>
      </c>
      <c r="AY562" s="257" t="s">
        <v>153</v>
      </c>
    </row>
    <row r="563" s="1" customFormat="1" ht="16.5" customHeight="1">
      <c r="B563" s="39"/>
      <c r="C563" s="279" t="s">
        <v>503</v>
      </c>
      <c r="D563" s="279" t="s">
        <v>275</v>
      </c>
      <c r="E563" s="280" t="s">
        <v>504</v>
      </c>
      <c r="F563" s="281" t="s">
        <v>505</v>
      </c>
      <c r="G563" s="282" t="s">
        <v>158</v>
      </c>
      <c r="H563" s="283">
        <v>723.42100000000005</v>
      </c>
      <c r="I563" s="284"/>
      <c r="J563" s="285">
        <f>ROUND(I563*H563,2)</f>
        <v>0</v>
      </c>
      <c r="K563" s="281" t="s">
        <v>159</v>
      </c>
      <c r="L563" s="286"/>
      <c r="M563" s="287" t="s">
        <v>19</v>
      </c>
      <c r="N563" s="288" t="s">
        <v>45</v>
      </c>
      <c r="O563" s="84"/>
      <c r="P563" s="229">
        <f>O563*H563</f>
        <v>0</v>
      </c>
      <c r="Q563" s="229">
        <v>0.016500000000000001</v>
      </c>
      <c r="R563" s="229">
        <f>Q563*H563</f>
        <v>11.936446500000001</v>
      </c>
      <c r="S563" s="229">
        <v>0</v>
      </c>
      <c r="T563" s="230">
        <f>S563*H563</f>
        <v>0</v>
      </c>
      <c r="AR563" s="231" t="s">
        <v>202</v>
      </c>
      <c r="AT563" s="231" t="s">
        <v>275</v>
      </c>
      <c r="AU563" s="231" t="s">
        <v>84</v>
      </c>
      <c r="AY563" s="18" t="s">
        <v>153</v>
      </c>
      <c r="BE563" s="232">
        <f>IF(N563="základní",J563,0)</f>
        <v>0</v>
      </c>
      <c r="BF563" s="232">
        <f>IF(N563="snížená",J563,0)</f>
        <v>0</v>
      </c>
      <c r="BG563" s="232">
        <f>IF(N563="zákl. přenesená",J563,0)</f>
        <v>0</v>
      </c>
      <c r="BH563" s="232">
        <f>IF(N563="sníž. přenesená",J563,0)</f>
        <v>0</v>
      </c>
      <c r="BI563" s="232">
        <f>IF(N563="nulová",J563,0)</f>
        <v>0</v>
      </c>
      <c r="BJ563" s="18" t="s">
        <v>82</v>
      </c>
      <c r="BK563" s="232">
        <f>ROUND(I563*H563,2)</f>
        <v>0</v>
      </c>
      <c r="BL563" s="18" t="s">
        <v>160</v>
      </c>
      <c r="BM563" s="231" t="s">
        <v>506</v>
      </c>
    </row>
    <row r="564" s="12" customFormat="1">
      <c r="B564" s="236"/>
      <c r="C564" s="237"/>
      <c r="D564" s="233" t="s">
        <v>164</v>
      </c>
      <c r="E564" s="237"/>
      <c r="F564" s="239" t="s">
        <v>507</v>
      </c>
      <c r="G564" s="237"/>
      <c r="H564" s="240">
        <v>723.42100000000005</v>
      </c>
      <c r="I564" s="241"/>
      <c r="J564" s="237"/>
      <c r="K564" s="237"/>
      <c r="L564" s="242"/>
      <c r="M564" s="243"/>
      <c r="N564" s="244"/>
      <c r="O564" s="244"/>
      <c r="P564" s="244"/>
      <c r="Q564" s="244"/>
      <c r="R564" s="244"/>
      <c r="S564" s="244"/>
      <c r="T564" s="245"/>
      <c r="AT564" s="246" t="s">
        <v>164</v>
      </c>
      <c r="AU564" s="246" t="s">
        <v>84</v>
      </c>
      <c r="AV564" s="12" t="s">
        <v>84</v>
      </c>
      <c r="AW564" s="12" t="s">
        <v>4</v>
      </c>
      <c r="AX564" s="12" t="s">
        <v>82</v>
      </c>
      <c r="AY564" s="246" t="s">
        <v>153</v>
      </c>
    </row>
    <row r="565" s="1" customFormat="1" ht="24" customHeight="1">
      <c r="B565" s="39"/>
      <c r="C565" s="220" t="s">
        <v>508</v>
      </c>
      <c r="D565" s="220" t="s">
        <v>155</v>
      </c>
      <c r="E565" s="221" t="s">
        <v>509</v>
      </c>
      <c r="F565" s="222" t="s">
        <v>510</v>
      </c>
      <c r="G565" s="223" t="s">
        <v>182</v>
      </c>
      <c r="H565" s="224">
        <v>222.16</v>
      </c>
      <c r="I565" s="225"/>
      <c r="J565" s="226">
        <f>ROUND(I565*H565,2)</f>
        <v>0</v>
      </c>
      <c r="K565" s="222" t="s">
        <v>159</v>
      </c>
      <c r="L565" s="44"/>
      <c r="M565" s="227" t="s">
        <v>19</v>
      </c>
      <c r="N565" s="228" t="s">
        <v>45</v>
      </c>
      <c r="O565" s="84"/>
      <c r="P565" s="229">
        <f>O565*H565</f>
        <v>0</v>
      </c>
      <c r="Q565" s="229">
        <v>0.0033899999999999998</v>
      </c>
      <c r="R565" s="229">
        <f>Q565*H565</f>
        <v>0.75312239999999997</v>
      </c>
      <c r="S565" s="229">
        <v>0</v>
      </c>
      <c r="T565" s="230">
        <f>S565*H565</f>
        <v>0</v>
      </c>
      <c r="AR565" s="231" t="s">
        <v>160</v>
      </c>
      <c r="AT565" s="231" t="s">
        <v>155</v>
      </c>
      <c r="AU565" s="231" t="s">
        <v>84</v>
      </c>
      <c r="AY565" s="18" t="s">
        <v>153</v>
      </c>
      <c r="BE565" s="232">
        <f>IF(N565="základní",J565,0)</f>
        <v>0</v>
      </c>
      <c r="BF565" s="232">
        <f>IF(N565="snížená",J565,0)</f>
        <v>0</v>
      </c>
      <c r="BG565" s="232">
        <f>IF(N565="zákl. přenesená",J565,0)</f>
        <v>0</v>
      </c>
      <c r="BH565" s="232">
        <f>IF(N565="sníž. přenesená",J565,0)</f>
        <v>0</v>
      </c>
      <c r="BI565" s="232">
        <f>IF(N565="nulová",J565,0)</f>
        <v>0</v>
      </c>
      <c r="BJ565" s="18" t="s">
        <v>82</v>
      </c>
      <c r="BK565" s="232">
        <f>ROUND(I565*H565,2)</f>
        <v>0</v>
      </c>
      <c r="BL565" s="18" t="s">
        <v>160</v>
      </c>
      <c r="BM565" s="231" t="s">
        <v>511</v>
      </c>
    </row>
    <row r="566" s="1" customFormat="1">
      <c r="B566" s="39"/>
      <c r="C566" s="40"/>
      <c r="D566" s="233" t="s">
        <v>162</v>
      </c>
      <c r="E566" s="40"/>
      <c r="F566" s="234" t="s">
        <v>512</v>
      </c>
      <c r="G566" s="40"/>
      <c r="H566" s="40"/>
      <c r="I566" s="146"/>
      <c r="J566" s="40"/>
      <c r="K566" s="40"/>
      <c r="L566" s="44"/>
      <c r="M566" s="235"/>
      <c r="N566" s="84"/>
      <c r="O566" s="84"/>
      <c r="P566" s="84"/>
      <c r="Q566" s="84"/>
      <c r="R566" s="84"/>
      <c r="S566" s="84"/>
      <c r="T566" s="85"/>
      <c r="AT566" s="18" t="s">
        <v>162</v>
      </c>
      <c r="AU566" s="18" t="s">
        <v>84</v>
      </c>
    </row>
    <row r="567" s="12" customFormat="1">
      <c r="B567" s="236"/>
      <c r="C567" s="237"/>
      <c r="D567" s="233" t="s">
        <v>164</v>
      </c>
      <c r="E567" s="238" t="s">
        <v>19</v>
      </c>
      <c r="F567" s="239" t="s">
        <v>458</v>
      </c>
      <c r="G567" s="237"/>
      <c r="H567" s="240">
        <v>4.9000000000000004</v>
      </c>
      <c r="I567" s="241"/>
      <c r="J567" s="237"/>
      <c r="K567" s="237"/>
      <c r="L567" s="242"/>
      <c r="M567" s="243"/>
      <c r="N567" s="244"/>
      <c r="O567" s="244"/>
      <c r="P567" s="244"/>
      <c r="Q567" s="244"/>
      <c r="R567" s="244"/>
      <c r="S567" s="244"/>
      <c r="T567" s="245"/>
      <c r="AT567" s="246" t="s">
        <v>164</v>
      </c>
      <c r="AU567" s="246" t="s">
        <v>84</v>
      </c>
      <c r="AV567" s="12" t="s">
        <v>84</v>
      </c>
      <c r="AW567" s="12" t="s">
        <v>34</v>
      </c>
      <c r="AX567" s="12" t="s">
        <v>74</v>
      </c>
      <c r="AY567" s="246" t="s">
        <v>153</v>
      </c>
    </row>
    <row r="568" s="12" customFormat="1">
      <c r="B568" s="236"/>
      <c r="C568" s="237"/>
      <c r="D568" s="233" t="s">
        <v>164</v>
      </c>
      <c r="E568" s="238" t="s">
        <v>19</v>
      </c>
      <c r="F568" s="239" t="s">
        <v>459</v>
      </c>
      <c r="G568" s="237"/>
      <c r="H568" s="240">
        <v>4.7999999999999998</v>
      </c>
      <c r="I568" s="241"/>
      <c r="J568" s="237"/>
      <c r="K568" s="237"/>
      <c r="L568" s="242"/>
      <c r="M568" s="243"/>
      <c r="N568" s="244"/>
      <c r="O568" s="244"/>
      <c r="P568" s="244"/>
      <c r="Q568" s="244"/>
      <c r="R568" s="244"/>
      <c r="S568" s="244"/>
      <c r="T568" s="245"/>
      <c r="AT568" s="246" t="s">
        <v>164</v>
      </c>
      <c r="AU568" s="246" t="s">
        <v>84</v>
      </c>
      <c r="AV568" s="12" t="s">
        <v>84</v>
      </c>
      <c r="AW568" s="12" t="s">
        <v>34</v>
      </c>
      <c r="AX568" s="12" t="s">
        <v>74</v>
      </c>
      <c r="AY568" s="246" t="s">
        <v>153</v>
      </c>
    </row>
    <row r="569" s="12" customFormat="1">
      <c r="B569" s="236"/>
      <c r="C569" s="237"/>
      <c r="D569" s="233" t="s">
        <v>164</v>
      </c>
      <c r="E569" s="238" t="s">
        <v>19</v>
      </c>
      <c r="F569" s="239" t="s">
        <v>460</v>
      </c>
      <c r="G569" s="237"/>
      <c r="H569" s="240">
        <v>6.2999999999999998</v>
      </c>
      <c r="I569" s="241"/>
      <c r="J569" s="237"/>
      <c r="K569" s="237"/>
      <c r="L569" s="242"/>
      <c r="M569" s="243"/>
      <c r="N569" s="244"/>
      <c r="O569" s="244"/>
      <c r="P569" s="244"/>
      <c r="Q569" s="244"/>
      <c r="R569" s="244"/>
      <c r="S569" s="244"/>
      <c r="T569" s="245"/>
      <c r="AT569" s="246" t="s">
        <v>164</v>
      </c>
      <c r="AU569" s="246" t="s">
        <v>84</v>
      </c>
      <c r="AV569" s="12" t="s">
        <v>84</v>
      </c>
      <c r="AW569" s="12" t="s">
        <v>34</v>
      </c>
      <c r="AX569" s="12" t="s">
        <v>74</v>
      </c>
      <c r="AY569" s="246" t="s">
        <v>153</v>
      </c>
    </row>
    <row r="570" s="12" customFormat="1">
      <c r="B570" s="236"/>
      <c r="C570" s="237"/>
      <c r="D570" s="233" t="s">
        <v>164</v>
      </c>
      <c r="E570" s="238" t="s">
        <v>19</v>
      </c>
      <c r="F570" s="239" t="s">
        <v>461</v>
      </c>
      <c r="G570" s="237"/>
      <c r="H570" s="240">
        <v>163.80000000000001</v>
      </c>
      <c r="I570" s="241"/>
      <c r="J570" s="237"/>
      <c r="K570" s="237"/>
      <c r="L570" s="242"/>
      <c r="M570" s="243"/>
      <c r="N570" s="244"/>
      <c r="O570" s="244"/>
      <c r="P570" s="244"/>
      <c r="Q570" s="244"/>
      <c r="R570" s="244"/>
      <c r="S570" s="244"/>
      <c r="T570" s="245"/>
      <c r="AT570" s="246" t="s">
        <v>164</v>
      </c>
      <c r="AU570" s="246" t="s">
        <v>84</v>
      </c>
      <c r="AV570" s="12" t="s">
        <v>84</v>
      </c>
      <c r="AW570" s="12" t="s">
        <v>34</v>
      </c>
      <c r="AX570" s="12" t="s">
        <v>74</v>
      </c>
      <c r="AY570" s="246" t="s">
        <v>153</v>
      </c>
    </row>
    <row r="571" s="12" customFormat="1">
      <c r="B571" s="236"/>
      <c r="C571" s="237"/>
      <c r="D571" s="233" t="s">
        <v>164</v>
      </c>
      <c r="E571" s="238" t="s">
        <v>19</v>
      </c>
      <c r="F571" s="239" t="s">
        <v>462</v>
      </c>
      <c r="G571" s="237"/>
      <c r="H571" s="240">
        <v>7.5999999999999996</v>
      </c>
      <c r="I571" s="241"/>
      <c r="J571" s="237"/>
      <c r="K571" s="237"/>
      <c r="L571" s="242"/>
      <c r="M571" s="243"/>
      <c r="N571" s="244"/>
      <c r="O571" s="244"/>
      <c r="P571" s="244"/>
      <c r="Q571" s="244"/>
      <c r="R571" s="244"/>
      <c r="S571" s="244"/>
      <c r="T571" s="245"/>
      <c r="AT571" s="246" t="s">
        <v>164</v>
      </c>
      <c r="AU571" s="246" t="s">
        <v>84</v>
      </c>
      <c r="AV571" s="12" t="s">
        <v>84</v>
      </c>
      <c r="AW571" s="12" t="s">
        <v>34</v>
      </c>
      <c r="AX571" s="12" t="s">
        <v>74</v>
      </c>
      <c r="AY571" s="246" t="s">
        <v>153</v>
      </c>
    </row>
    <row r="572" s="12" customFormat="1">
      <c r="B572" s="236"/>
      <c r="C572" s="237"/>
      <c r="D572" s="233" t="s">
        <v>164</v>
      </c>
      <c r="E572" s="238" t="s">
        <v>19</v>
      </c>
      <c r="F572" s="239" t="s">
        <v>463</v>
      </c>
      <c r="G572" s="237"/>
      <c r="H572" s="240">
        <v>12.6</v>
      </c>
      <c r="I572" s="241"/>
      <c r="J572" s="237"/>
      <c r="K572" s="237"/>
      <c r="L572" s="242"/>
      <c r="M572" s="243"/>
      <c r="N572" s="244"/>
      <c r="O572" s="244"/>
      <c r="P572" s="244"/>
      <c r="Q572" s="244"/>
      <c r="R572" s="244"/>
      <c r="S572" s="244"/>
      <c r="T572" s="245"/>
      <c r="AT572" s="246" t="s">
        <v>164</v>
      </c>
      <c r="AU572" s="246" t="s">
        <v>84</v>
      </c>
      <c r="AV572" s="12" t="s">
        <v>84</v>
      </c>
      <c r="AW572" s="12" t="s">
        <v>34</v>
      </c>
      <c r="AX572" s="12" t="s">
        <v>74</v>
      </c>
      <c r="AY572" s="246" t="s">
        <v>153</v>
      </c>
    </row>
    <row r="573" s="12" customFormat="1">
      <c r="B573" s="236"/>
      <c r="C573" s="237"/>
      <c r="D573" s="233" t="s">
        <v>164</v>
      </c>
      <c r="E573" s="238" t="s">
        <v>19</v>
      </c>
      <c r="F573" s="239" t="s">
        <v>464</v>
      </c>
      <c r="G573" s="237"/>
      <c r="H573" s="240">
        <v>22.16</v>
      </c>
      <c r="I573" s="241"/>
      <c r="J573" s="237"/>
      <c r="K573" s="237"/>
      <c r="L573" s="242"/>
      <c r="M573" s="243"/>
      <c r="N573" s="244"/>
      <c r="O573" s="244"/>
      <c r="P573" s="244"/>
      <c r="Q573" s="244"/>
      <c r="R573" s="244"/>
      <c r="S573" s="244"/>
      <c r="T573" s="245"/>
      <c r="AT573" s="246" t="s">
        <v>164</v>
      </c>
      <c r="AU573" s="246" t="s">
        <v>84</v>
      </c>
      <c r="AV573" s="12" t="s">
        <v>84</v>
      </c>
      <c r="AW573" s="12" t="s">
        <v>34</v>
      </c>
      <c r="AX573" s="12" t="s">
        <v>74</v>
      </c>
      <c r="AY573" s="246" t="s">
        <v>153</v>
      </c>
    </row>
    <row r="574" s="13" customFormat="1">
      <c r="B574" s="247"/>
      <c r="C574" s="248"/>
      <c r="D574" s="233" t="s">
        <v>164</v>
      </c>
      <c r="E574" s="249" t="s">
        <v>19</v>
      </c>
      <c r="F574" s="250" t="s">
        <v>167</v>
      </c>
      <c r="G574" s="248"/>
      <c r="H574" s="251">
        <v>222.16</v>
      </c>
      <c r="I574" s="252"/>
      <c r="J574" s="248"/>
      <c r="K574" s="248"/>
      <c r="L574" s="253"/>
      <c r="M574" s="254"/>
      <c r="N574" s="255"/>
      <c r="O574" s="255"/>
      <c r="P574" s="255"/>
      <c r="Q574" s="255"/>
      <c r="R574" s="255"/>
      <c r="S574" s="255"/>
      <c r="T574" s="256"/>
      <c r="AT574" s="257" t="s">
        <v>164</v>
      </c>
      <c r="AU574" s="257" t="s">
        <v>84</v>
      </c>
      <c r="AV574" s="13" t="s">
        <v>160</v>
      </c>
      <c r="AW574" s="13" t="s">
        <v>34</v>
      </c>
      <c r="AX574" s="13" t="s">
        <v>82</v>
      </c>
      <c r="AY574" s="257" t="s">
        <v>153</v>
      </c>
    </row>
    <row r="575" s="1" customFormat="1" ht="16.5" customHeight="1">
      <c r="B575" s="39"/>
      <c r="C575" s="279" t="s">
        <v>513</v>
      </c>
      <c r="D575" s="279" t="s">
        <v>275</v>
      </c>
      <c r="E575" s="280" t="s">
        <v>514</v>
      </c>
      <c r="F575" s="281" t="s">
        <v>515</v>
      </c>
      <c r="G575" s="282" t="s">
        <v>158</v>
      </c>
      <c r="H575" s="283">
        <v>66.647999999999996</v>
      </c>
      <c r="I575" s="284"/>
      <c r="J575" s="285">
        <f>ROUND(I575*H575,2)</f>
        <v>0</v>
      </c>
      <c r="K575" s="281" t="s">
        <v>159</v>
      </c>
      <c r="L575" s="286"/>
      <c r="M575" s="287" t="s">
        <v>19</v>
      </c>
      <c r="N575" s="288" t="s">
        <v>45</v>
      </c>
      <c r="O575" s="84"/>
      <c r="P575" s="229">
        <f>O575*H575</f>
        <v>0</v>
      </c>
      <c r="Q575" s="229">
        <v>0.0060000000000000001</v>
      </c>
      <c r="R575" s="229">
        <f>Q575*H575</f>
        <v>0.39988799999999997</v>
      </c>
      <c r="S575" s="229">
        <v>0</v>
      </c>
      <c r="T575" s="230">
        <f>S575*H575</f>
        <v>0</v>
      </c>
      <c r="AR575" s="231" t="s">
        <v>202</v>
      </c>
      <c r="AT575" s="231" t="s">
        <v>275</v>
      </c>
      <c r="AU575" s="231" t="s">
        <v>84</v>
      </c>
      <c r="AY575" s="18" t="s">
        <v>153</v>
      </c>
      <c r="BE575" s="232">
        <f>IF(N575="základní",J575,0)</f>
        <v>0</v>
      </c>
      <c r="BF575" s="232">
        <f>IF(N575="snížená",J575,0)</f>
        <v>0</v>
      </c>
      <c r="BG575" s="232">
        <f>IF(N575="zákl. přenesená",J575,0)</f>
        <v>0</v>
      </c>
      <c r="BH575" s="232">
        <f>IF(N575="sníž. přenesená",J575,0)</f>
        <v>0</v>
      </c>
      <c r="BI575" s="232">
        <f>IF(N575="nulová",J575,0)</f>
        <v>0</v>
      </c>
      <c r="BJ575" s="18" t="s">
        <v>82</v>
      </c>
      <c r="BK575" s="232">
        <f>ROUND(I575*H575,2)</f>
        <v>0</v>
      </c>
      <c r="BL575" s="18" t="s">
        <v>160</v>
      </c>
      <c r="BM575" s="231" t="s">
        <v>516</v>
      </c>
    </row>
    <row r="576" s="12" customFormat="1">
      <c r="B576" s="236"/>
      <c r="C576" s="237"/>
      <c r="D576" s="233" t="s">
        <v>164</v>
      </c>
      <c r="E576" s="238" t="s">
        <v>19</v>
      </c>
      <c r="F576" s="239" t="s">
        <v>517</v>
      </c>
      <c r="G576" s="237"/>
      <c r="H576" s="240">
        <v>66.647999999999996</v>
      </c>
      <c r="I576" s="241"/>
      <c r="J576" s="237"/>
      <c r="K576" s="237"/>
      <c r="L576" s="242"/>
      <c r="M576" s="243"/>
      <c r="N576" s="244"/>
      <c r="O576" s="244"/>
      <c r="P576" s="244"/>
      <c r="Q576" s="244"/>
      <c r="R576" s="244"/>
      <c r="S576" s="244"/>
      <c r="T576" s="245"/>
      <c r="AT576" s="246" t="s">
        <v>164</v>
      </c>
      <c r="AU576" s="246" t="s">
        <v>84</v>
      </c>
      <c r="AV576" s="12" t="s">
        <v>84</v>
      </c>
      <c r="AW576" s="12" t="s">
        <v>34</v>
      </c>
      <c r="AX576" s="12" t="s">
        <v>82</v>
      </c>
      <c r="AY576" s="246" t="s">
        <v>153</v>
      </c>
    </row>
    <row r="577" s="1" customFormat="1" ht="24" customHeight="1">
      <c r="B577" s="39"/>
      <c r="C577" s="220" t="s">
        <v>518</v>
      </c>
      <c r="D577" s="220" t="s">
        <v>155</v>
      </c>
      <c r="E577" s="221" t="s">
        <v>519</v>
      </c>
      <c r="F577" s="222" t="s">
        <v>520</v>
      </c>
      <c r="G577" s="223" t="s">
        <v>158</v>
      </c>
      <c r="H577" s="224">
        <v>709.23599999999999</v>
      </c>
      <c r="I577" s="225"/>
      <c r="J577" s="226">
        <f>ROUND(I577*H577,2)</f>
        <v>0</v>
      </c>
      <c r="K577" s="222" t="s">
        <v>159</v>
      </c>
      <c r="L577" s="44"/>
      <c r="M577" s="227" t="s">
        <v>19</v>
      </c>
      <c r="N577" s="228" t="s">
        <v>45</v>
      </c>
      <c r="O577" s="84"/>
      <c r="P577" s="229">
        <f>O577*H577</f>
        <v>0</v>
      </c>
      <c r="Q577" s="229">
        <v>6.0000000000000002E-05</v>
      </c>
      <c r="R577" s="229">
        <f>Q577*H577</f>
        <v>0.042554160000000001</v>
      </c>
      <c r="S577" s="229">
        <v>0</v>
      </c>
      <c r="T577" s="230">
        <f>S577*H577</f>
        <v>0</v>
      </c>
      <c r="AR577" s="231" t="s">
        <v>160</v>
      </c>
      <c r="AT577" s="231" t="s">
        <v>155</v>
      </c>
      <c r="AU577" s="231" t="s">
        <v>84</v>
      </c>
      <c r="AY577" s="18" t="s">
        <v>153</v>
      </c>
      <c r="BE577" s="232">
        <f>IF(N577="základní",J577,0)</f>
        <v>0</v>
      </c>
      <c r="BF577" s="232">
        <f>IF(N577="snížená",J577,0)</f>
        <v>0</v>
      </c>
      <c r="BG577" s="232">
        <f>IF(N577="zákl. přenesená",J577,0)</f>
        <v>0</v>
      </c>
      <c r="BH577" s="232">
        <f>IF(N577="sníž. přenesená",J577,0)</f>
        <v>0</v>
      </c>
      <c r="BI577" s="232">
        <f>IF(N577="nulová",J577,0)</f>
        <v>0</v>
      </c>
      <c r="BJ577" s="18" t="s">
        <v>82</v>
      </c>
      <c r="BK577" s="232">
        <f>ROUND(I577*H577,2)</f>
        <v>0</v>
      </c>
      <c r="BL577" s="18" t="s">
        <v>160</v>
      </c>
      <c r="BM577" s="231" t="s">
        <v>521</v>
      </c>
    </row>
    <row r="578" s="1" customFormat="1">
      <c r="B578" s="39"/>
      <c r="C578" s="40"/>
      <c r="D578" s="233" t="s">
        <v>162</v>
      </c>
      <c r="E578" s="40"/>
      <c r="F578" s="234" t="s">
        <v>502</v>
      </c>
      <c r="G578" s="40"/>
      <c r="H578" s="40"/>
      <c r="I578" s="146"/>
      <c r="J578" s="40"/>
      <c r="K578" s="40"/>
      <c r="L578" s="44"/>
      <c r="M578" s="235"/>
      <c r="N578" s="84"/>
      <c r="O578" s="84"/>
      <c r="P578" s="84"/>
      <c r="Q578" s="84"/>
      <c r="R578" s="84"/>
      <c r="S578" s="84"/>
      <c r="T578" s="85"/>
      <c r="AT578" s="18" t="s">
        <v>162</v>
      </c>
      <c r="AU578" s="18" t="s">
        <v>84</v>
      </c>
    </row>
    <row r="579" s="12" customFormat="1">
      <c r="B579" s="236"/>
      <c r="C579" s="237"/>
      <c r="D579" s="233" t="s">
        <v>164</v>
      </c>
      <c r="E579" s="238" t="s">
        <v>19</v>
      </c>
      <c r="F579" s="239" t="s">
        <v>522</v>
      </c>
      <c r="G579" s="237"/>
      <c r="H579" s="240">
        <v>709.23599999999999</v>
      </c>
      <c r="I579" s="241"/>
      <c r="J579" s="237"/>
      <c r="K579" s="237"/>
      <c r="L579" s="242"/>
      <c r="M579" s="243"/>
      <c r="N579" s="244"/>
      <c r="O579" s="244"/>
      <c r="P579" s="244"/>
      <c r="Q579" s="244"/>
      <c r="R579" s="244"/>
      <c r="S579" s="244"/>
      <c r="T579" s="245"/>
      <c r="AT579" s="246" t="s">
        <v>164</v>
      </c>
      <c r="AU579" s="246" t="s">
        <v>84</v>
      </c>
      <c r="AV579" s="12" t="s">
        <v>84</v>
      </c>
      <c r="AW579" s="12" t="s">
        <v>34</v>
      </c>
      <c r="AX579" s="12" t="s">
        <v>74</v>
      </c>
      <c r="AY579" s="246" t="s">
        <v>153</v>
      </c>
    </row>
    <row r="580" s="13" customFormat="1">
      <c r="B580" s="247"/>
      <c r="C580" s="248"/>
      <c r="D580" s="233" t="s">
        <v>164</v>
      </c>
      <c r="E580" s="249" t="s">
        <v>19</v>
      </c>
      <c r="F580" s="250" t="s">
        <v>167</v>
      </c>
      <c r="G580" s="248"/>
      <c r="H580" s="251">
        <v>709.23599999999999</v>
      </c>
      <c r="I580" s="252"/>
      <c r="J580" s="248"/>
      <c r="K580" s="248"/>
      <c r="L580" s="253"/>
      <c r="M580" s="254"/>
      <c r="N580" s="255"/>
      <c r="O580" s="255"/>
      <c r="P580" s="255"/>
      <c r="Q580" s="255"/>
      <c r="R580" s="255"/>
      <c r="S580" s="255"/>
      <c r="T580" s="256"/>
      <c r="AT580" s="257" t="s">
        <v>164</v>
      </c>
      <c r="AU580" s="257" t="s">
        <v>84</v>
      </c>
      <c r="AV580" s="13" t="s">
        <v>160</v>
      </c>
      <c r="AW580" s="13" t="s">
        <v>34</v>
      </c>
      <c r="AX580" s="13" t="s">
        <v>82</v>
      </c>
      <c r="AY580" s="257" t="s">
        <v>153</v>
      </c>
    </row>
    <row r="581" s="1" customFormat="1" ht="16.5" customHeight="1">
      <c r="B581" s="39"/>
      <c r="C581" s="220" t="s">
        <v>523</v>
      </c>
      <c r="D581" s="220" t="s">
        <v>155</v>
      </c>
      <c r="E581" s="221" t="s">
        <v>524</v>
      </c>
      <c r="F581" s="222" t="s">
        <v>525</v>
      </c>
      <c r="G581" s="223" t="s">
        <v>182</v>
      </c>
      <c r="H581" s="224">
        <v>87.680000000000007</v>
      </c>
      <c r="I581" s="225"/>
      <c r="J581" s="226">
        <f>ROUND(I581*H581,2)</f>
        <v>0</v>
      </c>
      <c r="K581" s="222" t="s">
        <v>159</v>
      </c>
      <c r="L581" s="44"/>
      <c r="M581" s="227" t="s">
        <v>19</v>
      </c>
      <c r="N581" s="228" t="s">
        <v>45</v>
      </c>
      <c r="O581" s="84"/>
      <c r="P581" s="229">
        <f>O581*H581</f>
        <v>0</v>
      </c>
      <c r="Q581" s="229">
        <v>6.0000000000000002E-05</v>
      </c>
      <c r="R581" s="229">
        <f>Q581*H581</f>
        <v>0.0052608000000000004</v>
      </c>
      <c r="S581" s="229">
        <v>0</v>
      </c>
      <c r="T581" s="230">
        <f>S581*H581</f>
        <v>0</v>
      </c>
      <c r="AR581" s="231" t="s">
        <v>160</v>
      </c>
      <c r="AT581" s="231" t="s">
        <v>155</v>
      </c>
      <c r="AU581" s="231" t="s">
        <v>84</v>
      </c>
      <c r="AY581" s="18" t="s">
        <v>153</v>
      </c>
      <c r="BE581" s="232">
        <f>IF(N581="základní",J581,0)</f>
        <v>0</v>
      </c>
      <c r="BF581" s="232">
        <f>IF(N581="snížená",J581,0)</f>
        <v>0</v>
      </c>
      <c r="BG581" s="232">
        <f>IF(N581="zákl. přenesená",J581,0)</f>
        <v>0</v>
      </c>
      <c r="BH581" s="232">
        <f>IF(N581="sníž. přenesená",J581,0)</f>
        <v>0</v>
      </c>
      <c r="BI581" s="232">
        <f>IF(N581="nulová",J581,0)</f>
        <v>0</v>
      </c>
      <c r="BJ581" s="18" t="s">
        <v>82</v>
      </c>
      <c r="BK581" s="232">
        <f>ROUND(I581*H581,2)</f>
        <v>0</v>
      </c>
      <c r="BL581" s="18" t="s">
        <v>160</v>
      </c>
      <c r="BM581" s="231" t="s">
        <v>526</v>
      </c>
    </row>
    <row r="582" s="1" customFormat="1">
      <c r="B582" s="39"/>
      <c r="C582" s="40"/>
      <c r="D582" s="233" t="s">
        <v>162</v>
      </c>
      <c r="E582" s="40"/>
      <c r="F582" s="234" t="s">
        <v>527</v>
      </c>
      <c r="G582" s="40"/>
      <c r="H582" s="40"/>
      <c r="I582" s="146"/>
      <c r="J582" s="40"/>
      <c r="K582" s="40"/>
      <c r="L582" s="44"/>
      <c r="M582" s="235"/>
      <c r="N582" s="84"/>
      <c r="O582" s="84"/>
      <c r="P582" s="84"/>
      <c r="Q582" s="84"/>
      <c r="R582" s="84"/>
      <c r="S582" s="84"/>
      <c r="T582" s="85"/>
      <c r="AT582" s="18" t="s">
        <v>162</v>
      </c>
      <c r="AU582" s="18" t="s">
        <v>84</v>
      </c>
    </row>
    <row r="583" s="12" customFormat="1">
      <c r="B583" s="236"/>
      <c r="C583" s="237"/>
      <c r="D583" s="233" t="s">
        <v>164</v>
      </c>
      <c r="E583" s="238" t="s">
        <v>19</v>
      </c>
      <c r="F583" s="239" t="s">
        <v>528</v>
      </c>
      <c r="G583" s="237"/>
      <c r="H583" s="240">
        <v>87.680000000000007</v>
      </c>
      <c r="I583" s="241"/>
      <c r="J583" s="237"/>
      <c r="K583" s="237"/>
      <c r="L583" s="242"/>
      <c r="M583" s="243"/>
      <c r="N583" s="244"/>
      <c r="O583" s="244"/>
      <c r="P583" s="244"/>
      <c r="Q583" s="244"/>
      <c r="R583" s="244"/>
      <c r="S583" s="244"/>
      <c r="T583" s="245"/>
      <c r="AT583" s="246" t="s">
        <v>164</v>
      </c>
      <c r="AU583" s="246" t="s">
        <v>84</v>
      </c>
      <c r="AV583" s="12" t="s">
        <v>84</v>
      </c>
      <c r="AW583" s="12" t="s">
        <v>34</v>
      </c>
      <c r="AX583" s="12" t="s">
        <v>74</v>
      </c>
      <c r="AY583" s="246" t="s">
        <v>153</v>
      </c>
    </row>
    <row r="584" s="13" customFormat="1">
      <c r="B584" s="247"/>
      <c r="C584" s="248"/>
      <c r="D584" s="233" t="s">
        <v>164</v>
      </c>
      <c r="E584" s="249" t="s">
        <v>19</v>
      </c>
      <c r="F584" s="250" t="s">
        <v>167</v>
      </c>
      <c r="G584" s="248"/>
      <c r="H584" s="251">
        <v>87.680000000000007</v>
      </c>
      <c r="I584" s="252"/>
      <c r="J584" s="248"/>
      <c r="K584" s="248"/>
      <c r="L584" s="253"/>
      <c r="M584" s="254"/>
      <c r="N584" s="255"/>
      <c r="O584" s="255"/>
      <c r="P584" s="255"/>
      <c r="Q584" s="255"/>
      <c r="R584" s="255"/>
      <c r="S584" s="255"/>
      <c r="T584" s="256"/>
      <c r="AT584" s="257" t="s">
        <v>164</v>
      </c>
      <c r="AU584" s="257" t="s">
        <v>84</v>
      </c>
      <c r="AV584" s="13" t="s">
        <v>160</v>
      </c>
      <c r="AW584" s="13" t="s">
        <v>34</v>
      </c>
      <c r="AX584" s="13" t="s">
        <v>82</v>
      </c>
      <c r="AY584" s="257" t="s">
        <v>153</v>
      </c>
    </row>
    <row r="585" s="1" customFormat="1" ht="16.5" customHeight="1">
      <c r="B585" s="39"/>
      <c r="C585" s="279" t="s">
        <v>529</v>
      </c>
      <c r="D585" s="279" t="s">
        <v>275</v>
      </c>
      <c r="E585" s="280" t="s">
        <v>530</v>
      </c>
      <c r="F585" s="281" t="s">
        <v>531</v>
      </c>
      <c r="G585" s="282" t="s">
        <v>182</v>
      </c>
      <c r="H585" s="283">
        <v>92.063999999999993</v>
      </c>
      <c r="I585" s="284"/>
      <c r="J585" s="285">
        <f>ROUND(I585*H585,2)</f>
        <v>0</v>
      </c>
      <c r="K585" s="281" t="s">
        <v>159</v>
      </c>
      <c r="L585" s="286"/>
      <c r="M585" s="287" t="s">
        <v>19</v>
      </c>
      <c r="N585" s="288" t="s">
        <v>45</v>
      </c>
      <c r="O585" s="84"/>
      <c r="P585" s="229">
        <f>O585*H585</f>
        <v>0</v>
      </c>
      <c r="Q585" s="229">
        <v>0.00050000000000000001</v>
      </c>
      <c r="R585" s="229">
        <f>Q585*H585</f>
        <v>0.046031999999999997</v>
      </c>
      <c r="S585" s="229">
        <v>0</v>
      </c>
      <c r="T585" s="230">
        <f>S585*H585</f>
        <v>0</v>
      </c>
      <c r="AR585" s="231" t="s">
        <v>202</v>
      </c>
      <c r="AT585" s="231" t="s">
        <v>275</v>
      </c>
      <c r="AU585" s="231" t="s">
        <v>84</v>
      </c>
      <c r="AY585" s="18" t="s">
        <v>153</v>
      </c>
      <c r="BE585" s="232">
        <f>IF(N585="základní",J585,0)</f>
        <v>0</v>
      </c>
      <c r="BF585" s="232">
        <f>IF(N585="snížená",J585,0)</f>
        <v>0</v>
      </c>
      <c r="BG585" s="232">
        <f>IF(N585="zákl. přenesená",J585,0)</f>
        <v>0</v>
      </c>
      <c r="BH585" s="232">
        <f>IF(N585="sníž. přenesená",J585,0)</f>
        <v>0</v>
      </c>
      <c r="BI585" s="232">
        <f>IF(N585="nulová",J585,0)</f>
        <v>0</v>
      </c>
      <c r="BJ585" s="18" t="s">
        <v>82</v>
      </c>
      <c r="BK585" s="232">
        <f>ROUND(I585*H585,2)</f>
        <v>0</v>
      </c>
      <c r="BL585" s="18" t="s">
        <v>160</v>
      </c>
      <c r="BM585" s="231" t="s">
        <v>532</v>
      </c>
    </row>
    <row r="586" s="12" customFormat="1">
      <c r="B586" s="236"/>
      <c r="C586" s="237"/>
      <c r="D586" s="233" t="s">
        <v>164</v>
      </c>
      <c r="E586" s="237"/>
      <c r="F586" s="239" t="s">
        <v>533</v>
      </c>
      <c r="G586" s="237"/>
      <c r="H586" s="240">
        <v>92.063999999999993</v>
      </c>
      <c r="I586" s="241"/>
      <c r="J586" s="237"/>
      <c r="K586" s="237"/>
      <c r="L586" s="242"/>
      <c r="M586" s="243"/>
      <c r="N586" s="244"/>
      <c r="O586" s="244"/>
      <c r="P586" s="244"/>
      <c r="Q586" s="244"/>
      <c r="R586" s="244"/>
      <c r="S586" s="244"/>
      <c r="T586" s="245"/>
      <c r="AT586" s="246" t="s">
        <v>164</v>
      </c>
      <c r="AU586" s="246" t="s">
        <v>84</v>
      </c>
      <c r="AV586" s="12" t="s">
        <v>84</v>
      </c>
      <c r="AW586" s="12" t="s">
        <v>4</v>
      </c>
      <c r="AX586" s="12" t="s">
        <v>82</v>
      </c>
      <c r="AY586" s="246" t="s">
        <v>153</v>
      </c>
    </row>
    <row r="587" s="1" customFormat="1" ht="16.5" customHeight="1">
      <c r="B587" s="39"/>
      <c r="C587" s="220" t="s">
        <v>534</v>
      </c>
      <c r="D587" s="220" t="s">
        <v>155</v>
      </c>
      <c r="E587" s="221" t="s">
        <v>535</v>
      </c>
      <c r="F587" s="222" t="s">
        <v>536</v>
      </c>
      <c r="G587" s="223" t="s">
        <v>182</v>
      </c>
      <c r="H587" s="224">
        <v>159.12000000000001</v>
      </c>
      <c r="I587" s="225"/>
      <c r="J587" s="226">
        <f>ROUND(I587*H587,2)</f>
        <v>0</v>
      </c>
      <c r="K587" s="222" t="s">
        <v>159</v>
      </c>
      <c r="L587" s="44"/>
      <c r="M587" s="227" t="s">
        <v>19</v>
      </c>
      <c r="N587" s="228" t="s">
        <v>45</v>
      </c>
      <c r="O587" s="84"/>
      <c r="P587" s="229">
        <f>O587*H587</f>
        <v>0</v>
      </c>
      <c r="Q587" s="229">
        <v>0.00025000000000000001</v>
      </c>
      <c r="R587" s="229">
        <f>Q587*H587</f>
        <v>0.039780000000000003</v>
      </c>
      <c r="S587" s="229">
        <v>0</v>
      </c>
      <c r="T587" s="230">
        <f>S587*H587</f>
        <v>0</v>
      </c>
      <c r="AR587" s="231" t="s">
        <v>160</v>
      </c>
      <c r="AT587" s="231" t="s">
        <v>155</v>
      </c>
      <c r="AU587" s="231" t="s">
        <v>84</v>
      </c>
      <c r="AY587" s="18" t="s">
        <v>153</v>
      </c>
      <c r="BE587" s="232">
        <f>IF(N587="základní",J587,0)</f>
        <v>0</v>
      </c>
      <c r="BF587" s="232">
        <f>IF(N587="snížená",J587,0)</f>
        <v>0</v>
      </c>
      <c r="BG587" s="232">
        <f>IF(N587="zákl. přenesená",J587,0)</f>
        <v>0</v>
      </c>
      <c r="BH587" s="232">
        <f>IF(N587="sníž. přenesená",J587,0)</f>
        <v>0</v>
      </c>
      <c r="BI587" s="232">
        <f>IF(N587="nulová",J587,0)</f>
        <v>0</v>
      </c>
      <c r="BJ587" s="18" t="s">
        <v>82</v>
      </c>
      <c r="BK587" s="232">
        <f>ROUND(I587*H587,2)</f>
        <v>0</v>
      </c>
      <c r="BL587" s="18" t="s">
        <v>160</v>
      </c>
      <c r="BM587" s="231" t="s">
        <v>537</v>
      </c>
    </row>
    <row r="588" s="1" customFormat="1">
      <c r="B588" s="39"/>
      <c r="C588" s="40"/>
      <c r="D588" s="233" t="s">
        <v>162</v>
      </c>
      <c r="E588" s="40"/>
      <c r="F588" s="234" t="s">
        <v>527</v>
      </c>
      <c r="G588" s="40"/>
      <c r="H588" s="40"/>
      <c r="I588" s="146"/>
      <c r="J588" s="40"/>
      <c r="K588" s="40"/>
      <c r="L588" s="44"/>
      <c r="M588" s="235"/>
      <c r="N588" s="84"/>
      <c r="O588" s="84"/>
      <c r="P588" s="84"/>
      <c r="Q588" s="84"/>
      <c r="R588" s="84"/>
      <c r="S588" s="84"/>
      <c r="T588" s="85"/>
      <c r="AT588" s="18" t="s">
        <v>162</v>
      </c>
      <c r="AU588" s="18" t="s">
        <v>84</v>
      </c>
    </row>
    <row r="589" s="12" customFormat="1">
      <c r="B589" s="236"/>
      <c r="C589" s="237"/>
      <c r="D589" s="233" t="s">
        <v>164</v>
      </c>
      <c r="E589" s="238" t="s">
        <v>19</v>
      </c>
      <c r="F589" s="239" t="s">
        <v>538</v>
      </c>
      <c r="G589" s="237"/>
      <c r="H589" s="240">
        <v>2.2000000000000002</v>
      </c>
      <c r="I589" s="241"/>
      <c r="J589" s="237"/>
      <c r="K589" s="237"/>
      <c r="L589" s="242"/>
      <c r="M589" s="243"/>
      <c r="N589" s="244"/>
      <c r="O589" s="244"/>
      <c r="P589" s="244"/>
      <c r="Q589" s="244"/>
      <c r="R589" s="244"/>
      <c r="S589" s="244"/>
      <c r="T589" s="245"/>
      <c r="AT589" s="246" t="s">
        <v>164</v>
      </c>
      <c r="AU589" s="246" t="s">
        <v>84</v>
      </c>
      <c r="AV589" s="12" t="s">
        <v>84</v>
      </c>
      <c r="AW589" s="12" t="s">
        <v>34</v>
      </c>
      <c r="AX589" s="12" t="s">
        <v>74</v>
      </c>
      <c r="AY589" s="246" t="s">
        <v>153</v>
      </c>
    </row>
    <row r="590" s="12" customFormat="1">
      <c r="B590" s="236"/>
      <c r="C590" s="237"/>
      <c r="D590" s="233" t="s">
        <v>164</v>
      </c>
      <c r="E590" s="238" t="s">
        <v>19</v>
      </c>
      <c r="F590" s="239" t="s">
        <v>538</v>
      </c>
      <c r="G590" s="237"/>
      <c r="H590" s="240">
        <v>2.2000000000000002</v>
      </c>
      <c r="I590" s="241"/>
      <c r="J590" s="237"/>
      <c r="K590" s="237"/>
      <c r="L590" s="242"/>
      <c r="M590" s="243"/>
      <c r="N590" s="244"/>
      <c r="O590" s="244"/>
      <c r="P590" s="244"/>
      <c r="Q590" s="244"/>
      <c r="R590" s="244"/>
      <c r="S590" s="244"/>
      <c r="T590" s="245"/>
      <c r="AT590" s="246" t="s">
        <v>164</v>
      </c>
      <c r="AU590" s="246" t="s">
        <v>84</v>
      </c>
      <c r="AV590" s="12" t="s">
        <v>84</v>
      </c>
      <c r="AW590" s="12" t="s">
        <v>34</v>
      </c>
      <c r="AX590" s="12" t="s">
        <v>74</v>
      </c>
      <c r="AY590" s="246" t="s">
        <v>153</v>
      </c>
    </row>
    <row r="591" s="12" customFormat="1">
      <c r="B591" s="236"/>
      <c r="C591" s="237"/>
      <c r="D591" s="233" t="s">
        <v>164</v>
      </c>
      <c r="E591" s="238" t="s">
        <v>19</v>
      </c>
      <c r="F591" s="239" t="s">
        <v>538</v>
      </c>
      <c r="G591" s="237"/>
      <c r="H591" s="240">
        <v>2.2000000000000002</v>
      </c>
      <c r="I591" s="241"/>
      <c r="J591" s="237"/>
      <c r="K591" s="237"/>
      <c r="L591" s="242"/>
      <c r="M591" s="243"/>
      <c r="N591" s="244"/>
      <c r="O591" s="244"/>
      <c r="P591" s="244"/>
      <c r="Q591" s="244"/>
      <c r="R591" s="244"/>
      <c r="S591" s="244"/>
      <c r="T591" s="245"/>
      <c r="AT591" s="246" t="s">
        <v>164</v>
      </c>
      <c r="AU591" s="246" t="s">
        <v>84</v>
      </c>
      <c r="AV591" s="12" t="s">
        <v>84</v>
      </c>
      <c r="AW591" s="12" t="s">
        <v>34</v>
      </c>
      <c r="AX591" s="12" t="s">
        <v>74</v>
      </c>
      <c r="AY591" s="246" t="s">
        <v>153</v>
      </c>
    </row>
    <row r="592" s="12" customFormat="1">
      <c r="B592" s="236"/>
      <c r="C592" s="237"/>
      <c r="D592" s="233" t="s">
        <v>164</v>
      </c>
      <c r="E592" s="238" t="s">
        <v>19</v>
      </c>
      <c r="F592" s="239" t="s">
        <v>539</v>
      </c>
      <c r="G592" s="237"/>
      <c r="H592" s="240">
        <v>57.200000000000003</v>
      </c>
      <c r="I592" s="241"/>
      <c r="J592" s="237"/>
      <c r="K592" s="237"/>
      <c r="L592" s="242"/>
      <c r="M592" s="243"/>
      <c r="N592" s="244"/>
      <c r="O592" s="244"/>
      <c r="P592" s="244"/>
      <c r="Q592" s="244"/>
      <c r="R592" s="244"/>
      <c r="S592" s="244"/>
      <c r="T592" s="245"/>
      <c r="AT592" s="246" t="s">
        <v>164</v>
      </c>
      <c r="AU592" s="246" t="s">
        <v>84</v>
      </c>
      <c r="AV592" s="12" t="s">
        <v>84</v>
      </c>
      <c r="AW592" s="12" t="s">
        <v>34</v>
      </c>
      <c r="AX592" s="12" t="s">
        <v>74</v>
      </c>
      <c r="AY592" s="246" t="s">
        <v>153</v>
      </c>
    </row>
    <row r="593" s="12" customFormat="1">
      <c r="B593" s="236"/>
      <c r="C593" s="237"/>
      <c r="D593" s="233" t="s">
        <v>164</v>
      </c>
      <c r="E593" s="238" t="s">
        <v>19</v>
      </c>
      <c r="F593" s="239" t="s">
        <v>540</v>
      </c>
      <c r="G593" s="237"/>
      <c r="H593" s="240">
        <v>3.6000000000000001</v>
      </c>
      <c r="I593" s="241"/>
      <c r="J593" s="237"/>
      <c r="K593" s="237"/>
      <c r="L593" s="242"/>
      <c r="M593" s="243"/>
      <c r="N593" s="244"/>
      <c r="O593" s="244"/>
      <c r="P593" s="244"/>
      <c r="Q593" s="244"/>
      <c r="R593" s="244"/>
      <c r="S593" s="244"/>
      <c r="T593" s="245"/>
      <c r="AT593" s="246" t="s">
        <v>164</v>
      </c>
      <c r="AU593" s="246" t="s">
        <v>84</v>
      </c>
      <c r="AV593" s="12" t="s">
        <v>84</v>
      </c>
      <c r="AW593" s="12" t="s">
        <v>34</v>
      </c>
      <c r="AX593" s="12" t="s">
        <v>74</v>
      </c>
      <c r="AY593" s="246" t="s">
        <v>153</v>
      </c>
    </row>
    <row r="594" s="12" customFormat="1">
      <c r="B594" s="236"/>
      <c r="C594" s="237"/>
      <c r="D594" s="233" t="s">
        <v>164</v>
      </c>
      <c r="E594" s="238" t="s">
        <v>19</v>
      </c>
      <c r="F594" s="239" t="s">
        <v>541</v>
      </c>
      <c r="G594" s="237"/>
      <c r="H594" s="240">
        <v>4.4000000000000004</v>
      </c>
      <c r="I594" s="241"/>
      <c r="J594" s="237"/>
      <c r="K594" s="237"/>
      <c r="L594" s="242"/>
      <c r="M594" s="243"/>
      <c r="N594" s="244"/>
      <c r="O594" s="244"/>
      <c r="P594" s="244"/>
      <c r="Q594" s="244"/>
      <c r="R594" s="244"/>
      <c r="S594" s="244"/>
      <c r="T594" s="245"/>
      <c r="AT594" s="246" t="s">
        <v>164</v>
      </c>
      <c r="AU594" s="246" t="s">
        <v>84</v>
      </c>
      <c r="AV594" s="12" t="s">
        <v>84</v>
      </c>
      <c r="AW594" s="12" t="s">
        <v>34</v>
      </c>
      <c r="AX594" s="12" t="s">
        <v>74</v>
      </c>
      <c r="AY594" s="246" t="s">
        <v>153</v>
      </c>
    </row>
    <row r="595" s="12" customFormat="1">
      <c r="B595" s="236"/>
      <c r="C595" s="237"/>
      <c r="D595" s="233" t="s">
        <v>164</v>
      </c>
      <c r="E595" s="238" t="s">
        <v>19</v>
      </c>
      <c r="F595" s="239" t="s">
        <v>542</v>
      </c>
      <c r="G595" s="237"/>
      <c r="H595" s="240">
        <v>7.7599999999999998</v>
      </c>
      <c r="I595" s="241"/>
      <c r="J595" s="237"/>
      <c r="K595" s="237"/>
      <c r="L595" s="242"/>
      <c r="M595" s="243"/>
      <c r="N595" s="244"/>
      <c r="O595" s="244"/>
      <c r="P595" s="244"/>
      <c r="Q595" s="244"/>
      <c r="R595" s="244"/>
      <c r="S595" s="244"/>
      <c r="T595" s="245"/>
      <c r="AT595" s="246" t="s">
        <v>164</v>
      </c>
      <c r="AU595" s="246" t="s">
        <v>84</v>
      </c>
      <c r="AV595" s="12" t="s">
        <v>84</v>
      </c>
      <c r="AW595" s="12" t="s">
        <v>34</v>
      </c>
      <c r="AX595" s="12" t="s">
        <v>74</v>
      </c>
      <c r="AY595" s="246" t="s">
        <v>153</v>
      </c>
    </row>
    <row r="596" s="13" customFormat="1">
      <c r="B596" s="247"/>
      <c r="C596" s="248"/>
      <c r="D596" s="233" t="s">
        <v>164</v>
      </c>
      <c r="E596" s="249" t="s">
        <v>19</v>
      </c>
      <c r="F596" s="250" t="s">
        <v>167</v>
      </c>
      <c r="G596" s="248"/>
      <c r="H596" s="251">
        <v>79.560000000000002</v>
      </c>
      <c r="I596" s="252"/>
      <c r="J596" s="248"/>
      <c r="K596" s="248"/>
      <c r="L596" s="253"/>
      <c r="M596" s="254"/>
      <c r="N596" s="255"/>
      <c r="O596" s="255"/>
      <c r="P596" s="255"/>
      <c r="Q596" s="255"/>
      <c r="R596" s="255"/>
      <c r="S596" s="255"/>
      <c r="T596" s="256"/>
      <c r="AT596" s="257" t="s">
        <v>164</v>
      </c>
      <c r="AU596" s="257" t="s">
        <v>84</v>
      </c>
      <c r="AV596" s="13" t="s">
        <v>160</v>
      </c>
      <c r="AW596" s="13" t="s">
        <v>34</v>
      </c>
      <c r="AX596" s="13" t="s">
        <v>82</v>
      </c>
      <c r="AY596" s="257" t="s">
        <v>153</v>
      </c>
    </row>
    <row r="597" s="12" customFormat="1">
      <c r="B597" s="236"/>
      <c r="C597" s="237"/>
      <c r="D597" s="233" t="s">
        <v>164</v>
      </c>
      <c r="E597" s="237"/>
      <c r="F597" s="239" t="s">
        <v>543</v>
      </c>
      <c r="G597" s="237"/>
      <c r="H597" s="240">
        <v>159.12000000000001</v>
      </c>
      <c r="I597" s="241"/>
      <c r="J597" s="237"/>
      <c r="K597" s="237"/>
      <c r="L597" s="242"/>
      <c r="M597" s="243"/>
      <c r="N597" s="244"/>
      <c r="O597" s="244"/>
      <c r="P597" s="244"/>
      <c r="Q597" s="244"/>
      <c r="R597" s="244"/>
      <c r="S597" s="244"/>
      <c r="T597" s="245"/>
      <c r="AT597" s="246" t="s">
        <v>164</v>
      </c>
      <c r="AU597" s="246" t="s">
        <v>84</v>
      </c>
      <c r="AV597" s="12" t="s">
        <v>84</v>
      </c>
      <c r="AW597" s="12" t="s">
        <v>4</v>
      </c>
      <c r="AX597" s="12" t="s">
        <v>82</v>
      </c>
      <c r="AY597" s="246" t="s">
        <v>153</v>
      </c>
    </row>
    <row r="598" s="1" customFormat="1" ht="16.5" customHeight="1">
      <c r="B598" s="39"/>
      <c r="C598" s="279" t="s">
        <v>544</v>
      </c>
      <c r="D598" s="279" t="s">
        <v>275</v>
      </c>
      <c r="E598" s="280" t="s">
        <v>545</v>
      </c>
      <c r="F598" s="281" t="s">
        <v>546</v>
      </c>
      <c r="G598" s="282" t="s">
        <v>182</v>
      </c>
      <c r="H598" s="283">
        <v>83.579999999999998</v>
      </c>
      <c r="I598" s="284"/>
      <c r="J598" s="285">
        <f>ROUND(I598*H598,2)</f>
        <v>0</v>
      </c>
      <c r="K598" s="281" t="s">
        <v>159</v>
      </c>
      <c r="L598" s="286"/>
      <c r="M598" s="287" t="s">
        <v>19</v>
      </c>
      <c r="N598" s="288" t="s">
        <v>45</v>
      </c>
      <c r="O598" s="84"/>
      <c r="P598" s="229">
        <f>O598*H598</f>
        <v>0</v>
      </c>
      <c r="Q598" s="229">
        <v>0.00029999999999999997</v>
      </c>
      <c r="R598" s="229">
        <f>Q598*H598</f>
        <v>0.025073999999999996</v>
      </c>
      <c r="S598" s="229">
        <v>0</v>
      </c>
      <c r="T598" s="230">
        <f>S598*H598</f>
        <v>0</v>
      </c>
      <c r="AR598" s="231" t="s">
        <v>202</v>
      </c>
      <c r="AT598" s="231" t="s">
        <v>275</v>
      </c>
      <c r="AU598" s="231" t="s">
        <v>84</v>
      </c>
      <c r="AY598" s="18" t="s">
        <v>153</v>
      </c>
      <c r="BE598" s="232">
        <f>IF(N598="základní",J598,0)</f>
        <v>0</v>
      </c>
      <c r="BF598" s="232">
        <f>IF(N598="snížená",J598,0)</f>
        <v>0</v>
      </c>
      <c r="BG598" s="232">
        <f>IF(N598="zákl. přenesená",J598,0)</f>
        <v>0</v>
      </c>
      <c r="BH598" s="232">
        <f>IF(N598="sníž. přenesená",J598,0)</f>
        <v>0</v>
      </c>
      <c r="BI598" s="232">
        <f>IF(N598="nulová",J598,0)</f>
        <v>0</v>
      </c>
      <c r="BJ598" s="18" t="s">
        <v>82</v>
      </c>
      <c r="BK598" s="232">
        <f>ROUND(I598*H598,2)</f>
        <v>0</v>
      </c>
      <c r="BL598" s="18" t="s">
        <v>160</v>
      </c>
      <c r="BM598" s="231" t="s">
        <v>547</v>
      </c>
    </row>
    <row r="599" s="12" customFormat="1">
      <c r="B599" s="236"/>
      <c r="C599" s="237"/>
      <c r="D599" s="233" t="s">
        <v>164</v>
      </c>
      <c r="E599" s="237"/>
      <c r="F599" s="239" t="s">
        <v>548</v>
      </c>
      <c r="G599" s="237"/>
      <c r="H599" s="240">
        <v>83.579999999999998</v>
      </c>
      <c r="I599" s="241"/>
      <c r="J599" s="237"/>
      <c r="K599" s="237"/>
      <c r="L599" s="242"/>
      <c r="M599" s="243"/>
      <c r="N599" s="244"/>
      <c r="O599" s="244"/>
      <c r="P599" s="244"/>
      <c r="Q599" s="244"/>
      <c r="R599" s="244"/>
      <c r="S599" s="244"/>
      <c r="T599" s="245"/>
      <c r="AT599" s="246" t="s">
        <v>164</v>
      </c>
      <c r="AU599" s="246" t="s">
        <v>84</v>
      </c>
      <c r="AV599" s="12" t="s">
        <v>84</v>
      </c>
      <c r="AW599" s="12" t="s">
        <v>4</v>
      </c>
      <c r="AX599" s="12" t="s">
        <v>82</v>
      </c>
      <c r="AY599" s="246" t="s">
        <v>153</v>
      </c>
    </row>
    <row r="600" s="1" customFormat="1" ht="16.5" customHeight="1">
      <c r="B600" s="39"/>
      <c r="C600" s="279" t="s">
        <v>549</v>
      </c>
      <c r="D600" s="279" t="s">
        <v>275</v>
      </c>
      <c r="E600" s="280" t="s">
        <v>550</v>
      </c>
      <c r="F600" s="281" t="s">
        <v>551</v>
      </c>
      <c r="G600" s="282" t="s">
        <v>182</v>
      </c>
      <c r="H600" s="283">
        <v>83.579999999999998</v>
      </c>
      <c r="I600" s="284"/>
      <c r="J600" s="285">
        <f>ROUND(I600*H600,2)</f>
        <v>0</v>
      </c>
      <c r="K600" s="281" t="s">
        <v>159</v>
      </c>
      <c r="L600" s="286"/>
      <c r="M600" s="287" t="s">
        <v>19</v>
      </c>
      <c r="N600" s="288" t="s">
        <v>45</v>
      </c>
      <c r="O600" s="84"/>
      <c r="P600" s="229">
        <f>O600*H600</f>
        <v>0</v>
      </c>
      <c r="Q600" s="229">
        <v>0.00020000000000000001</v>
      </c>
      <c r="R600" s="229">
        <f>Q600*H600</f>
        <v>0.016716000000000002</v>
      </c>
      <c r="S600" s="229">
        <v>0</v>
      </c>
      <c r="T600" s="230">
        <f>S600*H600</f>
        <v>0</v>
      </c>
      <c r="AR600" s="231" t="s">
        <v>202</v>
      </c>
      <c r="AT600" s="231" t="s">
        <v>275</v>
      </c>
      <c r="AU600" s="231" t="s">
        <v>84</v>
      </c>
      <c r="AY600" s="18" t="s">
        <v>153</v>
      </c>
      <c r="BE600" s="232">
        <f>IF(N600="základní",J600,0)</f>
        <v>0</v>
      </c>
      <c r="BF600" s="232">
        <f>IF(N600="snížená",J600,0)</f>
        <v>0</v>
      </c>
      <c r="BG600" s="232">
        <f>IF(N600="zákl. přenesená",J600,0)</f>
        <v>0</v>
      </c>
      <c r="BH600" s="232">
        <f>IF(N600="sníž. přenesená",J600,0)</f>
        <v>0</v>
      </c>
      <c r="BI600" s="232">
        <f>IF(N600="nulová",J600,0)</f>
        <v>0</v>
      </c>
      <c r="BJ600" s="18" t="s">
        <v>82</v>
      </c>
      <c r="BK600" s="232">
        <f>ROUND(I600*H600,2)</f>
        <v>0</v>
      </c>
      <c r="BL600" s="18" t="s">
        <v>160</v>
      </c>
      <c r="BM600" s="231" t="s">
        <v>552</v>
      </c>
    </row>
    <row r="601" s="12" customFormat="1">
      <c r="B601" s="236"/>
      <c r="C601" s="237"/>
      <c r="D601" s="233" t="s">
        <v>164</v>
      </c>
      <c r="E601" s="237"/>
      <c r="F601" s="239" t="s">
        <v>548</v>
      </c>
      <c r="G601" s="237"/>
      <c r="H601" s="240">
        <v>83.579999999999998</v>
      </c>
      <c r="I601" s="241"/>
      <c r="J601" s="237"/>
      <c r="K601" s="237"/>
      <c r="L601" s="242"/>
      <c r="M601" s="243"/>
      <c r="N601" s="244"/>
      <c r="O601" s="244"/>
      <c r="P601" s="244"/>
      <c r="Q601" s="244"/>
      <c r="R601" s="244"/>
      <c r="S601" s="244"/>
      <c r="T601" s="245"/>
      <c r="AT601" s="246" t="s">
        <v>164</v>
      </c>
      <c r="AU601" s="246" t="s">
        <v>84</v>
      </c>
      <c r="AV601" s="12" t="s">
        <v>84</v>
      </c>
      <c r="AW601" s="12" t="s">
        <v>4</v>
      </c>
      <c r="AX601" s="12" t="s">
        <v>82</v>
      </c>
      <c r="AY601" s="246" t="s">
        <v>153</v>
      </c>
    </row>
    <row r="602" s="1" customFormat="1" ht="24" customHeight="1">
      <c r="B602" s="39"/>
      <c r="C602" s="220" t="s">
        <v>553</v>
      </c>
      <c r="D602" s="220" t="s">
        <v>155</v>
      </c>
      <c r="E602" s="221" t="s">
        <v>554</v>
      </c>
      <c r="F602" s="222" t="s">
        <v>555</v>
      </c>
      <c r="G602" s="223" t="s">
        <v>158</v>
      </c>
      <c r="H602" s="224">
        <v>709.23599999999999</v>
      </c>
      <c r="I602" s="225"/>
      <c r="J602" s="226">
        <f>ROUND(I602*H602,2)</f>
        <v>0</v>
      </c>
      <c r="K602" s="222" t="s">
        <v>159</v>
      </c>
      <c r="L602" s="44"/>
      <c r="M602" s="227" t="s">
        <v>19</v>
      </c>
      <c r="N602" s="228" t="s">
        <v>45</v>
      </c>
      <c r="O602" s="84"/>
      <c r="P602" s="229">
        <f>O602*H602</f>
        <v>0</v>
      </c>
      <c r="Q602" s="229">
        <v>0.01282</v>
      </c>
      <c r="R602" s="229">
        <f>Q602*H602</f>
        <v>9.0924055199999998</v>
      </c>
      <c r="S602" s="229">
        <v>0</v>
      </c>
      <c r="T602" s="230">
        <f>S602*H602</f>
        <v>0</v>
      </c>
      <c r="AR602" s="231" t="s">
        <v>160</v>
      </c>
      <c r="AT602" s="231" t="s">
        <v>155</v>
      </c>
      <c r="AU602" s="231" t="s">
        <v>84</v>
      </c>
      <c r="AY602" s="18" t="s">
        <v>153</v>
      </c>
      <c r="BE602" s="232">
        <f>IF(N602="základní",J602,0)</f>
        <v>0</v>
      </c>
      <c r="BF602" s="232">
        <f>IF(N602="snížená",J602,0)</f>
        <v>0</v>
      </c>
      <c r="BG602" s="232">
        <f>IF(N602="zákl. přenesená",J602,0)</f>
        <v>0</v>
      </c>
      <c r="BH602" s="232">
        <f>IF(N602="sníž. přenesená",J602,0)</f>
        <v>0</v>
      </c>
      <c r="BI602" s="232">
        <f>IF(N602="nulová",J602,0)</f>
        <v>0</v>
      </c>
      <c r="BJ602" s="18" t="s">
        <v>82</v>
      </c>
      <c r="BK602" s="232">
        <f>ROUND(I602*H602,2)</f>
        <v>0</v>
      </c>
      <c r="BL602" s="18" t="s">
        <v>160</v>
      </c>
      <c r="BM602" s="231" t="s">
        <v>556</v>
      </c>
    </row>
    <row r="603" s="12" customFormat="1">
      <c r="B603" s="236"/>
      <c r="C603" s="237"/>
      <c r="D603" s="233" t="s">
        <v>164</v>
      </c>
      <c r="E603" s="238" t="s">
        <v>19</v>
      </c>
      <c r="F603" s="239" t="s">
        <v>522</v>
      </c>
      <c r="G603" s="237"/>
      <c r="H603" s="240">
        <v>709.23599999999999</v>
      </c>
      <c r="I603" s="241"/>
      <c r="J603" s="237"/>
      <c r="K603" s="237"/>
      <c r="L603" s="242"/>
      <c r="M603" s="243"/>
      <c r="N603" s="244"/>
      <c r="O603" s="244"/>
      <c r="P603" s="244"/>
      <c r="Q603" s="244"/>
      <c r="R603" s="244"/>
      <c r="S603" s="244"/>
      <c r="T603" s="245"/>
      <c r="AT603" s="246" t="s">
        <v>164</v>
      </c>
      <c r="AU603" s="246" t="s">
        <v>84</v>
      </c>
      <c r="AV603" s="12" t="s">
        <v>84</v>
      </c>
      <c r="AW603" s="12" t="s">
        <v>34</v>
      </c>
      <c r="AX603" s="12" t="s">
        <v>74</v>
      </c>
      <c r="AY603" s="246" t="s">
        <v>153</v>
      </c>
    </row>
    <row r="604" s="13" customFormat="1">
      <c r="B604" s="247"/>
      <c r="C604" s="248"/>
      <c r="D604" s="233" t="s">
        <v>164</v>
      </c>
      <c r="E604" s="249" t="s">
        <v>19</v>
      </c>
      <c r="F604" s="250" t="s">
        <v>167</v>
      </c>
      <c r="G604" s="248"/>
      <c r="H604" s="251">
        <v>709.23599999999999</v>
      </c>
      <c r="I604" s="252"/>
      <c r="J604" s="248"/>
      <c r="K604" s="248"/>
      <c r="L604" s="253"/>
      <c r="M604" s="254"/>
      <c r="N604" s="255"/>
      <c r="O604" s="255"/>
      <c r="P604" s="255"/>
      <c r="Q604" s="255"/>
      <c r="R604" s="255"/>
      <c r="S604" s="255"/>
      <c r="T604" s="256"/>
      <c r="AT604" s="257" t="s">
        <v>164</v>
      </c>
      <c r="AU604" s="257" t="s">
        <v>84</v>
      </c>
      <c r="AV604" s="13" t="s">
        <v>160</v>
      </c>
      <c r="AW604" s="13" t="s">
        <v>34</v>
      </c>
      <c r="AX604" s="13" t="s">
        <v>82</v>
      </c>
      <c r="AY604" s="257" t="s">
        <v>153</v>
      </c>
    </row>
    <row r="605" s="1" customFormat="1" ht="24" customHeight="1">
      <c r="B605" s="39"/>
      <c r="C605" s="220" t="s">
        <v>557</v>
      </c>
      <c r="D605" s="220" t="s">
        <v>155</v>
      </c>
      <c r="E605" s="221" t="s">
        <v>558</v>
      </c>
      <c r="F605" s="222" t="s">
        <v>559</v>
      </c>
      <c r="G605" s="223" t="s">
        <v>158</v>
      </c>
      <c r="H605" s="224">
        <v>80.799999999999997</v>
      </c>
      <c r="I605" s="225"/>
      <c r="J605" s="226">
        <f>ROUND(I605*H605,2)</f>
        <v>0</v>
      </c>
      <c r="K605" s="222" t="s">
        <v>159</v>
      </c>
      <c r="L605" s="44"/>
      <c r="M605" s="227" t="s">
        <v>19</v>
      </c>
      <c r="N605" s="228" t="s">
        <v>45</v>
      </c>
      <c r="O605" s="84"/>
      <c r="P605" s="229">
        <f>O605*H605</f>
        <v>0</v>
      </c>
      <c r="Q605" s="229">
        <v>0.00628</v>
      </c>
      <c r="R605" s="229">
        <f>Q605*H605</f>
        <v>0.50742399999999999</v>
      </c>
      <c r="S605" s="229">
        <v>0</v>
      </c>
      <c r="T605" s="230">
        <f>S605*H605</f>
        <v>0</v>
      </c>
      <c r="AR605" s="231" t="s">
        <v>160</v>
      </c>
      <c r="AT605" s="231" t="s">
        <v>155</v>
      </c>
      <c r="AU605" s="231" t="s">
        <v>84</v>
      </c>
      <c r="AY605" s="18" t="s">
        <v>153</v>
      </c>
      <c r="BE605" s="232">
        <f>IF(N605="základní",J605,0)</f>
        <v>0</v>
      </c>
      <c r="BF605" s="232">
        <f>IF(N605="snížená",J605,0)</f>
        <v>0</v>
      </c>
      <c r="BG605" s="232">
        <f>IF(N605="zákl. přenesená",J605,0)</f>
        <v>0</v>
      </c>
      <c r="BH605" s="232">
        <f>IF(N605="sníž. přenesená",J605,0)</f>
        <v>0</v>
      </c>
      <c r="BI605" s="232">
        <f>IF(N605="nulová",J605,0)</f>
        <v>0</v>
      </c>
      <c r="BJ605" s="18" t="s">
        <v>82</v>
      </c>
      <c r="BK605" s="232">
        <f>ROUND(I605*H605,2)</f>
        <v>0</v>
      </c>
      <c r="BL605" s="18" t="s">
        <v>160</v>
      </c>
      <c r="BM605" s="231" t="s">
        <v>560</v>
      </c>
    </row>
    <row r="606" s="12" customFormat="1">
      <c r="B606" s="236"/>
      <c r="C606" s="237"/>
      <c r="D606" s="233" t="s">
        <v>164</v>
      </c>
      <c r="E606" s="238" t="s">
        <v>19</v>
      </c>
      <c r="F606" s="239" t="s">
        <v>561</v>
      </c>
      <c r="G606" s="237"/>
      <c r="H606" s="240">
        <v>80.799999999999997</v>
      </c>
      <c r="I606" s="241"/>
      <c r="J606" s="237"/>
      <c r="K606" s="237"/>
      <c r="L606" s="242"/>
      <c r="M606" s="243"/>
      <c r="N606" s="244"/>
      <c r="O606" s="244"/>
      <c r="P606" s="244"/>
      <c r="Q606" s="244"/>
      <c r="R606" s="244"/>
      <c r="S606" s="244"/>
      <c r="T606" s="245"/>
      <c r="AT606" s="246" t="s">
        <v>164</v>
      </c>
      <c r="AU606" s="246" t="s">
        <v>84</v>
      </c>
      <c r="AV606" s="12" t="s">
        <v>84</v>
      </c>
      <c r="AW606" s="12" t="s">
        <v>34</v>
      </c>
      <c r="AX606" s="12" t="s">
        <v>74</v>
      </c>
      <c r="AY606" s="246" t="s">
        <v>153</v>
      </c>
    </row>
    <row r="607" s="13" customFormat="1">
      <c r="B607" s="247"/>
      <c r="C607" s="248"/>
      <c r="D607" s="233" t="s">
        <v>164</v>
      </c>
      <c r="E607" s="249" t="s">
        <v>19</v>
      </c>
      <c r="F607" s="250" t="s">
        <v>167</v>
      </c>
      <c r="G607" s="248"/>
      <c r="H607" s="251">
        <v>80.799999999999997</v>
      </c>
      <c r="I607" s="252"/>
      <c r="J607" s="248"/>
      <c r="K607" s="248"/>
      <c r="L607" s="253"/>
      <c r="M607" s="254"/>
      <c r="N607" s="255"/>
      <c r="O607" s="255"/>
      <c r="P607" s="255"/>
      <c r="Q607" s="255"/>
      <c r="R607" s="255"/>
      <c r="S607" s="255"/>
      <c r="T607" s="256"/>
      <c r="AT607" s="257" t="s">
        <v>164</v>
      </c>
      <c r="AU607" s="257" t="s">
        <v>84</v>
      </c>
      <c r="AV607" s="13" t="s">
        <v>160</v>
      </c>
      <c r="AW607" s="13" t="s">
        <v>34</v>
      </c>
      <c r="AX607" s="13" t="s">
        <v>82</v>
      </c>
      <c r="AY607" s="257" t="s">
        <v>153</v>
      </c>
    </row>
    <row r="608" s="1" customFormat="1" ht="24" customHeight="1">
      <c r="B608" s="39"/>
      <c r="C608" s="220" t="s">
        <v>562</v>
      </c>
      <c r="D608" s="220" t="s">
        <v>155</v>
      </c>
      <c r="E608" s="221" t="s">
        <v>563</v>
      </c>
      <c r="F608" s="222" t="s">
        <v>564</v>
      </c>
      <c r="G608" s="223" t="s">
        <v>158</v>
      </c>
      <c r="H608" s="224">
        <v>628.43600000000004</v>
      </c>
      <c r="I608" s="225"/>
      <c r="J608" s="226">
        <f>ROUND(I608*H608,2)</f>
        <v>0</v>
      </c>
      <c r="K608" s="222" t="s">
        <v>159</v>
      </c>
      <c r="L608" s="44"/>
      <c r="M608" s="227" t="s">
        <v>19</v>
      </c>
      <c r="N608" s="228" t="s">
        <v>45</v>
      </c>
      <c r="O608" s="84"/>
      <c r="P608" s="229">
        <f>O608*H608</f>
        <v>0</v>
      </c>
      <c r="Q608" s="229">
        <v>0.0047800000000000004</v>
      </c>
      <c r="R608" s="229">
        <f>Q608*H608</f>
        <v>3.0039240800000004</v>
      </c>
      <c r="S608" s="229">
        <v>0</v>
      </c>
      <c r="T608" s="230">
        <f>S608*H608</f>
        <v>0</v>
      </c>
      <c r="AR608" s="231" t="s">
        <v>160</v>
      </c>
      <c r="AT608" s="231" t="s">
        <v>155</v>
      </c>
      <c r="AU608" s="231" t="s">
        <v>84</v>
      </c>
      <c r="AY608" s="18" t="s">
        <v>153</v>
      </c>
      <c r="BE608" s="232">
        <f>IF(N608="základní",J608,0)</f>
        <v>0</v>
      </c>
      <c r="BF608" s="232">
        <f>IF(N608="snížená",J608,0)</f>
        <v>0</v>
      </c>
      <c r="BG608" s="232">
        <f>IF(N608="zákl. přenesená",J608,0)</f>
        <v>0</v>
      </c>
      <c r="BH608" s="232">
        <f>IF(N608="sníž. přenesená",J608,0)</f>
        <v>0</v>
      </c>
      <c r="BI608" s="232">
        <f>IF(N608="nulová",J608,0)</f>
        <v>0</v>
      </c>
      <c r="BJ608" s="18" t="s">
        <v>82</v>
      </c>
      <c r="BK608" s="232">
        <f>ROUND(I608*H608,2)</f>
        <v>0</v>
      </c>
      <c r="BL608" s="18" t="s">
        <v>160</v>
      </c>
      <c r="BM608" s="231" t="s">
        <v>565</v>
      </c>
    </row>
    <row r="609" s="12" customFormat="1">
      <c r="B609" s="236"/>
      <c r="C609" s="237"/>
      <c r="D609" s="233" t="s">
        <v>164</v>
      </c>
      <c r="E609" s="238" t="s">
        <v>19</v>
      </c>
      <c r="F609" s="239" t="s">
        <v>566</v>
      </c>
      <c r="G609" s="237"/>
      <c r="H609" s="240">
        <v>628.43600000000004</v>
      </c>
      <c r="I609" s="241"/>
      <c r="J609" s="237"/>
      <c r="K609" s="237"/>
      <c r="L609" s="242"/>
      <c r="M609" s="243"/>
      <c r="N609" s="244"/>
      <c r="O609" s="244"/>
      <c r="P609" s="244"/>
      <c r="Q609" s="244"/>
      <c r="R609" s="244"/>
      <c r="S609" s="244"/>
      <c r="T609" s="245"/>
      <c r="AT609" s="246" t="s">
        <v>164</v>
      </c>
      <c r="AU609" s="246" t="s">
        <v>84</v>
      </c>
      <c r="AV609" s="12" t="s">
        <v>84</v>
      </c>
      <c r="AW609" s="12" t="s">
        <v>34</v>
      </c>
      <c r="AX609" s="12" t="s">
        <v>74</v>
      </c>
      <c r="AY609" s="246" t="s">
        <v>153</v>
      </c>
    </row>
    <row r="610" s="13" customFormat="1">
      <c r="B610" s="247"/>
      <c r="C610" s="248"/>
      <c r="D610" s="233" t="s">
        <v>164</v>
      </c>
      <c r="E610" s="249" t="s">
        <v>19</v>
      </c>
      <c r="F610" s="250" t="s">
        <v>167</v>
      </c>
      <c r="G610" s="248"/>
      <c r="H610" s="251">
        <v>628.43600000000004</v>
      </c>
      <c r="I610" s="252"/>
      <c r="J610" s="248"/>
      <c r="K610" s="248"/>
      <c r="L610" s="253"/>
      <c r="M610" s="254"/>
      <c r="N610" s="255"/>
      <c r="O610" s="255"/>
      <c r="P610" s="255"/>
      <c r="Q610" s="255"/>
      <c r="R610" s="255"/>
      <c r="S610" s="255"/>
      <c r="T610" s="256"/>
      <c r="AT610" s="257" t="s">
        <v>164</v>
      </c>
      <c r="AU610" s="257" t="s">
        <v>84</v>
      </c>
      <c r="AV610" s="13" t="s">
        <v>160</v>
      </c>
      <c r="AW610" s="13" t="s">
        <v>34</v>
      </c>
      <c r="AX610" s="13" t="s">
        <v>82</v>
      </c>
      <c r="AY610" s="257" t="s">
        <v>153</v>
      </c>
    </row>
    <row r="611" s="1" customFormat="1" ht="24" customHeight="1">
      <c r="B611" s="39"/>
      <c r="C611" s="220" t="s">
        <v>567</v>
      </c>
      <c r="D611" s="220" t="s">
        <v>155</v>
      </c>
      <c r="E611" s="221" t="s">
        <v>568</v>
      </c>
      <c r="F611" s="222" t="s">
        <v>569</v>
      </c>
      <c r="G611" s="223" t="s">
        <v>158</v>
      </c>
      <c r="H611" s="224">
        <v>80.763999999999996</v>
      </c>
      <c r="I611" s="225"/>
      <c r="J611" s="226">
        <f>ROUND(I611*H611,2)</f>
        <v>0</v>
      </c>
      <c r="K611" s="222" t="s">
        <v>159</v>
      </c>
      <c r="L611" s="44"/>
      <c r="M611" s="227" t="s">
        <v>19</v>
      </c>
      <c r="N611" s="228" t="s">
        <v>45</v>
      </c>
      <c r="O611" s="84"/>
      <c r="P611" s="229">
        <f>O611*H611</f>
        <v>0</v>
      </c>
      <c r="Q611" s="229">
        <v>0</v>
      </c>
      <c r="R611" s="229">
        <f>Q611*H611</f>
        <v>0</v>
      </c>
      <c r="S611" s="229">
        <v>0</v>
      </c>
      <c r="T611" s="230">
        <f>S611*H611</f>
        <v>0</v>
      </c>
      <c r="AR611" s="231" t="s">
        <v>160</v>
      </c>
      <c r="AT611" s="231" t="s">
        <v>155</v>
      </c>
      <c r="AU611" s="231" t="s">
        <v>84</v>
      </c>
      <c r="AY611" s="18" t="s">
        <v>153</v>
      </c>
      <c r="BE611" s="232">
        <f>IF(N611="základní",J611,0)</f>
        <v>0</v>
      </c>
      <c r="BF611" s="232">
        <f>IF(N611="snížená",J611,0)</f>
        <v>0</v>
      </c>
      <c r="BG611" s="232">
        <f>IF(N611="zákl. přenesená",J611,0)</f>
        <v>0</v>
      </c>
      <c r="BH611" s="232">
        <f>IF(N611="sníž. přenesená",J611,0)</f>
        <v>0</v>
      </c>
      <c r="BI611" s="232">
        <f>IF(N611="nulová",J611,0)</f>
        <v>0</v>
      </c>
      <c r="BJ611" s="18" t="s">
        <v>82</v>
      </c>
      <c r="BK611" s="232">
        <f>ROUND(I611*H611,2)</f>
        <v>0</v>
      </c>
      <c r="BL611" s="18" t="s">
        <v>160</v>
      </c>
      <c r="BM611" s="231" t="s">
        <v>570</v>
      </c>
    </row>
    <row r="612" s="1" customFormat="1">
      <c r="B612" s="39"/>
      <c r="C612" s="40"/>
      <c r="D612" s="233" t="s">
        <v>162</v>
      </c>
      <c r="E612" s="40"/>
      <c r="F612" s="234" t="s">
        <v>571</v>
      </c>
      <c r="G612" s="40"/>
      <c r="H612" s="40"/>
      <c r="I612" s="146"/>
      <c r="J612" s="40"/>
      <c r="K612" s="40"/>
      <c r="L612" s="44"/>
      <c r="M612" s="235"/>
      <c r="N612" s="84"/>
      <c r="O612" s="84"/>
      <c r="P612" s="84"/>
      <c r="Q612" s="84"/>
      <c r="R612" s="84"/>
      <c r="S612" s="84"/>
      <c r="T612" s="85"/>
      <c r="AT612" s="18" t="s">
        <v>162</v>
      </c>
      <c r="AU612" s="18" t="s">
        <v>84</v>
      </c>
    </row>
    <row r="613" s="12" customFormat="1">
      <c r="B613" s="236"/>
      <c r="C613" s="237"/>
      <c r="D613" s="233" t="s">
        <v>164</v>
      </c>
      <c r="E613" s="238" t="s">
        <v>19</v>
      </c>
      <c r="F613" s="239" t="s">
        <v>572</v>
      </c>
      <c r="G613" s="237"/>
      <c r="H613" s="240">
        <v>80.763999999999996</v>
      </c>
      <c r="I613" s="241"/>
      <c r="J613" s="237"/>
      <c r="K613" s="237"/>
      <c r="L613" s="242"/>
      <c r="M613" s="243"/>
      <c r="N613" s="244"/>
      <c r="O613" s="244"/>
      <c r="P613" s="244"/>
      <c r="Q613" s="244"/>
      <c r="R613" s="244"/>
      <c r="S613" s="244"/>
      <c r="T613" s="245"/>
      <c r="AT613" s="246" t="s">
        <v>164</v>
      </c>
      <c r="AU613" s="246" t="s">
        <v>84</v>
      </c>
      <c r="AV613" s="12" t="s">
        <v>84</v>
      </c>
      <c r="AW613" s="12" t="s">
        <v>34</v>
      </c>
      <c r="AX613" s="12" t="s">
        <v>74</v>
      </c>
      <c r="AY613" s="246" t="s">
        <v>153</v>
      </c>
    </row>
    <row r="614" s="13" customFormat="1">
      <c r="B614" s="247"/>
      <c r="C614" s="248"/>
      <c r="D614" s="233" t="s">
        <v>164</v>
      </c>
      <c r="E614" s="249" t="s">
        <v>19</v>
      </c>
      <c r="F614" s="250" t="s">
        <v>167</v>
      </c>
      <c r="G614" s="248"/>
      <c r="H614" s="251">
        <v>80.763999999999996</v>
      </c>
      <c r="I614" s="252"/>
      <c r="J614" s="248"/>
      <c r="K614" s="248"/>
      <c r="L614" s="253"/>
      <c r="M614" s="254"/>
      <c r="N614" s="255"/>
      <c r="O614" s="255"/>
      <c r="P614" s="255"/>
      <c r="Q614" s="255"/>
      <c r="R614" s="255"/>
      <c r="S614" s="255"/>
      <c r="T614" s="256"/>
      <c r="AT614" s="257" t="s">
        <v>164</v>
      </c>
      <c r="AU614" s="257" t="s">
        <v>84</v>
      </c>
      <c r="AV614" s="13" t="s">
        <v>160</v>
      </c>
      <c r="AW614" s="13" t="s">
        <v>34</v>
      </c>
      <c r="AX614" s="13" t="s">
        <v>82</v>
      </c>
      <c r="AY614" s="257" t="s">
        <v>153</v>
      </c>
    </row>
    <row r="615" s="1" customFormat="1" ht="16.5" customHeight="1">
      <c r="B615" s="39"/>
      <c r="C615" s="220" t="s">
        <v>573</v>
      </c>
      <c r="D615" s="220" t="s">
        <v>155</v>
      </c>
      <c r="E615" s="221" t="s">
        <v>574</v>
      </c>
      <c r="F615" s="222" t="s">
        <v>575</v>
      </c>
      <c r="G615" s="223" t="s">
        <v>158</v>
      </c>
      <c r="H615" s="224">
        <v>709.23599999999999</v>
      </c>
      <c r="I615" s="225"/>
      <c r="J615" s="226">
        <f>ROUND(I615*H615,2)</f>
        <v>0</v>
      </c>
      <c r="K615" s="222" t="s">
        <v>159</v>
      </c>
      <c r="L615" s="44"/>
      <c r="M615" s="227" t="s">
        <v>19</v>
      </c>
      <c r="N615" s="228" t="s">
        <v>45</v>
      </c>
      <c r="O615" s="84"/>
      <c r="P615" s="229">
        <f>O615*H615</f>
        <v>0</v>
      </c>
      <c r="Q615" s="229">
        <v>0</v>
      </c>
      <c r="R615" s="229">
        <f>Q615*H615</f>
        <v>0</v>
      </c>
      <c r="S615" s="229">
        <v>0</v>
      </c>
      <c r="T615" s="230">
        <f>S615*H615</f>
        <v>0</v>
      </c>
      <c r="AR615" s="231" t="s">
        <v>160</v>
      </c>
      <c r="AT615" s="231" t="s">
        <v>155</v>
      </c>
      <c r="AU615" s="231" t="s">
        <v>84</v>
      </c>
      <c r="AY615" s="18" t="s">
        <v>153</v>
      </c>
      <c r="BE615" s="232">
        <f>IF(N615="základní",J615,0)</f>
        <v>0</v>
      </c>
      <c r="BF615" s="232">
        <f>IF(N615="snížená",J615,0)</f>
        <v>0</v>
      </c>
      <c r="BG615" s="232">
        <f>IF(N615="zákl. přenesená",J615,0)</f>
        <v>0</v>
      </c>
      <c r="BH615" s="232">
        <f>IF(N615="sníž. přenesená",J615,0)</f>
        <v>0</v>
      </c>
      <c r="BI615" s="232">
        <f>IF(N615="nulová",J615,0)</f>
        <v>0</v>
      </c>
      <c r="BJ615" s="18" t="s">
        <v>82</v>
      </c>
      <c r="BK615" s="232">
        <f>ROUND(I615*H615,2)</f>
        <v>0</v>
      </c>
      <c r="BL615" s="18" t="s">
        <v>160</v>
      </c>
      <c r="BM615" s="231" t="s">
        <v>576</v>
      </c>
    </row>
    <row r="616" s="12" customFormat="1">
      <c r="B616" s="236"/>
      <c r="C616" s="237"/>
      <c r="D616" s="233" t="s">
        <v>164</v>
      </c>
      <c r="E616" s="238" t="s">
        <v>19</v>
      </c>
      <c r="F616" s="239" t="s">
        <v>522</v>
      </c>
      <c r="G616" s="237"/>
      <c r="H616" s="240">
        <v>709.23599999999999</v>
      </c>
      <c r="I616" s="241"/>
      <c r="J616" s="237"/>
      <c r="K616" s="237"/>
      <c r="L616" s="242"/>
      <c r="M616" s="243"/>
      <c r="N616" s="244"/>
      <c r="O616" s="244"/>
      <c r="P616" s="244"/>
      <c r="Q616" s="244"/>
      <c r="R616" s="244"/>
      <c r="S616" s="244"/>
      <c r="T616" s="245"/>
      <c r="AT616" s="246" t="s">
        <v>164</v>
      </c>
      <c r="AU616" s="246" t="s">
        <v>84</v>
      </c>
      <c r="AV616" s="12" t="s">
        <v>84</v>
      </c>
      <c r="AW616" s="12" t="s">
        <v>34</v>
      </c>
      <c r="AX616" s="12" t="s">
        <v>74</v>
      </c>
      <c r="AY616" s="246" t="s">
        <v>153</v>
      </c>
    </row>
    <row r="617" s="13" customFormat="1">
      <c r="B617" s="247"/>
      <c r="C617" s="248"/>
      <c r="D617" s="233" t="s">
        <v>164</v>
      </c>
      <c r="E617" s="249" t="s">
        <v>19</v>
      </c>
      <c r="F617" s="250" t="s">
        <v>167</v>
      </c>
      <c r="G617" s="248"/>
      <c r="H617" s="251">
        <v>709.23599999999999</v>
      </c>
      <c r="I617" s="252"/>
      <c r="J617" s="248"/>
      <c r="K617" s="248"/>
      <c r="L617" s="253"/>
      <c r="M617" s="254"/>
      <c r="N617" s="255"/>
      <c r="O617" s="255"/>
      <c r="P617" s="255"/>
      <c r="Q617" s="255"/>
      <c r="R617" s="255"/>
      <c r="S617" s="255"/>
      <c r="T617" s="256"/>
      <c r="AT617" s="257" t="s">
        <v>164</v>
      </c>
      <c r="AU617" s="257" t="s">
        <v>84</v>
      </c>
      <c r="AV617" s="13" t="s">
        <v>160</v>
      </c>
      <c r="AW617" s="13" t="s">
        <v>34</v>
      </c>
      <c r="AX617" s="13" t="s">
        <v>82</v>
      </c>
      <c r="AY617" s="257" t="s">
        <v>153</v>
      </c>
    </row>
    <row r="618" s="1" customFormat="1" ht="24" customHeight="1">
      <c r="B618" s="39"/>
      <c r="C618" s="220" t="s">
        <v>577</v>
      </c>
      <c r="D618" s="220" t="s">
        <v>155</v>
      </c>
      <c r="E618" s="221" t="s">
        <v>578</v>
      </c>
      <c r="F618" s="222" t="s">
        <v>579</v>
      </c>
      <c r="G618" s="223" t="s">
        <v>170</v>
      </c>
      <c r="H618" s="224">
        <v>4.4779999999999998</v>
      </c>
      <c r="I618" s="225"/>
      <c r="J618" s="226">
        <f>ROUND(I618*H618,2)</f>
        <v>0</v>
      </c>
      <c r="K618" s="222" t="s">
        <v>159</v>
      </c>
      <c r="L618" s="44"/>
      <c r="M618" s="227" t="s">
        <v>19</v>
      </c>
      <c r="N618" s="228" t="s">
        <v>45</v>
      </c>
      <c r="O618" s="84"/>
      <c r="P618" s="229">
        <f>O618*H618</f>
        <v>0</v>
      </c>
      <c r="Q618" s="229">
        <v>2.2563399999999998</v>
      </c>
      <c r="R618" s="229">
        <f>Q618*H618</f>
        <v>10.103890519999998</v>
      </c>
      <c r="S618" s="229">
        <v>0</v>
      </c>
      <c r="T618" s="230">
        <f>S618*H618</f>
        <v>0</v>
      </c>
      <c r="AR618" s="231" t="s">
        <v>160</v>
      </c>
      <c r="AT618" s="231" t="s">
        <v>155</v>
      </c>
      <c r="AU618" s="231" t="s">
        <v>84</v>
      </c>
      <c r="AY618" s="18" t="s">
        <v>153</v>
      </c>
      <c r="BE618" s="232">
        <f>IF(N618="základní",J618,0)</f>
        <v>0</v>
      </c>
      <c r="BF618" s="232">
        <f>IF(N618="snížená",J618,0)</f>
        <v>0</v>
      </c>
      <c r="BG618" s="232">
        <f>IF(N618="zákl. přenesená",J618,0)</f>
        <v>0</v>
      </c>
      <c r="BH618" s="232">
        <f>IF(N618="sníž. přenesená",J618,0)</f>
        <v>0</v>
      </c>
      <c r="BI618" s="232">
        <f>IF(N618="nulová",J618,0)</f>
        <v>0</v>
      </c>
      <c r="BJ618" s="18" t="s">
        <v>82</v>
      </c>
      <c r="BK618" s="232">
        <f>ROUND(I618*H618,2)</f>
        <v>0</v>
      </c>
      <c r="BL618" s="18" t="s">
        <v>160</v>
      </c>
      <c r="BM618" s="231" t="s">
        <v>580</v>
      </c>
    </row>
    <row r="619" s="14" customFormat="1">
      <c r="B619" s="258"/>
      <c r="C619" s="259"/>
      <c r="D619" s="233" t="s">
        <v>164</v>
      </c>
      <c r="E619" s="260" t="s">
        <v>19</v>
      </c>
      <c r="F619" s="261" t="s">
        <v>581</v>
      </c>
      <c r="G619" s="259"/>
      <c r="H619" s="260" t="s">
        <v>19</v>
      </c>
      <c r="I619" s="262"/>
      <c r="J619" s="259"/>
      <c r="K619" s="259"/>
      <c r="L619" s="263"/>
      <c r="M619" s="264"/>
      <c r="N619" s="265"/>
      <c r="O619" s="265"/>
      <c r="P619" s="265"/>
      <c r="Q619" s="265"/>
      <c r="R619" s="265"/>
      <c r="S619" s="265"/>
      <c r="T619" s="266"/>
      <c r="AT619" s="267" t="s">
        <v>164</v>
      </c>
      <c r="AU619" s="267" t="s">
        <v>84</v>
      </c>
      <c r="AV619" s="14" t="s">
        <v>82</v>
      </c>
      <c r="AW619" s="14" t="s">
        <v>34</v>
      </c>
      <c r="AX619" s="14" t="s">
        <v>74</v>
      </c>
      <c r="AY619" s="267" t="s">
        <v>153</v>
      </c>
    </row>
    <row r="620" s="12" customFormat="1">
      <c r="B620" s="236"/>
      <c r="C620" s="237"/>
      <c r="D620" s="233" t="s">
        <v>164</v>
      </c>
      <c r="E620" s="238" t="s">
        <v>19</v>
      </c>
      <c r="F620" s="239" t="s">
        <v>582</v>
      </c>
      <c r="G620" s="237"/>
      <c r="H620" s="240">
        <v>1.6719999999999999</v>
      </c>
      <c r="I620" s="241"/>
      <c r="J620" s="237"/>
      <c r="K620" s="237"/>
      <c r="L620" s="242"/>
      <c r="M620" s="243"/>
      <c r="N620" s="244"/>
      <c r="O620" s="244"/>
      <c r="P620" s="244"/>
      <c r="Q620" s="244"/>
      <c r="R620" s="244"/>
      <c r="S620" s="244"/>
      <c r="T620" s="245"/>
      <c r="AT620" s="246" t="s">
        <v>164</v>
      </c>
      <c r="AU620" s="246" t="s">
        <v>84</v>
      </c>
      <c r="AV620" s="12" t="s">
        <v>84</v>
      </c>
      <c r="AW620" s="12" t="s">
        <v>34</v>
      </c>
      <c r="AX620" s="12" t="s">
        <v>74</v>
      </c>
      <c r="AY620" s="246" t="s">
        <v>153</v>
      </c>
    </row>
    <row r="621" s="14" customFormat="1">
      <c r="B621" s="258"/>
      <c r="C621" s="259"/>
      <c r="D621" s="233" t="s">
        <v>164</v>
      </c>
      <c r="E621" s="260" t="s">
        <v>19</v>
      </c>
      <c r="F621" s="261" t="s">
        <v>583</v>
      </c>
      <c r="G621" s="259"/>
      <c r="H621" s="260" t="s">
        <v>19</v>
      </c>
      <c r="I621" s="262"/>
      <c r="J621" s="259"/>
      <c r="K621" s="259"/>
      <c r="L621" s="263"/>
      <c r="M621" s="264"/>
      <c r="N621" s="265"/>
      <c r="O621" s="265"/>
      <c r="P621" s="265"/>
      <c r="Q621" s="265"/>
      <c r="R621" s="265"/>
      <c r="S621" s="265"/>
      <c r="T621" s="266"/>
      <c r="AT621" s="267" t="s">
        <v>164</v>
      </c>
      <c r="AU621" s="267" t="s">
        <v>84</v>
      </c>
      <c r="AV621" s="14" t="s">
        <v>82</v>
      </c>
      <c r="AW621" s="14" t="s">
        <v>34</v>
      </c>
      <c r="AX621" s="14" t="s">
        <v>74</v>
      </c>
      <c r="AY621" s="267" t="s">
        <v>153</v>
      </c>
    </row>
    <row r="622" s="12" customFormat="1">
      <c r="B622" s="236"/>
      <c r="C622" s="237"/>
      <c r="D622" s="233" t="s">
        <v>164</v>
      </c>
      <c r="E622" s="238" t="s">
        <v>19</v>
      </c>
      <c r="F622" s="239" t="s">
        <v>584</v>
      </c>
      <c r="G622" s="237"/>
      <c r="H622" s="240">
        <v>1.024</v>
      </c>
      <c r="I622" s="241"/>
      <c r="J622" s="237"/>
      <c r="K622" s="237"/>
      <c r="L622" s="242"/>
      <c r="M622" s="243"/>
      <c r="N622" s="244"/>
      <c r="O622" s="244"/>
      <c r="P622" s="244"/>
      <c r="Q622" s="244"/>
      <c r="R622" s="244"/>
      <c r="S622" s="244"/>
      <c r="T622" s="245"/>
      <c r="AT622" s="246" t="s">
        <v>164</v>
      </c>
      <c r="AU622" s="246" t="s">
        <v>84</v>
      </c>
      <c r="AV622" s="12" t="s">
        <v>84</v>
      </c>
      <c r="AW622" s="12" t="s">
        <v>34</v>
      </c>
      <c r="AX622" s="12" t="s">
        <v>74</v>
      </c>
      <c r="AY622" s="246" t="s">
        <v>153</v>
      </c>
    </row>
    <row r="623" s="14" customFormat="1">
      <c r="B623" s="258"/>
      <c r="C623" s="259"/>
      <c r="D623" s="233" t="s">
        <v>164</v>
      </c>
      <c r="E623" s="260" t="s">
        <v>19</v>
      </c>
      <c r="F623" s="261" t="s">
        <v>585</v>
      </c>
      <c r="G623" s="259"/>
      <c r="H623" s="260" t="s">
        <v>19</v>
      </c>
      <c r="I623" s="262"/>
      <c r="J623" s="259"/>
      <c r="K623" s="259"/>
      <c r="L623" s="263"/>
      <c r="M623" s="264"/>
      <c r="N623" s="265"/>
      <c r="O623" s="265"/>
      <c r="P623" s="265"/>
      <c r="Q623" s="265"/>
      <c r="R623" s="265"/>
      <c r="S623" s="265"/>
      <c r="T623" s="266"/>
      <c r="AT623" s="267" t="s">
        <v>164</v>
      </c>
      <c r="AU623" s="267" t="s">
        <v>84</v>
      </c>
      <c r="AV623" s="14" t="s">
        <v>82</v>
      </c>
      <c r="AW623" s="14" t="s">
        <v>34</v>
      </c>
      <c r="AX623" s="14" t="s">
        <v>74</v>
      </c>
      <c r="AY623" s="267" t="s">
        <v>153</v>
      </c>
    </row>
    <row r="624" s="12" customFormat="1">
      <c r="B624" s="236"/>
      <c r="C624" s="237"/>
      <c r="D624" s="233" t="s">
        <v>164</v>
      </c>
      <c r="E624" s="238" t="s">
        <v>19</v>
      </c>
      <c r="F624" s="239" t="s">
        <v>586</v>
      </c>
      <c r="G624" s="237"/>
      <c r="H624" s="240">
        <v>1.1599999999999999</v>
      </c>
      <c r="I624" s="241"/>
      <c r="J624" s="237"/>
      <c r="K624" s="237"/>
      <c r="L624" s="242"/>
      <c r="M624" s="243"/>
      <c r="N624" s="244"/>
      <c r="O624" s="244"/>
      <c r="P624" s="244"/>
      <c r="Q624" s="244"/>
      <c r="R624" s="244"/>
      <c r="S624" s="244"/>
      <c r="T624" s="245"/>
      <c r="AT624" s="246" t="s">
        <v>164</v>
      </c>
      <c r="AU624" s="246" t="s">
        <v>84</v>
      </c>
      <c r="AV624" s="12" t="s">
        <v>84</v>
      </c>
      <c r="AW624" s="12" t="s">
        <v>34</v>
      </c>
      <c r="AX624" s="12" t="s">
        <v>74</v>
      </c>
      <c r="AY624" s="246" t="s">
        <v>153</v>
      </c>
    </row>
    <row r="625" s="14" customFormat="1">
      <c r="B625" s="258"/>
      <c r="C625" s="259"/>
      <c r="D625" s="233" t="s">
        <v>164</v>
      </c>
      <c r="E625" s="260" t="s">
        <v>19</v>
      </c>
      <c r="F625" s="261" t="s">
        <v>587</v>
      </c>
      <c r="G625" s="259"/>
      <c r="H625" s="260" t="s">
        <v>19</v>
      </c>
      <c r="I625" s="262"/>
      <c r="J625" s="259"/>
      <c r="K625" s="259"/>
      <c r="L625" s="263"/>
      <c r="M625" s="264"/>
      <c r="N625" s="265"/>
      <c r="O625" s="265"/>
      <c r="P625" s="265"/>
      <c r="Q625" s="265"/>
      <c r="R625" s="265"/>
      <c r="S625" s="265"/>
      <c r="T625" s="266"/>
      <c r="AT625" s="267" t="s">
        <v>164</v>
      </c>
      <c r="AU625" s="267" t="s">
        <v>84</v>
      </c>
      <c r="AV625" s="14" t="s">
        <v>82</v>
      </c>
      <c r="AW625" s="14" t="s">
        <v>34</v>
      </c>
      <c r="AX625" s="14" t="s">
        <v>74</v>
      </c>
      <c r="AY625" s="267" t="s">
        <v>153</v>
      </c>
    </row>
    <row r="626" s="12" customFormat="1">
      <c r="B626" s="236"/>
      <c r="C626" s="237"/>
      <c r="D626" s="233" t="s">
        <v>164</v>
      </c>
      <c r="E626" s="238" t="s">
        <v>19</v>
      </c>
      <c r="F626" s="239" t="s">
        <v>588</v>
      </c>
      <c r="G626" s="237"/>
      <c r="H626" s="240">
        <v>0.47199999999999998</v>
      </c>
      <c r="I626" s="241"/>
      <c r="J626" s="237"/>
      <c r="K626" s="237"/>
      <c r="L626" s="242"/>
      <c r="M626" s="243"/>
      <c r="N626" s="244"/>
      <c r="O626" s="244"/>
      <c r="P626" s="244"/>
      <c r="Q626" s="244"/>
      <c r="R626" s="244"/>
      <c r="S626" s="244"/>
      <c r="T626" s="245"/>
      <c r="AT626" s="246" t="s">
        <v>164</v>
      </c>
      <c r="AU626" s="246" t="s">
        <v>84</v>
      </c>
      <c r="AV626" s="12" t="s">
        <v>84</v>
      </c>
      <c r="AW626" s="12" t="s">
        <v>34</v>
      </c>
      <c r="AX626" s="12" t="s">
        <v>74</v>
      </c>
      <c r="AY626" s="246" t="s">
        <v>153</v>
      </c>
    </row>
    <row r="627" s="14" customFormat="1">
      <c r="B627" s="258"/>
      <c r="C627" s="259"/>
      <c r="D627" s="233" t="s">
        <v>164</v>
      </c>
      <c r="E627" s="260" t="s">
        <v>19</v>
      </c>
      <c r="F627" s="261" t="s">
        <v>589</v>
      </c>
      <c r="G627" s="259"/>
      <c r="H627" s="260" t="s">
        <v>19</v>
      </c>
      <c r="I627" s="262"/>
      <c r="J627" s="259"/>
      <c r="K627" s="259"/>
      <c r="L627" s="263"/>
      <c r="M627" s="264"/>
      <c r="N627" s="265"/>
      <c r="O627" s="265"/>
      <c r="P627" s="265"/>
      <c r="Q627" s="265"/>
      <c r="R627" s="265"/>
      <c r="S627" s="265"/>
      <c r="T627" s="266"/>
      <c r="AT627" s="267" t="s">
        <v>164</v>
      </c>
      <c r="AU627" s="267" t="s">
        <v>84</v>
      </c>
      <c r="AV627" s="14" t="s">
        <v>82</v>
      </c>
      <c r="AW627" s="14" t="s">
        <v>34</v>
      </c>
      <c r="AX627" s="14" t="s">
        <v>74</v>
      </c>
      <c r="AY627" s="267" t="s">
        <v>153</v>
      </c>
    </row>
    <row r="628" s="12" customFormat="1">
      <c r="B628" s="236"/>
      <c r="C628" s="237"/>
      <c r="D628" s="233" t="s">
        <v>164</v>
      </c>
      <c r="E628" s="238" t="s">
        <v>19</v>
      </c>
      <c r="F628" s="239" t="s">
        <v>590</v>
      </c>
      <c r="G628" s="237"/>
      <c r="H628" s="240">
        <v>1.504</v>
      </c>
      <c r="I628" s="241"/>
      <c r="J628" s="237"/>
      <c r="K628" s="237"/>
      <c r="L628" s="242"/>
      <c r="M628" s="243"/>
      <c r="N628" s="244"/>
      <c r="O628" s="244"/>
      <c r="P628" s="244"/>
      <c r="Q628" s="244"/>
      <c r="R628" s="244"/>
      <c r="S628" s="244"/>
      <c r="T628" s="245"/>
      <c r="AT628" s="246" t="s">
        <v>164</v>
      </c>
      <c r="AU628" s="246" t="s">
        <v>84</v>
      </c>
      <c r="AV628" s="12" t="s">
        <v>84</v>
      </c>
      <c r="AW628" s="12" t="s">
        <v>34</v>
      </c>
      <c r="AX628" s="12" t="s">
        <v>74</v>
      </c>
      <c r="AY628" s="246" t="s">
        <v>153</v>
      </c>
    </row>
    <row r="629" s="14" customFormat="1">
      <c r="B629" s="258"/>
      <c r="C629" s="259"/>
      <c r="D629" s="233" t="s">
        <v>164</v>
      </c>
      <c r="E629" s="260" t="s">
        <v>19</v>
      </c>
      <c r="F629" s="261" t="s">
        <v>591</v>
      </c>
      <c r="G629" s="259"/>
      <c r="H629" s="260" t="s">
        <v>19</v>
      </c>
      <c r="I629" s="262"/>
      <c r="J629" s="259"/>
      <c r="K629" s="259"/>
      <c r="L629" s="263"/>
      <c r="M629" s="264"/>
      <c r="N629" s="265"/>
      <c r="O629" s="265"/>
      <c r="P629" s="265"/>
      <c r="Q629" s="265"/>
      <c r="R629" s="265"/>
      <c r="S629" s="265"/>
      <c r="T629" s="266"/>
      <c r="AT629" s="267" t="s">
        <v>164</v>
      </c>
      <c r="AU629" s="267" t="s">
        <v>84</v>
      </c>
      <c r="AV629" s="14" t="s">
        <v>82</v>
      </c>
      <c r="AW629" s="14" t="s">
        <v>34</v>
      </c>
      <c r="AX629" s="14" t="s">
        <v>74</v>
      </c>
      <c r="AY629" s="267" t="s">
        <v>153</v>
      </c>
    </row>
    <row r="630" s="12" customFormat="1">
      <c r="B630" s="236"/>
      <c r="C630" s="237"/>
      <c r="D630" s="233" t="s">
        <v>164</v>
      </c>
      <c r="E630" s="238" t="s">
        <v>19</v>
      </c>
      <c r="F630" s="239" t="s">
        <v>592</v>
      </c>
      <c r="G630" s="237"/>
      <c r="H630" s="240">
        <v>0.35199999999999998</v>
      </c>
      <c r="I630" s="241"/>
      <c r="J630" s="237"/>
      <c r="K630" s="237"/>
      <c r="L630" s="242"/>
      <c r="M630" s="243"/>
      <c r="N630" s="244"/>
      <c r="O630" s="244"/>
      <c r="P630" s="244"/>
      <c r="Q630" s="244"/>
      <c r="R630" s="244"/>
      <c r="S630" s="244"/>
      <c r="T630" s="245"/>
      <c r="AT630" s="246" t="s">
        <v>164</v>
      </c>
      <c r="AU630" s="246" t="s">
        <v>84</v>
      </c>
      <c r="AV630" s="12" t="s">
        <v>84</v>
      </c>
      <c r="AW630" s="12" t="s">
        <v>34</v>
      </c>
      <c r="AX630" s="12" t="s">
        <v>74</v>
      </c>
      <c r="AY630" s="246" t="s">
        <v>153</v>
      </c>
    </row>
    <row r="631" s="14" customFormat="1">
      <c r="B631" s="258"/>
      <c r="C631" s="259"/>
      <c r="D631" s="233" t="s">
        <v>164</v>
      </c>
      <c r="E631" s="260" t="s">
        <v>19</v>
      </c>
      <c r="F631" s="261" t="s">
        <v>593</v>
      </c>
      <c r="G631" s="259"/>
      <c r="H631" s="260" t="s">
        <v>19</v>
      </c>
      <c r="I631" s="262"/>
      <c r="J631" s="259"/>
      <c r="K631" s="259"/>
      <c r="L631" s="263"/>
      <c r="M631" s="264"/>
      <c r="N631" s="265"/>
      <c r="O631" s="265"/>
      <c r="P631" s="265"/>
      <c r="Q631" s="265"/>
      <c r="R631" s="265"/>
      <c r="S631" s="265"/>
      <c r="T631" s="266"/>
      <c r="AT631" s="267" t="s">
        <v>164</v>
      </c>
      <c r="AU631" s="267" t="s">
        <v>84</v>
      </c>
      <c r="AV631" s="14" t="s">
        <v>82</v>
      </c>
      <c r="AW631" s="14" t="s">
        <v>34</v>
      </c>
      <c r="AX631" s="14" t="s">
        <v>74</v>
      </c>
      <c r="AY631" s="267" t="s">
        <v>153</v>
      </c>
    </row>
    <row r="632" s="12" customFormat="1">
      <c r="B632" s="236"/>
      <c r="C632" s="237"/>
      <c r="D632" s="233" t="s">
        <v>164</v>
      </c>
      <c r="E632" s="238" t="s">
        <v>19</v>
      </c>
      <c r="F632" s="239" t="s">
        <v>594</v>
      </c>
      <c r="G632" s="237"/>
      <c r="H632" s="240">
        <v>1.728</v>
      </c>
      <c r="I632" s="241"/>
      <c r="J632" s="237"/>
      <c r="K632" s="237"/>
      <c r="L632" s="242"/>
      <c r="M632" s="243"/>
      <c r="N632" s="244"/>
      <c r="O632" s="244"/>
      <c r="P632" s="244"/>
      <c r="Q632" s="244"/>
      <c r="R632" s="244"/>
      <c r="S632" s="244"/>
      <c r="T632" s="245"/>
      <c r="AT632" s="246" t="s">
        <v>164</v>
      </c>
      <c r="AU632" s="246" t="s">
        <v>84</v>
      </c>
      <c r="AV632" s="12" t="s">
        <v>84</v>
      </c>
      <c r="AW632" s="12" t="s">
        <v>34</v>
      </c>
      <c r="AX632" s="12" t="s">
        <v>74</v>
      </c>
      <c r="AY632" s="246" t="s">
        <v>153</v>
      </c>
    </row>
    <row r="633" s="14" customFormat="1">
      <c r="B633" s="258"/>
      <c r="C633" s="259"/>
      <c r="D633" s="233" t="s">
        <v>164</v>
      </c>
      <c r="E633" s="260" t="s">
        <v>19</v>
      </c>
      <c r="F633" s="261" t="s">
        <v>595</v>
      </c>
      <c r="G633" s="259"/>
      <c r="H633" s="260" t="s">
        <v>19</v>
      </c>
      <c r="I633" s="262"/>
      <c r="J633" s="259"/>
      <c r="K633" s="259"/>
      <c r="L633" s="263"/>
      <c r="M633" s="264"/>
      <c r="N633" s="265"/>
      <c r="O633" s="265"/>
      <c r="P633" s="265"/>
      <c r="Q633" s="265"/>
      <c r="R633" s="265"/>
      <c r="S633" s="265"/>
      <c r="T633" s="266"/>
      <c r="AT633" s="267" t="s">
        <v>164</v>
      </c>
      <c r="AU633" s="267" t="s">
        <v>84</v>
      </c>
      <c r="AV633" s="14" t="s">
        <v>82</v>
      </c>
      <c r="AW633" s="14" t="s">
        <v>34</v>
      </c>
      <c r="AX633" s="14" t="s">
        <v>74</v>
      </c>
      <c r="AY633" s="267" t="s">
        <v>153</v>
      </c>
    </row>
    <row r="634" s="12" customFormat="1">
      <c r="B634" s="236"/>
      <c r="C634" s="237"/>
      <c r="D634" s="233" t="s">
        <v>164</v>
      </c>
      <c r="E634" s="238" t="s">
        <v>19</v>
      </c>
      <c r="F634" s="239" t="s">
        <v>596</v>
      </c>
      <c r="G634" s="237"/>
      <c r="H634" s="240">
        <v>1.044</v>
      </c>
      <c r="I634" s="241"/>
      <c r="J634" s="237"/>
      <c r="K634" s="237"/>
      <c r="L634" s="242"/>
      <c r="M634" s="243"/>
      <c r="N634" s="244"/>
      <c r="O634" s="244"/>
      <c r="P634" s="244"/>
      <c r="Q634" s="244"/>
      <c r="R634" s="244"/>
      <c r="S634" s="244"/>
      <c r="T634" s="245"/>
      <c r="AT634" s="246" t="s">
        <v>164</v>
      </c>
      <c r="AU634" s="246" t="s">
        <v>84</v>
      </c>
      <c r="AV634" s="12" t="s">
        <v>84</v>
      </c>
      <c r="AW634" s="12" t="s">
        <v>34</v>
      </c>
      <c r="AX634" s="12" t="s">
        <v>74</v>
      </c>
      <c r="AY634" s="246" t="s">
        <v>153</v>
      </c>
    </row>
    <row r="635" s="13" customFormat="1">
      <c r="B635" s="247"/>
      <c r="C635" s="248"/>
      <c r="D635" s="233" t="s">
        <v>164</v>
      </c>
      <c r="E635" s="249" t="s">
        <v>19</v>
      </c>
      <c r="F635" s="250" t="s">
        <v>167</v>
      </c>
      <c r="G635" s="248"/>
      <c r="H635" s="251">
        <v>8.9559999999999995</v>
      </c>
      <c r="I635" s="252"/>
      <c r="J635" s="248"/>
      <c r="K635" s="248"/>
      <c r="L635" s="253"/>
      <c r="M635" s="254"/>
      <c r="N635" s="255"/>
      <c r="O635" s="255"/>
      <c r="P635" s="255"/>
      <c r="Q635" s="255"/>
      <c r="R635" s="255"/>
      <c r="S635" s="255"/>
      <c r="T635" s="256"/>
      <c r="AT635" s="257" t="s">
        <v>164</v>
      </c>
      <c r="AU635" s="257" t="s">
        <v>84</v>
      </c>
      <c r="AV635" s="13" t="s">
        <v>160</v>
      </c>
      <c r="AW635" s="13" t="s">
        <v>34</v>
      </c>
      <c r="AX635" s="13" t="s">
        <v>82</v>
      </c>
      <c r="AY635" s="257" t="s">
        <v>153</v>
      </c>
    </row>
    <row r="636" s="12" customFormat="1">
      <c r="B636" s="236"/>
      <c r="C636" s="237"/>
      <c r="D636" s="233" t="s">
        <v>164</v>
      </c>
      <c r="E636" s="237"/>
      <c r="F636" s="239" t="s">
        <v>597</v>
      </c>
      <c r="G636" s="237"/>
      <c r="H636" s="240">
        <v>4.4779999999999998</v>
      </c>
      <c r="I636" s="241"/>
      <c r="J636" s="237"/>
      <c r="K636" s="237"/>
      <c r="L636" s="242"/>
      <c r="M636" s="243"/>
      <c r="N636" s="244"/>
      <c r="O636" s="244"/>
      <c r="P636" s="244"/>
      <c r="Q636" s="244"/>
      <c r="R636" s="244"/>
      <c r="S636" s="244"/>
      <c r="T636" s="245"/>
      <c r="AT636" s="246" t="s">
        <v>164</v>
      </c>
      <c r="AU636" s="246" t="s">
        <v>84</v>
      </c>
      <c r="AV636" s="12" t="s">
        <v>84</v>
      </c>
      <c r="AW636" s="12" t="s">
        <v>4</v>
      </c>
      <c r="AX636" s="12" t="s">
        <v>82</v>
      </c>
      <c r="AY636" s="246" t="s">
        <v>153</v>
      </c>
    </row>
    <row r="637" s="11" customFormat="1" ht="22.8" customHeight="1">
      <c r="B637" s="204"/>
      <c r="C637" s="205"/>
      <c r="D637" s="206" t="s">
        <v>73</v>
      </c>
      <c r="E637" s="218" t="s">
        <v>202</v>
      </c>
      <c r="F637" s="218" t="s">
        <v>598</v>
      </c>
      <c r="G637" s="205"/>
      <c r="H637" s="205"/>
      <c r="I637" s="208"/>
      <c r="J637" s="219">
        <f>BK637</f>
        <v>0</v>
      </c>
      <c r="K637" s="205"/>
      <c r="L637" s="210"/>
      <c r="M637" s="211"/>
      <c r="N637" s="212"/>
      <c r="O637" s="212"/>
      <c r="P637" s="213">
        <f>SUM(P638:P639)</f>
        <v>0</v>
      </c>
      <c r="Q637" s="212"/>
      <c r="R637" s="213">
        <f>SUM(R638:R639)</f>
        <v>0</v>
      </c>
      <c r="S637" s="212"/>
      <c r="T637" s="214">
        <f>SUM(T638:T639)</f>
        <v>0.050000000000000003</v>
      </c>
      <c r="AR637" s="215" t="s">
        <v>82</v>
      </c>
      <c r="AT637" s="216" t="s">
        <v>73</v>
      </c>
      <c r="AU637" s="216" t="s">
        <v>82</v>
      </c>
      <c r="AY637" s="215" t="s">
        <v>153</v>
      </c>
      <c r="BK637" s="217">
        <f>SUM(BK638:BK639)</f>
        <v>0</v>
      </c>
    </row>
    <row r="638" s="1" customFormat="1" ht="16.5" customHeight="1">
      <c r="B638" s="39"/>
      <c r="C638" s="220" t="s">
        <v>599</v>
      </c>
      <c r="D638" s="220" t="s">
        <v>155</v>
      </c>
      <c r="E638" s="221" t="s">
        <v>600</v>
      </c>
      <c r="F638" s="222" t="s">
        <v>601</v>
      </c>
      <c r="G638" s="223" t="s">
        <v>254</v>
      </c>
      <c r="H638" s="224">
        <v>1</v>
      </c>
      <c r="I638" s="225"/>
      <c r="J638" s="226">
        <f>ROUND(I638*H638,2)</f>
        <v>0</v>
      </c>
      <c r="K638" s="222" t="s">
        <v>159</v>
      </c>
      <c r="L638" s="44"/>
      <c r="M638" s="227" t="s">
        <v>19</v>
      </c>
      <c r="N638" s="228" t="s">
        <v>45</v>
      </c>
      <c r="O638" s="84"/>
      <c r="P638" s="229">
        <f>O638*H638</f>
        <v>0</v>
      </c>
      <c r="Q638" s="229">
        <v>0</v>
      </c>
      <c r="R638" s="229">
        <f>Q638*H638</f>
        <v>0</v>
      </c>
      <c r="S638" s="229">
        <v>0.050000000000000003</v>
      </c>
      <c r="T638" s="230">
        <f>S638*H638</f>
        <v>0.050000000000000003</v>
      </c>
      <c r="AR638" s="231" t="s">
        <v>160</v>
      </c>
      <c r="AT638" s="231" t="s">
        <v>155</v>
      </c>
      <c r="AU638" s="231" t="s">
        <v>84</v>
      </c>
      <c r="AY638" s="18" t="s">
        <v>153</v>
      </c>
      <c r="BE638" s="232">
        <f>IF(N638="základní",J638,0)</f>
        <v>0</v>
      </c>
      <c r="BF638" s="232">
        <f>IF(N638="snížená",J638,0)</f>
        <v>0</v>
      </c>
      <c r="BG638" s="232">
        <f>IF(N638="zákl. přenesená",J638,0)</f>
        <v>0</v>
      </c>
      <c r="BH638" s="232">
        <f>IF(N638="sníž. přenesená",J638,0)</f>
        <v>0</v>
      </c>
      <c r="BI638" s="232">
        <f>IF(N638="nulová",J638,0)</f>
        <v>0</v>
      </c>
      <c r="BJ638" s="18" t="s">
        <v>82</v>
      </c>
      <c r="BK638" s="232">
        <f>ROUND(I638*H638,2)</f>
        <v>0</v>
      </c>
      <c r="BL638" s="18" t="s">
        <v>160</v>
      </c>
      <c r="BM638" s="231" t="s">
        <v>602</v>
      </c>
    </row>
    <row r="639" s="12" customFormat="1">
      <c r="B639" s="236"/>
      <c r="C639" s="237"/>
      <c r="D639" s="233" t="s">
        <v>164</v>
      </c>
      <c r="E639" s="238" t="s">
        <v>19</v>
      </c>
      <c r="F639" s="239" t="s">
        <v>603</v>
      </c>
      <c r="G639" s="237"/>
      <c r="H639" s="240">
        <v>1</v>
      </c>
      <c r="I639" s="241"/>
      <c r="J639" s="237"/>
      <c r="K639" s="237"/>
      <c r="L639" s="242"/>
      <c r="M639" s="243"/>
      <c r="N639" s="244"/>
      <c r="O639" s="244"/>
      <c r="P639" s="244"/>
      <c r="Q639" s="244"/>
      <c r="R639" s="244"/>
      <c r="S639" s="244"/>
      <c r="T639" s="245"/>
      <c r="AT639" s="246" t="s">
        <v>164</v>
      </c>
      <c r="AU639" s="246" t="s">
        <v>84</v>
      </c>
      <c r="AV639" s="12" t="s">
        <v>84</v>
      </c>
      <c r="AW639" s="12" t="s">
        <v>34</v>
      </c>
      <c r="AX639" s="12" t="s">
        <v>82</v>
      </c>
      <c r="AY639" s="246" t="s">
        <v>153</v>
      </c>
    </row>
    <row r="640" s="11" customFormat="1" ht="22.8" customHeight="1">
      <c r="B640" s="204"/>
      <c r="C640" s="205"/>
      <c r="D640" s="206" t="s">
        <v>73</v>
      </c>
      <c r="E640" s="218" t="s">
        <v>207</v>
      </c>
      <c r="F640" s="218" t="s">
        <v>604</v>
      </c>
      <c r="G640" s="205"/>
      <c r="H640" s="205"/>
      <c r="I640" s="208"/>
      <c r="J640" s="219">
        <f>BK640</f>
        <v>0</v>
      </c>
      <c r="K640" s="205"/>
      <c r="L640" s="210"/>
      <c r="M640" s="211"/>
      <c r="N640" s="212"/>
      <c r="O640" s="212"/>
      <c r="P640" s="213">
        <f>SUM(P641:P824)</f>
        <v>0</v>
      </c>
      <c r="Q640" s="212"/>
      <c r="R640" s="213">
        <f>SUM(R641:R824)</f>
        <v>21.819815980000001</v>
      </c>
      <c r="S640" s="212"/>
      <c r="T640" s="214">
        <f>SUM(T641:T824)</f>
        <v>96.678322999999992</v>
      </c>
      <c r="AR640" s="215" t="s">
        <v>82</v>
      </c>
      <c r="AT640" s="216" t="s">
        <v>73</v>
      </c>
      <c r="AU640" s="216" t="s">
        <v>82</v>
      </c>
      <c r="AY640" s="215" t="s">
        <v>153</v>
      </c>
      <c r="BK640" s="217">
        <f>SUM(BK641:BK824)</f>
        <v>0</v>
      </c>
    </row>
    <row r="641" s="1" customFormat="1" ht="24" customHeight="1">
      <c r="B641" s="39"/>
      <c r="C641" s="220" t="s">
        <v>605</v>
      </c>
      <c r="D641" s="220" t="s">
        <v>155</v>
      </c>
      <c r="E641" s="221" t="s">
        <v>606</v>
      </c>
      <c r="F641" s="222" t="s">
        <v>607</v>
      </c>
      <c r="G641" s="223" t="s">
        <v>182</v>
      </c>
      <c r="H641" s="224">
        <v>92.700000000000003</v>
      </c>
      <c r="I641" s="225"/>
      <c r="J641" s="226">
        <f>ROUND(I641*H641,2)</f>
        <v>0</v>
      </c>
      <c r="K641" s="222" t="s">
        <v>159</v>
      </c>
      <c r="L641" s="44"/>
      <c r="M641" s="227" t="s">
        <v>19</v>
      </c>
      <c r="N641" s="228" t="s">
        <v>45</v>
      </c>
      <c r="O641" s="84"/>
      <c r="P641" s="229">
        <f>O641*H641</f>
        <v>0</v>
      </c>
      <c r="Q641" s="229">
        <v>0.1295</v>
      </c>
      <c r="R641" s="229">
        <f>Q641*H641</f>
        <v>12.004650000000002</v>
      </c>
      <c r="S641" s="229">
        <v>0</v>
      </c>
      <c r="T641" s="230">
        <f>S641*H641</f>
        <v>0</v>
      </c>
      <c r="AR641" s="231" t="s">
        <v>160</v>
      </c>
      <c r="AT641" s="231" t="s">
        <v>155</v>
      </c>
      <c r="AU641" s="231" t="s">
        <v>84</v>
      </c>
      <c r="AY641" s="18" t="s">
        <v>153</v>
      </c>
      <c r="BE641" s="232">
        <f>IF(N641="základní",J641,0)</f>
        <v>0</v>
      </c>
      <c r="BF641" s="232">
        <f>IF(N641="snížená",J641,0)</f>
        <v>0</v>
      </c>
      <c r="BG641" s="232">
        <f>IF(N641="zákl. přenesená",J641,0)</f>
        <v>0</v>
      </c>
      <c r="BH641" s="232">
        <f>IF(N641="sníž. přenesená",J641,0)</f>
        <v>0</v>
      </c>
      <c r="BI641" s="232">
        <f>IF(N641="nulová",J641,0)</f>
        <v>0</v>
      </c>
      <c r="BJ641" s="18" t="s">
        <v>82</v>
      </c>
      <c r="BK641" s="232">
        <f>ROUND(I641*H641,2)</f>
        <v>0</v>
      </c>
      <c r="BL641" s="18" t="s">
        <v>160</v>
      </c>
      <c r="BM641" s="231" t="s">
        <v>608</v>
      </c>
    </row>
    <row r="642" s="1" customFormat="1">
      <c r="B642" s="39"/>
      <c r="C642" s="40"/>
      <c r="D642" s="233" t="s">
        <v>162</v>
      </c>
      <c r="E642" s="40"/>
      <c r="F642" s="234" t="s">
        <v>609</v>
      </c>
      <c r="G642" s="40"/>
      <c r="H642" s="40"/>
      <c r="I642" s="146"/>
      <c r="J642" s="40"/>
      <c r="K642" s="40"/>
      <c r="L642" s="44"/>
      <c r="M642" s="235"/>
      <c r="N642" s="84"/>
      <c r="O642" s="84"/>
      <c r="P642" s="84"/>
      <c r="Q642" s="84"/>
      <c r="R642" s="84"/>
      <c r="S642" s="84"/>
      <c r="T642" s="85"/>
      <c r="AT642" s="18" t="s">
        <v>162</v>
      </c>
      <c r="AU642" s="18" t="s">
        <v>84</v>
      </c>
    </row>
    <row r="643" s="12" customFormat="1">
      <c r="B643" s="236"/>
      <c r="C643" s="237"/>
      <c r="D643" s="233" t="s">
        <v>164</v>
      </c>
      <c r="E643" s="238" t="s">
        <v>19</v>
      </c>
      <c r="F643" s="239" t="s">
        <v>610</v>
      </c>
      <c r="G643" s="237"/>
      <c r="H643" s="240">
        <v>28.629999999999999</v>
      </c>
      <c r="I643" s="241"/>
      <c r="J643" s="237"/>
      <c r="K643" s="237"/>
      <c r="L643" s="242"/>
      <c r="M643" s="243"/>
      <c r="N643" s="244"/>
      <c r="O643" s="244"/>
      <c r="P643" s="244"/>
      <c r="Q643" s="244"/>
      <c r="R643" s="244"/>
      <c r="S643" s="244"/>
      <c r="T643" s="245"/>
      <c r="AT643" s="246" t="s">
        <v>164</v>
      </c>
      <c r="AU643" s="246" t="s">
        <v>84</v>
      </c>
      <c r="AV643" s="12" t="s">
        <v>84</v>
      </c>
      <c r="AW643" s="12" t="s">
        <v>34</v>
      </c>
      <c r="AX643" s="12" t="s">
        <v>74</v>
      </c>
      <c r="AY643" s="246" t="s">
        <v>153</v>
      </c>
    </row>
    <row r="644" s="12" customFormat="1">
      <c r="B644" s="236"/>
      <c r="C644" s="237"/>
      <c r="D644" s="233" t="s">
        <v>164</v>
      </c>
      <c r="E644" s="238" t="s">
        <v>19</v>
      </c>
      <c r="F644" s="239" t="s">
        <v>611</v>
      </c>
      <c r="G644" s="237"/>
      <c r="H644" s="240">
        <v>64.069999999999993</v>
      </c>
      <c r="I644" s="241"/>
      <c r="J644" s="237"/>
      <c r="K644" s="237"/>
      <c r="L644" s="242"/>
      <c r="M644" s="243"/>
      <c r="N644" s="244"/>
      <c r="O644" s="244"/>
      <c r="P644" s="244"/>
      <c r="Q644" s="244"/>
      <c r="R644" s="244"/>
      <c r="S644" s="244"/>
      <c r="T644" s="245"/>
      <c r="AT644" s="246" t="s">
        <v>164</v>
      </c>
      <c r="AU644" s="246" t="s">
        <v>84</v>
      </c>
      <c r="AV644" s="12" t="s">
        <v>84</v>
      </c>
      <c r="AW644" s="12" t="s">
        <v>34</v>
      </c>
      <c r="AX644" s="12" t="s">
        <v>74</v>
      </c>
      <c r="AY644" s="246" t="s">
        <v>153</v>
      </c>
    </row>
    <row r="645" s="13" customFormat="1">
      <c r="B645" s="247"/>
      <c r="C645" s="248"/>
      <c r="D645" s="233" t="s">
        <v>164</v>
      </c>
      <c r="E645" s="249" t="s">
        <v>19</v>
      </c>
      <c r="F645" s="250" t="s">
        <v>167</v>
      </c>
      <c r="G645" s="248"/>
      <c r="H645" s="251">
        <v>92.700000000000003</v>
      </c>
      <c r="I645" s="252"/>
      <c r="J645" s="248"/>
      <c r="K645" s="248"/>
      <c r="L645" s="253"/>
      <c r="M645" s="254"/>
      <c r="N645" s="255"/>
      <c r="O645" s="255"/>
      <c r="P645" s="255"/>
      <c r="Q645" s="255"/>
      <c r="R645" s="255"/>
      <c r="S645" s="255"/>
      <c r="T645" s="256"/>
      <c r="AT645" s="257" t="s">
        <v>164</v>
      </c>
      <c r="AU645" s="257" t="s">
        <v>84</v>
      </c>
      <c r="AV645" s="13" t="s">
        <v>160</v>
      </c>
      <c r="AW645" s="13" t="s">
        <v>34</v>
      </c>
      <c r="AX645" s="13" t="s">
        <v>82</v>
      </c>
      <c r="AY645" s="257" t="s">
        <v>153</v>
      </c>
    </row>
    <row r="646" s="1" customFormat="1" ht="16.5" customHeight="1">
      <c r="B646" s="39"/>
      <c r="C646" s="279" t="s">
        <v>612</v>
      </c>
      <c r="D646" s="279" t="s">
        <v>275</v>
      </c>
      <c r="E646" s="280" t="s">
        <v>613</v>
      </c>
      <c r="F646" s="281" t="s">
        <v>614</v>
      </c>
      <c r="G646" s="282" t="s">
        <v>182</v>
      </c>
      <c r="H646" s="283">
        <v>94.554000000000002</v>
      </c>
      <c r="I646" s="284"/>
      <c r="J646" s="285">
        <f>ROUND(I646*H646,2)</f>
        <v>0</v>
      </c>
      <c r="K646" s="281" t="s">
        <v>159</v>
      </c>
      <c r="L646" s="286"/>
      <c r="M646" s="287" t="s">
        <v>19</v>
      </c>
      <c r="N646" s="288" t="s">
        <v>45</v>
      </c>
      <c r="O646" s="84"/>
      <c r="P646" s="229">
        <f>O646*H646</f>
        <v>0</v>
      </c>
      <c r="Q646" s="229">
        <v>0.044999999999999998</v>
      </c>
      <c r="R646" s="229">
        <f>Q646*H646</f>
        <v>4.2549299999999999</v>
      </c>
      <c r="S646" s="229">
        <v>0</v>
      </c>
      <c r="T646" s="230">
        <f>S646*H646</f>
        <v>0</v>
      </c>
      <c r="AR646" s="231" t="s">
        <v>202</v>
      </c>
      <c r="AT646" s="231" t="s">
        <v>275</v>
      </c>
      <c r="AU646" s="231" t="s">
        <v>84</v>
      </c>
      <c r="AY646" s="18" t="s">
        <v>153</v>
      </c>
      <c r="BE646" s="232">
        <f>IF(N646="základní",J646,0)</f>
        <v>0</v>
      </c>
      <c r="BF646" s="232">
        <f>IF(N646="snížená",J646,0)</f>
        <v>0</v>
      </c>
      <c r="BG646" s="232">
        <f>IF(N646="zákl. přenesená",J646,0)</f>
        <v>0</v>
      </c>
      <c r="BH646" s="232">
        <f>IF(N646="sníž. přenesená",J646,0)</f>
        <v>0</v>
      </c>
      <c r="BI646" s="232">
        <f>IF(N646="nulová",J646,0)</f>
        <v>0</v>
      </c>
      <c r="BJ646" s="18" t="s">
        <v>82</v>
      </c>
      <c r="BK646" s="232">
        <f>ROUND(I646*H646,2)</f>
        <v>0</v>
      </c>
      <c r="BL646" s="18" t="s">
        <v>160</v>
      </c>
      <c r="BM646" s="231" t="s">
        <v>615</v>
      </c>
    </row>
    <row r="647" s="12" customFormat="1">
      <c r="B647" s="236"/>
      <c r="C647" s="237"/>
      <c r="D647" s="233" t="s">
        <v>164</v>
      </c>
      <c r="E647" s="237"/>
      <c r="F647" s="239" t="s">
        <v>616</v>
      </c>
      <c r="G647" s="237"/>
      <c r="H647" s="240">
        <v>94.554000000000002</v>
      </c>
      <c r="I647" s="241"/>
      <c r="J647" s="237"/>
      <c r="K647" s="237"/>
      <c r="L647" s="242"/>
      <c r="M647" s="243"/>
      <c r="N647" s="244"/>
      <c r="O647" s="244"/>
      <c r="P647" s="244"/>
      <c r="Q647" s="244"/>
      <c r="R647" s="244"/>
      <c r="S647" s="244"/>
      <c r="T647" s="245"/>
      <c r="AT647" s="246" t="s">
        <v>164</v>
      </c>
      <c r="AU647" s="246" t="s">
        <v>84</v>
      </c>
      <c r="AV647" s="12" t="s">
        <v>84</v>
      </c>
      <c r="AW647" s="12" t="s">
        <v>4</v>
      </c>
      <c r="AX647" s="12" t="s">
        <v>82</v>
      </c>
      <c r="AY647" s="246" t="s">
        <v>153</v>
      </c>
    </row>
    <row r="648" s="1" customFormat="1" ht="16.5" customHeight="1">
      <c r="B648" s="39"/>
      <c r="C648" s="220" t="s">
        <v>617</v>
      </c>
      <c r="D648" s="220" t="s">
        <v>155</v>
      </c>
      <c r="E648" s="221" t="s">
        <v>618</v>
      </c>
      <c r="F648" s="222" t="s">
        <v>619</v>
      </c>
      <c r="G648" s="223" t="s">
        <v>170</v>
      </c>
      <c r="H648" s="224">
        <v>1.391</v>
      </c>
      <c r="I648" s="225"/>
      <c r="J648" s="226">
        <f>ROUND(I648*H648,2)</f>
        <v>0</v>
      </c>
      <c r="K648" s="222" t="s">
        <v>159</v>
      </c>
      <c r="L648" s="44"/>
      <c r="M648" s="227" t="s">
        <v>19</v>
      </c>
      <c r="N648" s="228" t="s">
        <v>45</v>
      </c>
      <c r="O648" s="84"/>
      <c r="P648" s="229">
        <f>O648*H648</f>
        <v>0</v>
      </c>
      <c r="Q648" s="229">
        <v>2.2563399999999998</v>
      </c>
      <c r="R648" s="229">
        <f>Q648*H648</f>
        <v>3.1385689399999999</v>
      </c>
      <c r="S648" s="229">
        <v>0</v>
      </c>
      <c r="T648" s="230">
        <f>S648*H648</f>
        <v>0</v>
      </c>
      <c r="AR648" s="231" t="s">
        <v>160</v>
      </c>
      <c r="AT648" s="231" t="s">
        <v>155</v>
      </c>
      <c r="AU648" s="231" t="s">
        <v>84</v>
      </c>
      <c r="AY648" s="18" t="s">
        <v>153</v>
      </c>
      <c r="BE648" s="232">
        <f>IF(N648="základní",J648,0)</f>
        <v>0</v>
      </c>
      <c r="BF648" s="232">
        <f>IF(N648="snížená",J648,0)</f>
        <v>0</v>
      </c>
      <c r="BG648" s="232">
        <f>IF(N648="zákl. přenesená",J648,0)</f>
        <v>0</v>
      </c>
      <c r="BH648" s="232">
        <f>IF(N648="sníž. přenesená",J648,0)</f>
        <v>0</v>
      </c>
      <c r="BI648" s="232">
        <f>IF(N648="nulová",J648,0)</f>
        <v>0</v>
      </c>
      <c r="BJ648" s="18" t="s">
        <v>82</v>
      </c>
      <c r="BK648" s="232">
        <f>ROUND(I648*H648,2)</f>
        <v>0</v>
      </c>
      <c r="BL648" s="18" t="s">
        <v>160</v>
      </c>
      <c r="BM648" s="231" t="s">
        <v>620</v>
      </c>
    </row>
    <row r="649" s="12" customFormat="1">
      <c r="B649" s="236"/>
      <c r="C649" s="237"/>
      <c r="D649" s="233" t="s">
        <v>164</v>
      </c>
      <c r="E649" s="238" t="s">
        <v>19</v>
      </c>
      <c r="F649" s="239" t="s">
        <v>621</v>
      </c>
      <c r="G649" s="237"/>
      <c r="H649" s="240">
        <v>1.391</v>
      </c>
      <c r="I649" s="241"/>
      <c r="J649" s="237"/>
      <c r="K649" s="237"/>
      <c r="L649" s="242"/>
      <c r="M649" s="243"/>
      <c r="N649" s="244"/>
      <c r="O649" s="244"/>
      <c r="P649" s="244"/>
      <c r="Q649" s="244"/>
      <c r="R649" s="244"/>
      <c r="S649" s="244"/>
      <c r="T649" s="245"/>
      <c r="AT649" s="246" t="s">
        <v>164</v>
      </c>
      <c r="AU649" s="246" t="s">
        <v>84</v>
      </c>
      <c r="AV649" s="12" t="s">
        <v>84</v>
      </c>
      <c r="AW649" s="12" t="s">
        <v>34</v>
      </c>
      <c r="AX649" s="12" t="s">
        <v>82</v>
      </c>
      <c r="AY649" s="246" t="s">
        <v>153</v>
      </c>
    </row>
    <row r="650" s="1" customFormat="1" ht="16.5" customHeight="1">
      <c r="B650" s="39"/>
      <c r="C650" s="220" t="s">
        <v>622</v>
      </c>
      <c r="D650" s="220" t="s">
        <v>155</v>
      </c>
      <c r="E650" s="221" t="s">
        <v>623</v>
      </c>
      <c r="F650" s="222" t="s">
        <v>624</v>
      </c>
      <c r="G650" s="223" t="s">
        <v>254</v>
      </c>
      <c r="H650" s="224">
        <v>3</v>
      </c>
      <c r="I650" s="225"/>
      <c r="J650" s="226">
        <f>ROUND(I650*H650,2)</f>
        <v>0</v>
      </c>
      <c r="K650" s="222" t="s">
        <v>159</v>
      </c>
      <c r="L650" s="44"/>
      <c r="M650" s="227" t="s">
        <v>19</v>
      </c>
      <c r="N650" s="228" t="s">
        <v>45</v>
      </c>
      <c r="O650" s="84"/>
      <c r="P650" s="229">
        <f>O650*H650</f>
        <v>0</v>
      </c>
      <c r="Q650" s="229">
        <v>0.0011199999999999999</v>
      </c>
      <c r="R650" s="229">
        <f>Q650*H650</f>
        <v>0.0033599999999999997</v>
      </c>
      <c r="S650" s="229">
        <v>0</v>
      </c>
      <c r="T650" s="230">
        <f>S650*H650</f>
        <v>0</v>
      </c>
      <c r="AR650" s="231" t="s">
        <v>160</v>
      </c>
      <c r="AT650" s="231" t="s">
        <v>155</v>
      </c>
      <c r="AU650" s="231" t="s">
        <v>84</v>
      </c>
      <c r="AY650" s="18" t="s">
        <v>153</v>
      </c>
      <c r="BE650" s="232">
        <f>IF(N650="základní",J650,0)</f>
        <v>0</v>
      </c>
      <c r="BF650" s="232">
        <f>IF(N650="snížená",J650,0)</f>
        <v>0</v>
      </c>
      <c r="BG650" s="232">
        <f>IF(N650="zákl. přenesená",J650,0)</f>
        <v>0</v>
      </c>
      <c r="BH650" s="232">
        <f>IF(N650="sníž. přenesená",J650,0)</f>
        <v>0</v>
      </c>
      <c r="BI650" s="232">
        <f>IF(N650="nulová",J650,0)</f>
        <v>0</v>
      </c>
      <c r="BJ650" s="18" t="s">
        <v>82</v>
      </c>
      <c r="BK650" s="232">
        <f>ROUND(I650*H650,2)</f>
        <v>0</v>
      </c>
      <c r="BL650" s="18" t="s">
        <v>160</v>
      </c>
      <c r="BM650" s="231" t="s">
        <v>625</v>
      </c>
    </row>
    <row r="651" s="1" customFormat="1">
      <c r="B651" s="39"/>
      <c r="C651" s="40"/>
      <c r="D651" s="233" t="s">
        <v>162</v>
      </c>
      <c r="E651" s="40"/>
      <c r="F651" s="234" t="s">
        <v>626</v>
      </c>
      <c r="G651" s="40"/>
      <c r="H651" s="40"/>
      <c r="I651" s="146"/>
      <c r="J651" s="40"/>
      <c r="K651" s="40"/>
      <c r="L651" s="44"/>
      <c r="M651" s="235"/>
      <c r="N651" s="84"/>
      <c r="O651" s="84"/>
      <c r="P651" s="84"/>
      <c r="Q651" s="84"/>
      <c r="R651" s="84"/>
      <c r="S651" s="84"/>
      <c r="T651" s="85"/>
      <c r="AT651" s="18" t="s">
        <v>162</v>
      </c>
      <c r="AU651" s="18" t="s">
        <v>84</v>
      </c>
    </row>
    <row r="652" s="1" customFormat="1" ht="16.5" customHeight="1">
      <c r="B652" s="39"/>
      <c r="C652" s="279" t="s">
        <v>627</v>
      </c>
      <c r="D652" s="279" t="s">
        <v>275</v>
      </c>
      <c r="E652" s="280" t="s">
        <v>628</v>
      </c>
      <c r="F652" s="281" t="s">
        <v>629</v>
      </c>
      <c r="G652" s="282" t="s">
        <v>254</v>
      </c>
      <c r="H652" s="283">
        <v>3</v>
      </c>
      <c r="I652" s="284"/>
      <c r="J652" s="285">
        <f>ROUND(I652*H652,2)</f>
        <v>0</v>
      </c>
      <c r="K652" s="281" t="s">
        <v>159</v>
      </c>
      <c r="L652" s="286"/>
      <c r="M652" s="287" t="s">
        <v>19</v>
      </c>
      <c r="N652" s="288" t="s">
        <v>45</v>
      </c>
      <c r="O652" s="84"/>
      <c r="P652" s="229">
        <f>O652*H652</f>
        <v>0</v>
      </c>
      <c r="Q652" s="229">
        <v>0.0060000000000000001</v>
      </c>
      <c r="R652" s="229">
        <f>Q652*H652</f>
        <v>0.018000000000000002</v>
      </c>
      <c r="S652" s="229">
        <v>0</v>
      </c>
      <c r="T652" s="230">
        <f>S652*H652</f>
        <v>0</v>
      </c>
      <c r="AR652" s="231" t="s">
        <v>202</v>
      </c>
      <c r="AT652" s="231" t="s">
        <v>275</v>
      </c>
      <c r="AU652" s="231" t="s">
        <v>84</v>
      </c>
      <c r="AY652" s="18" t="s">
        <v>153</v>
      </c>
      <c r="BE652" s="232">
        <f>IF(N652="základní",J652,0)</f>
        <v>0</v>
      </c>
      <c r="BF652" s="232">
        <f>IF(N652="snížená",J652,0)</f>
        <v>0</v>
      </c>
      <c r="BG652" s="232">
        <f>IF(N652="zákl. přenesená",J652,0)</f>
        <v>0</v>
      </c>
      <c r="BH652" s="232">
        <f>IF(N652="sníž. přenesená",J652,0)</f>
        <v>0</v>
      </c>
      <c r="BI652" s="232">
        <f>IF(N652="nulová",J652,0)</f>
        <v>0</v>
      </c>
      <c r="BJ652" s="18" t="s">
        <v>82</v>
      </c>
      <c r="BK652" s="232">
        <f>ROUND(I652*H652,2)</f>
        <v>0</v>
      </c>
      <c r="BL652" s="18" t="s">
        <v>160</v>
      </c>
      <c r="BM652" s="231" t="s">
        <v>630</v>
      </c>
    </row>
    <row r="653" s="1" customFormat="1" ht="16.5" customHeight="1">
      <c r="B653" s="39"/>
      <c r="C653" s="220" t="s">
        <v>631</v>
      </c>
      <c r="D653" s="220" t="s">
        <v>155</v>
      </c>
      <c r="E653" s="221" t="s">
        <v>632</v>
      </c>
      <c r="F653" s="222" t="s">
        <v>633</v>
      </c>
      <c r="G653" s="223" t="s">
        <v>254</v>
      </c>
      <c r="H653" s="224">
        <v>3</v>
      </c>
      <c r="I653" s="225"/>
      <c r="J653" s="226">
        <f>ROUND(I653*H653,2)</f>
        <v>0</v>
      </c>
      <c r="K653" s="222" t="s">
        <v>159</v>
      </c>
      <c r="L653" s="44"/>
      <c r="M653" s="227" t="s">
        <v>19</v>
      </c>
      <c r="N653" s="228" t="s">
        <v>45</v>
      </c>
      <c r="O653" s="84"/>
      <c r="P653" s="229">
        <f>O653*H653</f>
        <v>0</v>
      </c>
      <c r="Q653" s="229">
        <v>0.00116</v>
      </c>
      <c r="R653" s="229">
        <f>Q653*H653</f>
        <v>0.00348</v>
      </c>
      <c r="S653" s="229">
        <v>0</v>
      </c>
      <c r="T653" s="230">
        <f>S653*H653</f>
        <v>0</v>
      </c>
      <c r="AR653" s="231" t="s">
        <v>160</v>
      </c>
      <c r="AT653" s="231" t="s">
        <v>155</v>
      </c>
      <c r="AU653" s="231" t="s">
        <v>84</v>
      </c>
      <c r="AY653" s="18" t="s">
        <v>153</v>
      </c>
      <c r="BE653" s="232">
        <f>IF(N653="základní",J653,0)</f>
        <v>0</v>
      </c>
      <c r="BF653" s="232">
        <f>IF(N653="snížená",J653,0)</f>
        <v>0</v>
      </c>
      <c r="BG653" s="232">
        <f>IF(N653="zákl. přenesená",J653,0)</f>
        <v>0</v>
      </c>
      <c r="BH653" s="232">
        <f>IF(N653="sníž. přenesená",J653,0)</f>
        <v>0</v>
      </c>
      <c r="BI653" s="232">
        <f>IF(N653="nulová",J653,0)</f>
        <v>0</v>
      </c>
      <c r="BJ653" s="18" t="s">
        <v>82</v>
      </c>
      <c r="BK653" s="232">
        <f>ROUND(I653*H653,2)</f>
        <v>0</v>
      </c>
      <c r="BL653" s="18" t="s">
        <v>160</v>
      </c>
      <c r="BM653" s="231" t="s">
        <v>634</v>
      </c>
    </row>
    <row r="654" s="1" customFormat="1">
      <c r="B654" s="39"/>
      <c r="C654" s="40"/>
      <c r="D654" s="233" t="s">
        <v>162</v>
      </c>
      <c r="E654" s="40"/>
      <c r="F654" s="234" t="s">
        <v>635</v>
      </c>
      <c r="G654" s="40"/>
      <c r="H654" s="40"/>
      <c r="I654" s="146"/>
      <c r="J654" s="40"/>
      <c r="K654" s="40"/>
      <c r="L654" s="44"/>
      <c r="M654" s="235"/>
      <c r="N654" s="84"/>
      <c r="O654" s="84"/>
      <c r="P654" s="84"/>
      <c r="Q654" s="84"/>
      <c r="R654" s="84"/>
      <c r="S654" s="84"/>
      <c r="T654" s="85"/>
      <c r="AT654" s="18" t="s">
        <v>162</v>
      </c>
      <c r="AU654" s="18" t="s">
        <v>84</v>
      </c>
    </row>
    <row r="655" s="1" customFormat="1" ht="16.5" customHeight="1">
      <c r="B655" s="39"/>
      <c r="C655" s="279" t="s">
        <v>636</v>
      </c>
      <c r="D655" s="279" t="s">
        <v>275</v>
      </c>
      <c r="E655" s="280" t="s">
        <v>637</v>
      </c>
      <c r="F655" s="281" t="s">
        <v>638</v>
      </c>
      <c r="G655" s="282" t="s">
        <v>254</v>
      </c>
      <c r="H655" s="283">
        <v>3</v>
      </c>
      <c r="I655" s="284"/>
      <c r="J655" s="285">
        <f>ROUND(I655*H655,2)</f>
        <v>0</v>
      </c>
      <c r="K655" s="281" t="s">
        <v>159</v>
      </c>
      <c r="L655" s="286"/>
      <c r="M655" s="287" t="s">
        <v>19</v>
      </c>
      <c r="N655" s="288" t="s">
        <v>45</v>
      </c>
      <c r="O655" s="84"/>
      <c r="P655" s="229">
        <f>O655*H655</f>
        <v>0</v>
      </c>
      <c r="Q655" s="229">
        <v>0.056599999999999998</v>
      </c>
      <c r="R655" s="229">
        <f>Q655*H655</f>
        <v>0.16980000000000001</v>
      </c>
      <c r="S655" s="229">
        <v>0</v>
      </c>
      <c r="T655" s="230">
        <f>S655*H655</f>
        <v>0</v>
      </c>
      <c r="AR655" s="231" t="s">
        <v>202</v>
      </c>
      <c r="AT655" s="231" t="s">
        <v>275</v>
      </c>
      <c r="AU655" s="231" t="s">
        <v>84</v>
      </c>
      <c r="AY655" s="18" t="s">
        <v>153</v>
      </c>
      <c r="BE655" s="232">
        <f>IF(N655="základní",J655,0)</f>
        <v>0</v>
      </c>
      <c r="BF655" s="232">
        <f>IF(N655="snížená",J655,0)</f>
        <v>0</v>
      </c>
      <c r="BG655" s="232">
        <f>IF(N655="zákl. přenesená",J655,0)</f>
        <v>0</v>
      </c>
      <c r="BH655" s="232">
        <f>IF(N655="sníž. přenesená",J655,0)</f>
        <v>0</v>
      </c>
      <c r="BI655" s="232">
        <f>IF(N655="nulová",J655,0)</f>
        <v>0</v>
      </c>
      <c r="BJ655" s="18" t="s">
        <v>82</v>
      </c>
      <c r="BK655" s="232">
        <f>ROUND(I655*H655,2)</f>
        <v>0</v>
      </c>
      <c r="BL655" s="18" t="s">
        <v>160</v>
      </c>
      <c r="BM655" s="231" t="s">
        <v>639</v>
      </c>
    </row>
    <row r="656" s="1" customFormat="1" ht="16.5" customHeight="1">
      <c r="B656" s="39"/>
      <c r="C656" s="220" t="s">
        <v>640</v>
      </c>
      <c r="D656" s="220" t="s">
        <v>155</v>
      </c>
      <c r="E656" s="221" t="s">
        <v>641</v>
      </c>
      <c r="F656" s="222" t="s">
        <v>642</v>
      </c>
      <c r="G656" s="223" t="s">
        <v>254</v>
      </c>
      <c r="H656" s="224">
        <v>1</v>
      </c>
      <c r="I656" s="225"/>
      <c r="J656" s="226">
        <f>ROUND(I656*H656,2)</f>
        <v>0</v>
      </c>
      <c r="K656" s="222" t="s">
        <v>159</v>
      </c>
      <c r="L656" s="44"/>
      <c r="M656" s="227" t="s">
        <v>19</v>
      </c>
      <c r="N656" s="228" t="s">
        <v>45</v>
      </c>
      <c r="O656" s="84"/>
      <c r="P656" s="229">
        <f>O656*H656</f>
        <v>0</v>
      </c>
      <c r="Q656" s="229">
        <v>0.0018</v>
      </c>
      <c r="R656" s="229">
        <f>Q656*H656</f>
        <v>0.0018</v>
      </c>
      <c r="S656" s="229">
        <v>0</v>
      </c>
      <c r="T656" s="230">
        <f>S656*H656</f>
        <v>0</v>
      </c>
      <c r="AR656" s="231" t="s">
        <v>160</v>
      </c>
      <c r="AT656" s="231" t="s">
        <v>155</v>
      </c>
      <c r="AU656" s="231" t="s">
        <v>84</v>
      </c>
      <c r="AY656" s="18" t="s">
        <v>153</v>
      </c>
      <c r="BE656" s="232">
        <f>IF(N656="základní",J656,0)</f>
        <v>0</v>
      </c>
      <c r="BF656" s="232">
        <f>IF(N656="snížená",J656,0)</f>
        <v>0</v>
      </c>
      <c r="BG656" s="232">
        <f>IF(N656="zákl. přenesená",J656,0)</f>
        <v>0</v>
      </c>
      <c r="BH656" s="232">
        <f>IF(N656="sníž. přenesená",J656,0)</f>
        <v>0</v>
      </c>
      <c r="BI656" s="232">
        <f>IF(N656="nulová",J656,0)</f>
        <v>0</v>
      </c>
      <c r="BJ656" s="18" t="s">
        <v>82</v>
      </c>
      <c r="BK656" s="232">
        <f>ROUND(I656*H656,2)</f>
        <v>0</v>
      </c>
      <c r="BL656" s="18" t="s">
        <v>160</v>
      </c>
      <c r="BM656" s="231" t="s">
        <v>643</v>
      </c>
    </row>
    <row r="657" s="1" customFormat="1">
      <c r="B657" s="39"/>
      <c r="C657" s="40"/>
      <c r="D657" s="233" t="s">
        <v>162</v>
      </c>
      <c r="E657" s="40"/>
      <c r="F657" s="234" t="s">
        <v>644</v>
      </c>
      <c r="G657" s="40"/>
      <c r="H657" s="40"/>
      <c r="I657" s="146"/>
      <c r="J657" s="40"/>
      <c r="K657" s="40"/>
      <c r="L657" s="44"/>
      <c r="M657" s="235"/>
      <c r="N657" s="84"/>
      <c r="O657" s="84"/>
      <c r="P657" s="84"/>
      <c r="Q657" s="84"/>
      <c r="R657" s="84"/>
      <c r="S657" s="84"/>
      <c r="T657" s="85"/>
      <c r="AT657" s="18" t="s">
        <v>162</v>
      </c>
      <c r="AU657" s="18" t="s">
        <v>84</v>
      </c>
    </row>
    <row r="658" s="1" customFormat="1" ht="16.5" customHeight="1">
      <c r="B658" s="39"/>
      <c r="C658" s="279" t="s">
        <v>645</v>
      </c>
      <c r="D658" s="279" t="s">
        <v>275</v>
      </c>
      <c r="E658" s="280" t="s">
        <v>646</v>
      </c>
      <c r="F658" s="281" t="s">
        <v>647</v>
      </c>
      <c r="G658" s="282" t="s">
        <v>254</v>
      </c>
      <c r="H658" s="283">
        <v>2</v>
      </c>
      <c r="I658" s="284"/>
      <c r="J658" s="285">
        <f>ROUND(I658*H658,2)</f>
        <v>0</v>
      </c>
      <c r="K658" s="281" t="s">
        <v>159</v>
      </c>
      <c r="L658" s="286"/>
      <c r="M658" s="287" t="s">
        <v>19</v>
      </c>
      <c r="N658" s="288" t="s">
        <v>45</v>
      </c>
      <c r="O658" s="84"/>
      <c r="P658" s="229">
        <f>O658*H658</f>
        <v>0</v>
      </c>
      <c r="Q658" s="229">
        <v>0.02</v>
      </c>
      <c r="R658" s="229">
        <f>Q658*H658</f>
        <v>0.040000000000000001</v>
      </c>
      <c r="S658" s="229">
        <v>0</v>
      </c>
      <c r="T658" s="230">
        <f>S658*H658</f>
        <v>0</v>
      </c>
      <c r="AR658" s="231" t="s">
        <v>202</v>
      </c>
      <c r="AT658" s="231" t="s">
        <v>275</v>
      </c>
      <c r="AU658" s="231" t="s">
        <v>84</v>
      </c>
      <c r="AY658" s="18" t="s">
        <v>153</v>
      </c>
      <c r="BE658" s="232">
        <f>IF(N658="základní",J658,0)</f>
        <v>0</v>
      </c>
      <c r="BF658" s="232">
        <f>IF(N658="snížená",J658,0)</f>
        <v>0</v>
      </c>
      <c r="BG658" s="232">
        <f>IF(N658="zákl. přenesená",J658,0)</f>
        <v>0</v>
      </c>
      <c r="BH658" s="232">
        <f>IF(N658="sníž. přenesená",J658,0)</f>
        <v>0</v>
      </c>
      <c r="BI658" s="232">
        <f>IF(N658="nulová",J658,0)</f>
        <v>0</v>
      </c>
      <c r="BJ658" s="18" t="s">
        <v>82</v>
      </c>
      <c r="BK658" s="232">
        <f>ROUND(I658*H658,2)</f>
        <v>0</v>
      </c>
      <c r="BL658" s="18" t="s">
        <v>160</v>
      </c>
      <c r="BM658" s="231" t="s">
        <v>648</v>
      </c>
    </row>
    <row r="659" s="1" customFormat="1" ht="24" customHeight="1">
      <c r="B659" s="39"/>
      <c r="C659" s="220" t="s">
        <v>649</v>
      </c>
      <c r="D659" s="220" t="s">
        <v>155</v>
      </c>
      <c r="E659" s="221" t="s">
        <v>650</v>
      </c>
      <c r="F659" s="222" t="s">
        <v>651</v>
      </c>
      <c r="G659" s="223" t="s">
        <v>158</v>
      </c>
      <c r="H659" s="224">
        <v>790</v>
      </c>
      <c r="I659" s="225"/>
      <c r="J659" s="226">
        <f>ROUND(I659*H659,2)</f>
        <v>0</v>
      </c>
      <c r="K659" s="222" t="s">
        <v>159</v>
      </c>
      <c r="L659" s="44"/>
      <c r="M659" s="227" t="s">
        <v>19</v>
      </c>
      <c r="N659" s="228" t="s">
        <v>45</v>
      </c>
      <c r="O659" s="84"/>
      <c r="P659" s="229">
        <f>O659*H659</f>
        <v>0</v>
      </c>
      <c r="Q659" s="229">
        <v>0</v>
      </c>
      <c r="R659" s="229">
        <f>Q659*H659</f>
        <v>0</v>
      </c>
      <c r="S659" s="229">
        <v>0</v>
      </c>
      <c r="T659" s="230">
        <f>S659*H659</f>
        <v>0</v>
      </c>
      <c r="AR659" s="231" t="s">
        <v>160</v>
      </c>
      <c r="AT659" s="231" t="s">
        <v>155</v>
      </c>
      <c r="AU659" s="231" t="s">
        <v>84</v>
      </c>
      <c r="AY659" s="18" t="s">
        <v>153</v>
      </c>
      <c r="BE659" s="232">
        <f>IF(N659="základní",J659,0)</f>
        <v>0</v>
      </c>
      <c r="BF659" s="232">
        <f>IF(N659="snížená",J659,0)</f>
        <v>0</v>
      </c>
      <c r="BG659" s="232">
        <f>IF(N659="zákl. přenesená",J659,0)</f>
        <v>0</v>
      </c>
      <c r="BH659" s="232">
        <f>IF(N659="sníž. přenesená",J659,0)</f>
        <v>0</v>
      </c>
      <c r="BI659" s="232">
        <f>IF(N659="nulová",J659,0)</f>
        <v>0</v>
      </c>
      <c r="BJ659" s="18" t="s">
        <v>82</v>
      </c>
      <c r="BK659" s="232">
        <f>ROUND(I659*H659,2)</f>
        <v>0</v>
      </c>
      <c r="BL659" s="18" t="s">
        <v>160</v>
      </c>
      <c r="BM659" s="231" t="s">
        <v>652</v>
      </c>
    </row>
    <row r="660" s="1" customFormat="1">
      <c r="B660" s="39"/>
      <c r="C660" s="40"/>
      <c r="D660" s="233" t="s">
        <v>162</v>
      </c>
      <c r="E660" s="40"/>
      <c r="F660" s="234" t="s">
        <v>653</v>
      </c>
      <c r="G660" s="40"/>
      <c r="H660" s="40"/>
      <c r="I660" s="146"/>
      <c r="J660" s="40"/>
      <c r="K660" s="40"/>
      <c r="L660" s="44"/>
      <c r="M660" s="235"/>
      <c r="N660" s="84"/>
      <c r="O660" s="84"/>
      <c r="P660" s="84"/>
      <c r="Q660" s="84"/>
      <c r="R660" s="84"/>
      <c r="S660" s="84"/>
      <c r="T660" s="85"/>
      <c r="AT660" s="18" t="s">
        <v>162</v>
      </c>
      <c r="AU660" s="18" t="s">
        <v>84</v>
      </c>
    </row>
    <row r="661" s="12" customFormat="1">
      <c r="B661" s="236"/>
      <c r="C661" s="237"/>
      <c r="D661" s="233" t="s">
        <v>164</v>
      </c>
      <c r="E661" s="238" t="s">
        <v>19</v>
      </c>
      <c r="F661" s="239" t="s">
        <v>470</v>
      </c>
      <c r="G661" s="237"/>
      <c r="H661" s="240">
        <v>790</v>
      </c>
      <c r="I661" s="241"/>
      <c r="J661" s="237"/>
      <c r="K661" s="237"/>
      <c r="L661" s="242"/>
      <c r="M661" s="243"/>
      <c r="N661" s="244"/>
      <c r="O661" s="244"/>
      <c r="P661" s="244"/>
      <c r="Q661" s="244"/>
      <c r="R661" s="244"/>
      <c r="S661" s="244"/>
      <c r="T661" s="245"/>
      <c r="AT661" s="246" t="s">
        <v>164</v>
      </c>
      <c r="AU661" s="246" t="s">
        <v>84</v>
      </c>
      <c r="AV661" s="12" t="s">
        <v>84</v>
      </c>
      <c r="AW661" s="12" t="s">
        <v>34</v>
      </c>
      <c r="AX661" s="12" t="s">
        <v>74</v>
      </c>
      <c r="AY661" s="246" t="s">
        <v>153</v>
      </c>
    </row>
    <row r="662" s="13" customFormat="1">
      <c r="B662" s="247"/>
      <c r="C662" s="248"/>
      <c r="D662" s="233" t="s">
        <v>164</v>
      </c>
      <c r="E662" s="249" t="s">
        <v>19</v>
      </c>
      <c r="F662" s="250" t="s">
        <v>167</v>
      </c>
      <c r="G662" s="248"/>
      <c r="H662" s="251">
        <v>790</v>
      </c>
      <c r="I662" s="252"/>
      <c r="J662" s="248"/>
      <c r="K662" s="248"/>
      <c r="L662" s="253"/>
      <c r="M662" s="254"/>
      <c r="N662" s="255"/>
      <c r="O662" s="255"/>
      <c r="P662" s="255"/>
      <c r="Q662" s="255"/>
      <c r="R662" s="255"/>
      <c r="S662" s="255"/>
      <c r="T662" s="256"/>
      <c r="AT662" s="257" t="s">
        <v>164</v>
      </c>
      <c r="AU662" s="257" t="s">
        <v>84</v>
      </c>
      <c r="AV662" s="13" t="s">
        <v>160</v>
      </c>
      <c r="AW662" s="13" t="s">
        <v>34</v>
      </c>
      <c r="AX662" s="13" t="s">
        <v>82</v>
      </c>
      <c r="AY662" s="257" t="s">
        <v>153</v>
      </c>
    </row>
    <row r="663" s="1" customFormat="1" ht="24" customHeight="1">
      <c r="B663" s="39"/>
      <c r="C663" s="220" t="s">
        <v>654</v>
      </c>
      <c r="D663" s="220" t="s">
        <v>155</v>
      </c>
      <c r="E663" s="221" t="s">
        <v>655</v>
      </c>
      <c r="F663" s="222" t="s">
        <v>656</v>
      </c>
      <c r="G663" s="223" t="s">
        <v>158</v>
      </c>
      <c r="H663" s="224">
        <v>94800</v>
      </c>
      <c r="I663" s="225"/>
      <c r="J663" s="226">
        <f>ROUND(I663*H663,2)</f>
        <v>0</v>
      </c>
      <c r="K663" s="222" t="s">
        <v>159</v>
      </c>
      <c r="L663" s="44"/>
      <c r="M663" s="227" t="s">
        <v>19</v>
      </c>
      <c r="N663" s="228" t="s">
        <v>45</v>
      </c>
      <c r="O663" s="84"/>
      <c r="P663" s="229">
        <f>O663*H663</f>
        <v>0</v>
      </c>
      <c r="Q663" s="229">
        <v>0</v>
      </c>
      <c r="R663" s="229">
        <f>Q663*H663</f>
        <v>0</v>
      </c>
      <c r="S663" s="229">
        <v>0</v>
      </c>
      <c r="T663" s="230">
        <f>S663*H663</f>
        <v>0</v>
      </c>
      <c r="AR663" s="231" t="s">
        <v>160</v>
      </c>
      <c r="AT663" s="231" t="s">
        <v>155</v>
      </c>
      <c r="AU663" s="231" t="s">
        <v>84</v>
      </c>
      <c r="AY663" s="18" t="s">
        <v>153</v>
      </c>
      <c r="BE663" s="232">
        <f>IF(N663="základní",J663,0)</f>
        <v>0</v>
      </c>
      <c r="BF663" s="232">
        <f>IF(N663="snížená",J663,0)</f>
        <v>0</v>
      </c>
      <c r="BG663" s="232">
        <f>IF(N663="zákl. přenesená",J663,0)</f>
        <v>0</v>
      </c>
      <c r="BH663" s="232">
        <f>IF(N663="sníž. přenesená",J663,0)</f>
        <v>0</v>
      </c>
      <c r="BI663" s="232">
        <f>IF(N663="nulová",J663,0)</f>
        <v>0</v>
      </c>
      <c r="BJ663" s="18" t="s">
        <v>82</v>
      </c>
      <c r="BK663" s="232">
        <f>ROUND(I663*H663,2)</f>
        <v>0</v>
      </c>
      <c r="BL663" s="18" t="s">
        <v>160</v>
      </c>
      <c r="BM663" s="231" t="s">
        <v>657</v>
      </c>
    </row>
    <row r="664" s="1" customFormat="1">
      <c r="B664" s="39"/>
      <c r="C664" s="40"/>
      <c r="D664" s="233" t="s">
        <v>162</v>
      </c>
      <c r="E664" s="40"/>
      <c r="F664" s="234" t="s">
        <v>653</v>
      </c>
      <c r="G664" s="40"/>
      <c r="H664" s="40"/>
      <c r="I664" s="146"/>
      <c r="J664" s="40"/>
      <c r="K664" s="40"/>
      <c r="L664" s="44"/>
      <c r="M664" s="235"/>
      <c r="N664" s="84"/>
      <c r="O664" s="84"/>
      <c r="P664" s="84"/>
      <c r="Q664" s="84"/>
      <c r="R664" s="84"/>
      <c r="S664" s="84"/>
      <c r="T664" s="85"/>
      <c r="AT664" s="18" t="s">
        <v>162</v>
      </c>
      <c r="AU664" s="18" t="s">
        <v>84</v>
      </c>
    </row>
    <row r="665" s="12" customFormat="1">
      <c r="B665" s="236"/>
      <c r="C665" s="237"/>
      <c r="D665" s="233" t="s">
        <v>164</v>
      </c>
      <c r="E665" s="237"/>
      <c r="F665" s="239" t="s">
        <v>658</v>
      </c>
      <c r="G665" s="237"/>
      <c r="H665" s="240">
        <v>94800</v>
      </c>
      <c r="I665" s="241"/>
      <c r="J665" s="237"/>
      <c r="K665" s="237"/>
      <c r="L665" s="242"/>
      <c r="M665" s="243"/>
      <c r="N665" s="244"/>
      <c r="O665" s="244"/>
      <c r="P665" s="244"/>
      <c r="Q665" s="244"/>
      <c r="R665" s="244"/>
      <c r="S665" s="244"/>
      <c r="T665" s="245"/>
      <c r="AT665" s="246" t="s">
        <v>164</v>
      </c>
      <c r="AU665" s="246" t="s">
        <v>84</v>
      </c>
      <c r="AV665" s="12" t="s">
        <v>84</v>
      </c>
      <c r="AW665" s="12" t="s">
        <v>4</v>
      </c>
      <c r="AX665" s="12" t="s">
        <v>82</v>
      </c>
      <c r="AY665" s="246" t="s">
        <v>153</v>
      </c>
    </row>
    <row r="666" s="1" customFormat="1" ht="24" customHeight="1">
      <c r="B666" s="39"/>
      <c r="C666" s="220" t="s">
        <v>659</v>
      </c>
      <c r="D666" s="220" t="s">
        <v>155</v>
      </c>
      <c r="E666" s="221" t="s">
        <v>660</v>
      </c>
      <c r="F666" s="222" t="s">
        <v>661</v>
      </c>
      <c r="G666" s="223" t="s">
        <v>158</v>
      </c>
      <c r="H666" s="224">
        <v>790</v>
      </c>
      <c r="I666" s="225"/>
      <c r="J666" s="226">
        <f>ROUND(I666*H666,2)</f>
        <v>0</v>
      </c>
      <c r="K666" s="222" t="s">
        <v>159</v>
      </c>
      <c r="L666" s="44"/>
      <c r="M666" s="227" t="s">
        <v>19</v>
      </c>
      <c r="N666" s="228" t="s">
        <v>45</v>
      </c>
      <c r="O666" s="84"/>
      <c r="P666" s="229">
        <f>O666*H666</f>
        <v>0</v>
      </c>
      <c r="Q666" s="229">
        <v>0</v>
      </c>
      <c r="R666" s="229">
        <f>Q666*H666</f>
        <v>0</v>
      </c>
      <c r="S666" s="229">
        <v>0</v>
      </c>
      <c r="T666" s="230">
        <f>S666*H666</f>
        <v>0</v>
      </c>
      <c r="AR666" s="231" t="s">
        <v>160</v>
      </c>
      <c r="AT666" s="231" t="s">
        <v>155</v>
      </c>
      <c r="AU666" s="231" t="s">
        <v>84</v>
      </c>
      <c r="AY666" s="18" t="s">
        <v>153</v>
      </c>
      <c r="BE666" s="232">
        <f>IF(N666="základní",J666,0)</f>
        <v>0</v>
      </c>
      <c r="BF666" s="232">
        <f>IF(N666="snížená",J666,0)</f>
        <v>0</v>
      </c>
      <c r="BG666" s="232">
        <f>IF(N666="zákl. přenesená",J666,0)</f>
        <v>0</v>
      </c>
      <c r="BH666" s="232">
        <f>IF(N666="sníž. přenesená",J666,0)</f>
        <v>0</v>
      </c>
      <c r="BI666" s="232">
        <f>IF(N666="nulová",J666,0)</f>
        <v>0</v>
      </c>
      <c r="BJ666" s="18" t="s">
        <v>82</v>
      </c>
      <c r="BK666" s="232">
        <f>ROUND(I666*H666,2)</f>
        <v>0</v>
      </c>
      <c r="BL666" s="18" t="s">
        <v>160</v>
      </c>
      <c r="BM666" s="231" t="s">
        <v>662</v>
      </c>
    </row>
    <row r="667" s="1" customFormat="1">
      <c r="B667" s="39"/>
      <c r="C667" s="40"/>
      <c r="D667" s="233" t="s">
        <v>162</v>
      </c>
      <c r="E667" s="40"/>
      <c r="F667" s="234" t="s">
        <v>663</v>
      </c>
      <c r="G667" s="40"/>
      <c r="H667" s="40"/>
      <c r="I667" s="146"/>
      <c r="J667" s="40"/>
      <c r="K667" s="40"/>
      <c r="L667" s="44"/>
      <c r="M667" s="235"/>
      <c r="N667" s="84"/>
      <c r="O667" s="84"/>
      <c r="P667" s="84"/>
      <c r="Q667" s="84"/>
      <c r="R667" s="84"/>
      <c r="S667" s="84"/>
      <c r="T667" s="85"/>
      <c r="AT667" s="18" t="s">
        <v>162</v>
      </c>
      <c r="AU667" s="18" t="s">
        <v>84</v>
      </c>
    </row>
    <row r="668" s="12" customFormat="1">
      <c r="B668" s="236"/>
      <c r="C668" s="237"/>
      <c r="D668" s="233" t="s">
        <v>164</v>
      </c>
      <c r="E668" s="238" t="s">
        <v>19</v>
      </c>
      <c r="F668" s="239" t="s">
        <v>664</v>
      </c>
      <c r="G668" s="237"/>
      <c r="H668" s="240">
        <v>790</v>
      </c>
      <c r="I668" s="241"/>
      <c r="J668" s="237"/>
      <c r="K668" s="237"/>
      <c r="L668" s="242"/>
      <c r="M668" s="243"/>
      <c r="N668" s="244"/>
      <c r="O668" s="244"/>
      <c r="P668" s="244"/>
      <c r="Q668" s="244"/>
      <c r="R668" s="244"/>
      <c r="S668" s="244"/>
      <c r="T668" s="245"/>
      <c r="AT668" s="246" t="s">
        <v>164</v>
      </c>
      <c r="AU668" s="246" t="s">
        <v>84</v>
      </c>
      <c r="AV668" s="12" t="s">
        <v>84</v>
      </c>
      <c r="AW668" s="12" t="s">
        <v>34</v>
      </c>
      <c r="AX668" s="12" t="s">
        <v>82</v>
      </c>
      <c r="AY668" s="246" t="s">
        <v>153</v>
      </c>
    </row>
    <row r="669" s="1" customFormat="1" ht="16.5" customHeight="1">
      <c r="B669" s="39"/>
      <c r="C669" s="220" t="s">
        <v>665</v>
      </c>
      <c r="D669" s="220" t="s">
        <v>155</v>
      </c>
      <c r="E669" s="221" t="s">
        <v>666</v>
      </c>
      <c r="F669" s="222" t="s">
        <v>667</v>
      </c>
      <c r="G669" s="223" t="s">
        <v>158</v>
      </c>
      <c r="H669" s="224">
        <v>790</v>
      </c>
      <c r="I669" s="225"/>
      <c r="J669" s="226">
        <f>ROUND(I669*H669,2)</f>
        <v>0</v>
      </c>
      <c r="K669" s="222" t="s">
        <v>159</v>
      </c>
      <c r="L669" s="44"/>
      <c r="M669" s="227" t="s">
        <v>19</v>
      </c>
      <c r="N669" s="228" t="s">
        <v>45</v>
      </c>
      <c r="O669" s="84"/>
      <c r="P669" s="229">
        <f>O669*H669</f>
        <v>0</v>
      </c>
      <c r="Q669" s="229">
        <v>0</v>
      </c>
      <c r="R669" s="229">
        <f>Q669*H669</f>
        <v>0</v>
      </c>
      <c r="S669" s="229">
        <v>0</v>
      </c>
      <c r="T669" s="230">
        <f>S669*H669</f>
        <v>0</v>
      </c>
      <c r="AR669" s="231" t="s">
        <v>160</v>
      </c>
      <c r="AT669" s="231" t="s">
        <v>155</v>
      </c>
      <c r="AU669" s="231" t="s">
        <v>84</v>
      </c>
      <c r="AY669" s="18" t="s">
        <v>153</v>
      </c>
      <c r="BE669" s="232">
        <f>IF(N669="základní",J669,0)</f>
        <v>0</v>
      </c>
      <c r="BF669" s="232">
        <f>IF(N669="snížená",J669,0)</f>
        <v>0</v>
      </c>
      <c r="BG669" s="232">
        <f>IF(N669="zákl. přenesená",J669,0)</f>
        <v>0</v>
      </c>
      <c r="BH669" s="232">
        <f>IF(N669="sníž. přenesená",J669,0)</f>
        <v>0</v>
      </c>
      <c r="BI669" s="232">
        <f>IF(N669="nulová",J669,0)</f>
        <v>0</v>
      </c>
      <c r="BJ669" s="18" t="s">
        <v>82</v>
      </c>
      <c r="BK669" s="232">
        <f>ROUND(I669*H669,2)</f>
        <v>0</v>
      </c>
      <c r="BL669" s="18" t="s">
        <v>160</v>
      </c>
      <c r="BM669" s="231" t="s">
        <v>668</v>
      </c>
    </row>
    <row r="670" s="1" customFormat="1">
      <c r="B670" s="39"/>
      <c r="C670" s="40"/>
      <c r="D670" s="233" t="s">
        <v>162</v>
      </c>
      <c r="E670" s="40"/>
      <c r="F670" s="234" t="s">
        <v>669</v>
      </c>
      <c r="G670" s="40"/>
      <c r="H670" s="40"/>
      <c r="I670" s="146"/>
      <c r="J670" s="40"/>
      <c r="K670" s="40"/>
      <c r="L670" s="44"/>
      <c r="M670" s="235"/>
      <c r="N670" s="84"/>
      <c r="O670" s="84"/>
      <c r="P670" s="84"/>
      <c r="Q670" s="84"/>
      <c r="R670" s="84"/>
      <c r="S670" s="84"/>
      <c r="T670" s="85"/>
      <c r="AT670" s="18" t="s">
        <v>162</v>
      </c>
      <c r="AU670" s="18" t="s">
        <v>84</v>
      </c>
    </row>
    <row r="671" s="1" customFormat="1" ht="16.5" customHeight="1">
      <c r="B671" s="39"/>
      <c r="C671" s="220" t="s">
        <v>670</v>
      </c>
      <c r="D671" s="220" t="s">
        <v>155</v>
      </c>
      <c r="E671" s="221" t="s">
        <v>671</v>
      </c>
      <c r="F671" s="222" t="s">
        <v>672</v>
      </c>
      <c r="G671" s="223" t="s">
        <v>158</v>
      </c>
      <c r="H671" s="224">
        <v>94800</v>
      </c>
      <c r="I671" s="225"/>
      <c r="J671" s="226">
        <f>ROUND(I671*H671,2)</f>
        <v>0</v>
      </c>
      <c r="K671" s="222" t="s">
        <v>159</v>
      </c>
      <c r="L671" s="44"/>
      <c r="M671" s="227" t="s">
        <v>19</v>
      </c>
      <c r="N671" s="228" t="s">
        <v>45</v>
      </c>
      <c r="O671" s="84"/>
      <c r="P671" s="229">
        <f>O671*H671</f>
        <v>0</v>
      </c>
      <c r="Q671" s="229">
        <v>0</v>
      </c>
      <c r="R671" s="229">
        <f>Q671*H671</f>
        <v>0</v>
      </c>
      <c r="S671" s="229">
        <v>0</v>
      </c>
      <c r="T671" s="230">
        <f>S671*H671</f>
        <v>0</v>
      </c>
      <c r="AR671" s="231" t="s">
        <v>160</v>
      </c>
      <c r="AT671" s="231" t="s">
        <v>155</v>
      </c>
      <c r="AU671" s="231" t="s">
        <v>84</v>
      </c>
      <c r="AY671" s="18" t="s">
        <v>153</v>
      </c>
      <c r="BE671" s="232">
        <f>IF(N671="základní",J671,0)</f>
        <v>0</v>
      </c>
      <c r="BF671" s="232">
        <f>IF(N671="snížená",J671,0)</f>
        <v>0</v>
      </c>
      <c r="BG671" s="232">
        <f>IF(N671="zákl. přenesená",J671,0)</f>
        <v>0</v>
      </c>
      <c r="BH671" s="232">
        <f>IF(N671="sníž. přenesená",J671,0)</f>
        <v>0</v>
      </c>
      <c r="BI671" s="232">
        <f>IF(N671="nulová",J671,0)</f>
        <v>0</v>
      </c>
      <c r="BJ671" s="18" t="s">
        <v>82</v>
      </c>
      <c r="BK671" s="232">
        <f>ROUND(I671*H671,2)</f>
        <v>0</v>
      </c>
      <c r="BL671" s="18" t="s">
        <v>160</v>
      </c>
      <c r="BM671" s="231" t="s">
        <v>673</v>
      </c>
    </row>
    <row r="672" s="1" customFormat="1">
      <c r="B672" s="39"/>
      <c r="C672" s="40"/>
      <c r="D672" s="233" t="s">
        <v>162</v>
      </c>
      <c r="E672" s="40"/>
      <c r="F672" s="234" t="s">
        <v>669</v>
      </c>
      <c r="G672" s="40"/>
      <c r="H672" s="40"/>
      <c r="I672" s="146"/>
      <c r="J672" s="40"/>
      <c r="K672" s="40"/>
      <c r="L672" s="44"/>
      <c r="M672" s="235"/>
      <c r="N672" s="84"/>
      <c r="O672" s="84"/>
      <c r="P672" s="84"/>
      <c r="Q672" s="84"/>
      <c r="R672" s="84"/>
      <c r="S672" s="84"/>
      <c r="T672" s="85"/>
      <c r="AT672" s="18" t="s">
        <v>162</v>
      </c>
      <c r="AU672" s="18" t="s">
        <v>84</v>
      </c>
    </row>
    <row r="673" s="12" customFormat="1">
      <c r="B673" s="236"/>
      <c r="C673" s="237"/>
      <c r="D673" s="233" t="s">
        <v>164</v>
      </c>
      <c r="E673" s="237"/>
      <c r="F673" s="239" t="s">
        <v>658</v>
      </c>
      <c r="G673" s="237"/>
      <c r="H673" s="240">
        <v>94800</v>
      </c>
      <c r="I673" s="241"/>
      <c r="J673" s="237"/>
      <c r="K673" s="237"/>
      <c r="L673" s="242"/>
      <c r="M673" s="243"/>
      <c r="N673" s="244"/>
      <c r="O673" s="244"/>
      <c r="P673" s="244"/>
      <c r="Q673" s="244"/>
      <c r="R673" s="244"/>
      <c r="S673" s="244"/>
      <c r="T673" s="245"/>
      <c r="AT673" s="246" t="s">
        <v>164</v>
      </c>
      <c r="AU673" s="246" t="s">
        <v>84</v>
      </c>
      <c r="AV673" s="12" t="s">
        <v>84</v>
      </c>
      <c r="AW673" s="12" t="s">
        <v>4</v>
      </c>
      <c r="AX673" s="12" t="s">
        <v>82</v>
      </c>
      <c r="AY673" s="246" t="s">
        <v>153</v>
      </c>
    </row>
    <row r="674" s="1" customFormat="1" ht="16.5" customHeight="1">
      <c r="B674" s="39"/>
      <c r="C674" s="220" t="s">
        <v>674</v>
      </c>
      <c r="D674" s="220" t="s">
        <v>155</v>
      </c>
      <c r="E674" s="221" t="s">
        <v>675</v>
      </c>
      <c r="F674" s="222" t="s">
        <v>676</v>
      </c>
      <c r="G674" s="223" t="s">
        <v>158</v>
      </c>
      <c r="H674" s="224">
        <v>790</v>
      </c>
      <c r="I674" s="225"/>
      <c r="J674" s="226">
        <f>ROUND(I674*H674,2)</f>
        <v>0</v>
      </c>
      <c r="K674" s="222" t="s">
        <v>159</v>
      </c>
      <c r="L674" s="44"/>
      <c r="M674" s="227" t="s">
        <v>19</v>
      </c>
      <c r="N674" s="228" t="s">
        <v>45</v>
      </c>
      <c r="O674" s="84"/>
      <c r="P674" s="229">
        <f>O674*H674</f>
        <v>0</v>
      </c>
      <c r="Q674" s="229">
        <v>0</v>
      </c>
      <c r="R674" s="229">
        <f>Q674*H674</f>
        <v>0</v>
      </c>
      <c r="S674" s="229">
        <v>0</v>
      </c>
      <c r="T674" s="230">
        <f>S674*H674</f>
        <v>0</v>
      </c>
      <c r="AR674" s="231" t="s">
        <v>160</v>
      </c>
      <c r="AT674" s="231" t="s">
        <v>155</v>
      </c>
      <c r="AU674" s="231" t="s">
        <v>84</v>
      </c>
      <c r="AY674" s="18" t="s">
        <v>153</v>
      </c>
      <c r="BE674" s="232">
        <f>IF(N674="základní",J674,0)</f>
        <v>0</v>
      </c>
      <c r="BF674" s="232">
        <f>IF(N674="snížená",J674,0)</f>
        <v>0</v>
      </c>
      <c r="BG674" s="232">
        <f>IF(N674="zákl. přenesená",J674,0)</f>
        <v>0</v>
      </c>
      <c r="BH674" s="232">
        <f>IF(N674="sníž. přenesená",J674,0)</f>
        <v>0</v>
      </c>
      <c r="BI674" s="232">
        <f>IF(N674="nulová",J674,0)</f>
        <v>0</v>
      </c>
      <c r="BJ674" s="18" t="s">
        <v>82</v>
      </c>
      <c r="BK674" s="232">
        <f>ROUND(I674*H674,2)</f>
        <v>0</v>
      </c>
      <c r="BL674" s="18" t="s">
        <v>160</v>
      </c>
      <c r="BM674" s="231" t="s">
        <v>677</v>
      </c>
    </row>
    <row r="675" s="1" customFormat="1" ht="16.5" customHeight="1">
      <c r="B675" s="39"/>
      <c r="C675" s="220" t="s">
        <v>678</v>
      </c>
      <c r="D675" s="220" t="s">
        <v>155</v>
      </c>
      <c r="E675" s="221" t="s">
        <v>679</v>
      </c>
      <c r="F675" s="222" t="s">
        <v>680</v>
      </c>
      <c r="G675" s="223" t="s">
        <v>182</v>
      </c>
      <c r="H675" s="224">
        <v>6</v>
      </c>
      <c r="I675" s="225"/>
      <c r="J675" s="226">
        <f>ROUND(I675*H675,2)</f>
        <v>0</v>
      </c>
      <c r="K675" s="222" t="s">
        <v>159</v>
      </c>
      <c r="L675" s="44"/>
      <c r="M675" s="227" t="s">
        <v>19</v>
      </c>
      <c r="N675" s="228" t="s">
        <v>45</v>
      </c>
      <c r="O675" s="84"/>
      <c r="P675" s="229">
        <f>O675*H675</f>
        <v>0</v>
      </c>
      <c r="Q675" s="229">
        <v>0</v>
      </c>
      <c r="R675" s="229">
        <f>Q675*H675</f>
        <v>0</v>
      </c>
      <c r="S675" s="229">
        <v>0</v>
      </c>
      <c r="T675" s="230">
        <f>S675*H675</f>
        <v>0</v>
      </c>
      <c r="AR675" s="231" t="s">
        <v>160</v>
      </c>
      <c r="AT675" s="231" t="s">
        <v>155</v>
      </c>
      <c r="AU675" s="231" t="s">
        <v>84</v>
      </c>
      <c r="AY675" s="18" t="s">
        <v>153</v>
      </c>
      <c r="BE675" s="232">
        <f>IF(N675="základní",J675,0)</f>
        <v>0</v>
      </c>
      <c r="BF675" s="232">
        <f>IF(N675="snížená",J675,0)</f>
        <v>0</v>
      </c>
      <c r="BG675" s="232">
        <f>IF(N675="zákl. přenesená",J675,0)</f>
        <v>0</v>
      </c>
      <c r="BH675" s="232">
        <f>IF(N675="sníž. přenesená",J675,0)</f>
        <v>0</v>
      </c>
      <c r="BI675" s="232">
        <f>IF(N675="nulová",J675,0)</f>
        <v>0</v>
      </c>
      <c r="BJ675" s="18" t="s">
        <v>82</v>
      </c>
      <c r="BK675" s="232">
        <f>ROUND(I675*H675,2)</f>
        <v>0</v>
      </c>
      <c r="BL675" s="18" t="s">
        <v>160</v>
      </c>
      <c r="BM675" s="231" t="s">
        <v>681</v>
      </c>
    </row>
    <row r="676" s="1" customFormat="1">
      <c r="B676" s="39"/>
      <c r="C676" s="40"/>
      <c r="D676" s="233" t="s">
        <v>162</v>
      </c>
      <c r="E676" s="40"/>
      <c r="F676" s="234" t="s">
        <v>682</v>
      </c>
      <c r="G676" s="40"/>
      <c r="H676" s="40"/>
      <c r="I676" s="146"/>
      <c r="J676" s="40"/>
      <c r="K676" s="40"/>
      <c r="L676" s="44"/>
      <c r="M676" s="235"/>
      <c r="N676" s="84"/>
      <c r="O676" s="84"/>
      <c r="P676" s="84"/>
      <c r="Q676" s="84"/>
      <c r="R676" s="84"/>
      <c r="S676" s="84"/>
      <c r="T676" s="85"/>
      <c r="AT676" s="18" t="s">
        <v>162</v>
      </c>
      <c r="AU676" s="18" t="s">
        <v>84</v>
      </c>
    </row>
    <row r="677" s="1" customFormat="1" ht="16.5" customHeight="1">
      <c r="B677" s="39"/>
      <c r="C677" s="220" t="s">
        <v>683</v>
      </c>
      <c r="D677" s="220" t="s">
        <v>155</v>
      </c>
      <c r="E677" s="221" t="s">
        <v>684</v>
      </c>
      <c r="F677" s="222" t="s">
        <v>685</v>
      </c>
      <c r="G677" s="223" t="s">
        <v>182</v>
      </c>
      <c r="H677" s="224">
        <v>720</v>
      </c>
      <c r="I677" s="225"/>
      <c r="J677" s="226">
        <f>ROUND(I677*H677,2)</f>
        <v>0</v>
      </c>
      <c r="K677" s="222" t="s">
        <v>159</v>
      </c>
      <c r="L677" s="44"/>
      <c r="M677" s="227" t="s">
        <v>19</v>
      </c>
      <c r="N677" s="228" t="s">
        <v>45</v>
      </c>
      <c r="O677" s="84"/>
      <c r="P677" s="229">
        <f>O677*H677</f>
        <v>0</v>
      </c>
      <c r="Q677" s="229">
        <v>0</v>
      </c>
      <c r="R677" s="229">
        <f>Q677*H677</f>
        <v>0</v>
      </c>
      <c r="S677" s="229">
        <v>0</v>
      </c>
      <c r="T677" s="230">
        <f>S677*H677</f>
        <v>0</v>
      </c>
      <c r="AR677" s="231" t="s">
        <v>160</v>
      </c>
      <c r="AT677" s="231" t="s">
        <v>155</v>
      </c>
      <c r="AU677" s="231" t="s">
        <v>84</v>
      </c>
      <c r="AY677" s="18" t="s">
        <v>153</v>
      </c>
      <c r="BE677" s="232">
        <f>IF(N677="základní",J677,0)</f>
        <v>0</v>
      </c>
      <c r="BF677" s="232">
        <f>IF(N677="snížená",J677,0)</f>
        <v>0</v>
      </c>
      <c r="BG677" s="232">
        <f>IF(N677="zákl. přenesená",J677,0)</f>
        <v>0</v>
      </c>
      <c r="BH677" s="232">
        <f>IF(N677="sníž. přenesená",J677,0)</f>
        <v>0</v>
      </c>
      <c r="BI677" s="232">
        <f>IF(N677="nulová",J677,0)</f>
        <v>0</v>
      </c>
      <c r="BJ677" s="18" t="s">
        <v>82</v>
      </c>
      <c r="BK677" s="232">
        <f>ROUND(I677*H677,2)</f>
        <v>0</v>
      </c>
      <c r="BL677" s="18" t="s">
        <v>160</v>
      </c>
      <c r="BM677" s="231" t="s">
        <v>686</v>
      </c>
    </row>
    <row r="678" s="1" customFormat="1">
      <c r="B678" s="39"/>
      <c r="C678" s="40"/>
      <c r="D678" s="233" t="s">
        <v>162</v>
      </c>
      <c r="E678" s="40"/>
      <c r="F678" s="234" t="s">
        <v>682</v>
      </c>
      <c r="G678" s="40"/>
      <c r="H678" s="40"/>
      <c r="I678" s="146"/>
      <c r="J678" s="40"/>
      <c r="K678" s="40"/>
      <c r="L678" s="44"/>
      <c r="M678" s="235"/>
      <c r="N678" s="84"/>
      <c r="O678" s="84"/>
      <c r="P678" s="84"/>
      <c r="Q678" s="84"/>
      <c r="R678" s="84"/>
      <c r="S678" s="84"/>
      <c r="T678" s="85"/>
      <c r="AT678" s="18" t="s">
        <v>162</v>
      </c>
      <c r="AU678" s="18" t="s">
        <v>84</v>
      </c>
    </row>
    <row r="679" s="12" customFormat="1">
      <c r="B679" s="236"/>
      <c r="C679" s="237"/>
      <c r="D679" s="233" t="s">
        <v>164</v>
      </c>
      <c r="E679" s="237"/>
      <c r="F679" s="239" t="s">
        <v>687</v>
      </c>
      <c r="G679" s="237"/>
      <c r="H679" s="240">
        <v>720</v>
      </c>
      <c r="I679" s="241"/>
      <c r="J679" s="237"/>
      <c r="K679" s="237"/>
      <c r="L679" s="242"/>
      <c r="M679" s="243"/>
      <c r="N679" s="244"/>
      <c r="O679" s="244"/>
      <c r="P679" s="244"/>
      <c r="Q679" s="244"/>
      <c r="R679" s="244"/>
      <c r="S679" s="244"/>
      <c r="T679" s="245"/>
      <c r="AT679" s="246" t="s">
        <v>164</v>
      </c>
      <c r="AU679" s="246" t="s">
        <v>84</v>
      </c>
      <c r="AV679" s="12" t="s">
        <v>84</v>
      </c>
      <c r="AW679" s="12" t="s">
        <v>4</v>
      </c>
      <c r="AX679" s="12" t="s">
        <v>82</v>
      </c>
      <c r="AY679" s="246" t="s">
        <v>153</v>
      </c>
    </row>
    <row r="680" s="1" customFormat="1" ht="16.5" customHeight="1">
      <c r="B680" s="39"/>
      <c r="C680" s="220" t="s">
        <v>688</v>
      </c>
      <c r="D680" s="220" t="s">
        <v>155</v>
      </c>
      <c r="E680" s="221" t="s">
        <v>689</v>
      </c>
      <c r="F680" s="222" t="s">
        <v>690</v>
      </c>
      <c r="G680" s="223" t="s">
        <v>182</v>
      </c>
      <c r="H680" s="224">
        <v>6</v>
      </c>
      <c r="I680" s="225"/>
      <c r="J680" s="226">
        <f>ROUND(I680*H680,2)</f>
        <v>0</v>
      </c>
      <c r="K680" s="222" t="s">
        <v>159</v>
      </c>
      <c r="L680" s="44"/>
      <c r="M680" s="227" t="s">
        <v>19</v>
      </c>
      <c r="N680" s="228" t="s">
        <v>45</v>
      </c>
      <c r="O680" s="84"/>
      <c r="P680" s="229">
        <f>O680*H680</f>
        <v>0</v>
      </c>
      <c r="Q680" s="229">
        <v>0</v>
      </c>
      <c r="R680" s="229">
        <f>Q680*H680</f>
        <v>0</v>
      </c>
      <c r="S680" s="229">
        <v>0</v>
      </c>
      <c r="T680" s="230">
        <f>S680*H680</f>
        <v>0</v>
      </c>
      <c r="AR680" s="231" t="s">
        <v>160</v>
      </c>
      <c r="AT680" s="231" t="s">
        <v>155</v>
      </c>
      <c r="AU680" s="231" t="s">
        <v>84</v>
      </c>
      <c r="AY680" s="18" t="s">
        <v>153</v>
      </c>
      <c r="BE680" s="232">
        <f>IF(N680="základní",J680,0)</f>
        <v>0</v>
      </c>
      <c r="BF680" s="232">
        <f>IF(N680="snížená",J680,0)</f>
        <v>0</v>
      </c>
      <c r="BG680" s="232">
        <f>IF(N680="zákl. přenesená",J680,0)</f>
        <v>0</v>
      </c>
      <c r="BH680" s="232">
        <f>IF(N680="sníž. přenesená",J680,0)</f>
        <v>0</v>
      </c>
      <c r="BI680" s="232">
        <f>IF(N680="nulová",J680,0)</f>
        <v>0</v>
      </c>
      <c r="BJ680" s="18" t="s">
        <v>82</v>
      </c>
      <c r="BK680" s="232">
        <f>ROUND(I680*H680,2)</f>
        <v>0</v>
      </c>
      <c r="BL680" s="18" t="s">
        <v>160</v>
      </c>
      <c r="BM680" s="231" t="s">
        <v>691</v>
      </c>
    </row>
    <row r="681" s="1" customFormat="1">
      <c r="B681" s="39"/>
      <c r="C681" s="40"/>
      <c r="D681" s="233" t="s">
        <v>162</v>
      </c>
      <c r="E681" s="40"/>
      <c r="F681" s="234" t="s">
        <v>692</v>
      </c>
      <c r="G681" s="40"/>
      <c r="H681" s="40"/>
      <c r="I681" s="146"/>
      <c r="J681" s="40"/>
      <c r="K681" s="40"/>
      <c r="L681" s="44"/>
      <c r="M681" s="235"/>
      <c r="N681" s="84"/>
      <c r="O681" s="84"/>
      <c r="P681" s="84"/>
      <c r="Q681" s="84"/>
      <c r="R681" s="84"/>
      <c r="S681" s="84"/>
      <c r="T681" s="85"/>
      <c r="AT681" s="18" t="s">
        <v>162</v>
      </c>
      <c r="AU681" s="18" t="s">
        <v>84</v>
      </c>
    </row>
    <row r="682" s="1" customFormat="1" ht="24" customHeight="1">
      <c r="B682" s="39"/>
      <c r="C682" s="220" t="s">
        <v>693</v>
      </c>
      <c r="D682" s="220" t="s">
        <v>155</v>
      </c>
      <c r="E682" s="221" t="s">
        <v>694</v>
      </c>
      <c r="F682" s="222" t="s">
        <v>695</v>
      </c>
      <c r="G682" s="223" t="s">
        <v>158</v>
      </c>
      <c r="H682" s="224">
        <v>913.36000000000001</v>
      </c>
      <c r="I682" s="225"/>
      <c r="J682" s="226">
        <f>ROUND(I682*H682,2)</f>
        <v>0</v>
      </c>
      <c r="K682" s="222" t="s">
        <v>159</v>
      </c>
      <c r="L682" s="44"/>
      <c r="M682" s="227" t="s">
        <v>19</v>
      </c>
      <c r="N682" s="228" t="s">
        <v>45</v>
      </c>
      <c r="O682" s="84"/>
      <c r="P682" s="229">
        <f>O682*H682</f>
        <v>0</v>
      </c>
      <c r="Q682" s="229">
        <v>0.00021000000000000001</v>
      </c>
      <c r="R682" s="229">
        <f>Q682*H682</f>
        <v>0.19180560000000002</v>
      </c>
      <c r="S682" s="229">
        <v>0</v>
      </c>
      <c r="T682" s="230">
        <f>S682*H682</f>
        <v>0</v>
      </c>
      <c r="AR682" s="231" t="s">
        <v>160</v>
      </c>
      <c r="AT682" s="231" t="s">
        <v>155</v>
      </c>
      <c r="AU682" s="231" t="s">
        <v>84</v>
      </c>
      <c r="AY682" s="18" t="s">
        <v>153</v>
      </c>
      <c r="BE682" s="232">
        <f>IF(N682="základní",J682,0)</f>
        <v>0</v>
      </c>
      <c r="BF682" s="232">
        <f>IF(N682="snížená",J682,0)</f>
        <v>0</v>
      </c>
      <c r="BG682" s="232">
        <f>IF(N682="zákl. přenesená",J682,0)</f>
        <v>0</v>
      </c>
      <c r="BH682" s="232">
        <f>IF(N682="sníž. přenesená",J682,0)</f>
        <v>0</v>
      </c>
      <c r="BI682" s="232">
        <f>IF(N682="nulová",J682,0)</f>
        <v>0</v>
      </c>
      <c r="BJ682" s="18" t="s">
        <v>82</v>
      </c>
      <c r="BK682" s="232">
        <f>ROUND(I682*H682,2)</f>
        <v>0</v>
      </c>
      <c r="BL682" s="18" t="s">
        <v>160</v>
      </c>
      <c r="BM682" s="231" t="s">
        <v>696</v>
      </c>
    </row>
    <row r="683" s="1" customFormat="1">
      <c r="B683" s="39"/>
      <c r="C683" s="40"/>
      <c r="D683" s="233" t="s">
        <v>162</v>
      </c>
      <c r="E683" s="40"/>
      <c r="F683" s="234" t="s">
        <v>697</v>
      </c>
      <c r="G683" s="40"/>
      <c r="H683" s="40"/>
      <c r="I683" s="146"/>
      <c r="J683" s="40"/>
      <c r="K683" s="40"/>
      <c r="L683" s="44"/>
      <c r="M683" s="235"/>
      <c r="N683" s="84"/>
      <c r="O683" s="84"/>
      <c r="P683" s="84"/>
      <c r="Q683" s="84"/>
      <c r="R683" s="84"/>
      <c r="S683" s="84"/>
      <c r="T683" s="85"/>
      <c r="AT683" s="18" t="s">
        <v>162</v>
      </c>
      <c r="AU683" s="18" t="s">
        <v>84</v>
      </c>
    </row>
    <row r="684" s="12" customFormat="1">
      <c r="B684" s="236"/>
      <c r="C684" s="237"/>
      <c r="D684" s="233" t="s">
        <v>164</v>
      </c>
      <c r="E684" s="238" t="s">
        <v>19</v>
      </c>
      <c r="F684" s="239" t="s">
        <v>698</v>
      </c>
      <c r="G684" s="237"/>
      <c r="H684" s="240">
        <v>913.36000000000001</v>
      </c>
      <c r="I684" s="241"/>
      <c r="J684" s="237"/>
      <c r="K684" s="237"/>
      <c r="L684" s="242"/>
      <c r="M684" s="243"/>
      <c r="N684" s="244"/>
      <c r="O684" s="244"/>
      <c r="P684" s="244"/>
      <c r="Q684" s="244"/>
      <c r="R684" s="244"/>
      <c r="S684" s="244"/>
      <c r="T684" s="245"/>
      <c r="AT684" s="246" t="s">
        <v>164</v>
      </c>
      <c r="AU684" s="246" t="s">
        <v>84</v>
      </c>
      <c r="AV684" s="12" t="s">
        <v>84</v>
      </c>
      <c r="AW684" s="12" t="s">
        <v>34</v>
      </c>
      <c r="AX684" s="12" t="s">
        <v>82</v>
      </c>
      <c r="AY684" s="246" t="s">
        <v>153</v>
      </c>
    </row>
    <row r="685" s="1" customFormat="1" ht="24" customHeight="1">
      <c r="B685" s="39"/>
      <c r="C685" s="220" t="s">
        <v>699</v>
      </c>
      <c r="D685" s="220" t="s">
        <v>155</v>
      </c>
      <c r="E685" s="221" t="s">
        <v>700</v>
      </c>
      <c r="F685" s="222" t="s">
        <v>701</v>
      </c>
      <c r="G685" s="223" t="s">
        <v>158</v>
      </c>
      <c r="H685" s="224">
        <v>80.763999999999996</v>
      </c>
      <c r="I685" s="225"/>
      <c r="J685" s="226">
        <f>ROUND(I685*H685,2)</f>
        <v>0</v>
      </c>
      <c r="K685" s="222" t="s">
        <v>159</v>
      </c>
      <c r="L685" s="44"/>
      <c r="M685" s="227" t="s">
        <v>19</v>
      </c>
      <c r="N685" s="228" t="s">
        <v>45</v>
      </c>
      <c r="O685" s="84"/>
      <c r="P685" s="229">
        <f>O685*H685</f>
        <v>0</v>
      </c>
      <c r="Q685" s="229">
        <v>1.0000000000000001E-05</v>
      </c>
      <c r="R685" s="229">
        <f>Q685*H685</f>
        <v>0.00080763999999999999</v>
      </c>
      <c r="S685" s="229">
        <v>0</v>
      </c>
      <c r="T685" s="230">
        <f>S685*H685</f>
        <v>0</v>
      </c>
      <c r="AR685" s="231" t="s">
        <v>160</v>
      </c>
      <c r="AT685" s="231" t="s">
        <v>155</v>
      </c>
      <c r="AU685" s="231" t="s">
        <v>84</v>
      </c>
      <c r="AY685" s="18" t="s">
        <v>153</v>
      </c>
      <c r="BE685" s="232">
        <f>IF(N685="základní",J685,0)</f>
        <v>0</v>
      </c>
      <c r="BF685" s="232">
        <f>IF(N685="snížená",J685,0)</f>
        <v>0</v>
      </c>
      <c r="BG685" s="232">
        <f>IF(N685="zákl. přenesená",J685,0)</f>
        <v>0</v>
      </c>
      <c r="BH685" s="232">
        <f>IF(N685="sníž. přenesená",J685,0)</f>
        <v>0</v>
      </c>
      <c r="BI685" s="232">
        <f>IF(N685="nulová",J685,0)</f>
        <v>0</v>
      </c>
      <c r="BJ685" s="18" t="s">
        <v>82</v>
      </c>
      <c r="BK685" s="232">
        <f>ROUND(I685*H685,2)</f>
        <v>0</v>
      </c>
      <c r="BL685" s="18" t="s">
        <v>160</v>
      </c>
      <c r="BM685" s="231" t="s">
        <v>702</v>
      </c>
    </row>
    <row r="686" s="1" customFormat="1">
      <c r="B686" s="39"/>
      <c r="C686" s="40"/>
      <c r="D686" s="233" t="s">
        <v>162</v>
      </c>
      <c r="E686" s="40"/>
      <c r="F686" s="234" t="s">
        <v>703</v>
      </c>
      <c r="G686" s="40"/>
      <c r="H686" s="40"/>
      <c r="I686" s="146"/>
      <c r="J686" s="40"/>
      <c r="K686" s="40"/>
      <c r="L686" s="44"/>
      <c r="M686" s="235"/>
      <c r="N686" s="84"/>
      <c r="O686" s="84"/>
      <c r="P686" s="84"/>
      <c r="Q686" s="84"/>
      <c r="R686" s="84"/>
      <c r="S686" s="84"/>
      <c r="T686" s="85"/>
      <c r="AT686" s="18" t="s">
        <v>162</v>
      </c>
      <c r="AU686" s="18" t="s">
        <v>84</v>
      </c>
    </row>
    <row r="687" s="12" customFormat="1">
      <c r="B687" s="236"/>
      <c r="C687" s="237"/>
      <c r="D687" s="233" t="s">
        <v>164</v>
      </c>
      <c r="E687" s="238" t="s">
        <v>19</v>
      </c>
      <c r="F687" s="239" t="s">
        <v>572</v>
      </c>
      <c r="G687" s="237"/>
      <c r="H687" s="240">
        <v>80.763999999999996</v>
      </c>
      <c r="I687" s="241"/>
      <c r="J687" s="237"/>
      <c r="K687" s="237"/>
      <c r="L687" s="242"/>
      <c r="M687" s="243"/>
      <c r="N687" s="244"/>
      <c r="O687" s="244"/>
      <c r="P687" s="244"/>
      <c r="Q687" s="244"/>
      <c r="R687" s="244"/>
      <c r="S687" s="244"/>
      <c r="T687" s="245"/>
      <c r="AT687" s="246" t="s">
        <v>164</v>
      </c>
      <c r="AU687" s="246" t="s">
        <v>84</v>
      </c>
      <c r="AV687" s="12" t="s">
        <v>84</v>
      </c>
      <c r="AW687" s="12" t="s">
        <v>34</v>
      </c>
      <c r="AX687" s="12" t="s">
        <v>74</v>
      </c>
      <c r="AY687" s="246" t="s">
        <v>153</v>
      </c>
    </row>
    <row r="688" s="13" customFormat="1">
      <c r="B688" s="247"/>
      <c r="C688" s="248"/>
      <c r="D688" s="233" t="s">
        <v>164</v>
      </c>
      <c r="E688" s="249" t="s">
        <v>19</v>
      </c>
      <c r="F688" s="250" t="s">
        <v>167</v>
      </c>
      <c r="G688" s="248"/>
      <c r="H688" s="251">
        <v>80.763999999999996</v>
      </c>
      <c r="I688" s="252"/>
      <c r="J688" s="248"/>
      <c r="K688" s="248"/>
      <c r="L688" s="253"/>
      <c r="M688" s="254"/>
      <c r="N688" s="255"/>
      <c r="O688" s="255"/>
      <c r="P688" s="255"/>
      <c r="Q688" s="255"/>
      <c r="R688" s="255"/>
      <c r="S688" s="255"/>
      <c r="T688" s="256"/>
      <c r="AT688" s="257" t="s">
        <v>164</v>
      </c>
      <c r="AU688" s="257" t="s">
        <v>84</v>
      </c>
      <c r="AV688" s="13" t="s">
        <v>160</v>
      </c>
      <c r="AW688" s="13" t="s">
        <v>34</v>
      </c>
      <c r="AX688" s="13" t="s">
        <v>82</v>
      </c>
      <c r="AY688" s="257" t="s">
        <v>153</v>
      </c>
    </row>
    <row r="689" s="1" customFormat="1" ht="24" customHeight="1">
      <c r="B689" s="39"/>
      <c r="C689" s="220" t="s">
        <v>704</v>
      </c>
      <c r="D689" s="220" t="s">
        <v>155</v>
      </c>
      <c r="E689" s="221" t="s">
        <v>705</v>
      </c>
      <c r="F689" s="222" t="s">
        <v>706</v>
      </c>
      <c r="G689" s="223" t="s">
        <v>158</v>
      </c>
      <c r="H689" s="224">
        <v>913.36000000000001</v>
      </c>
      <c r="I689" s="225"/>
      <c r="J689" s="226">
        <f>ROUND(I689*H689,2)</f>
        <v>0</v>
      </c>
      <c r="K689" s="222" t="s">
        <v>159</v>
      </c>
      <c r="L689" s="44"/>
      <c r="M689" s="227" t="s">
        <v>19</v>
      </c>
      <c r="N689" s="228" t="s">
        <v>45</v>
      </c>
      <c r="O689" s="84"/>
      <c r="P689" s="229">
        <f>O689*H689</f>
        <v>0</v>
      </c>
      <c r="Q689" s="229">
        <v>4.0000000000000003E-05</v>
      </c>
      <c r="R689" s="229">
        <f>Q689*H689</f>
        <v>0.036534400000000002</v>
      </c>
      <c r="S689" s="229">
        <v>0</v>
      </c>
      <c r="T689" s="230">
        <f>S689*H689</f>
        <v>0</v>
      </c>
      <c r="AR689" s="231" t="s">
        <v>160</v>
      </c>
      <c r="AT689" s="231" t="s">
        <v>155</v>
      </c>
      <c r="AU689" s="231" t="s">
        <v>84</v>
      </c>
      <c r="AY689" s="18" t="s">
        <v>153</v>
      </c>
      <c r="BE689" s="232">
        <f>IF(N689="základní",J689,0)</f>
        <v>0</v>
      </c>
      <c r="BF689" s="232">
        <f>IF(N689="snížená",J689,0)</f>
        <v>0</v>
      </c>
      <c r="BG689" s="232">
        <f>IF(N689="zákl. přenesená",J689,0)</f>
        <v>0</v>
      </c>
      <c r="BH689" s="232">
        <f>IF(N689="sníž. přenesená",J689,0)</f>
        <v>0</v>
      </c>
      <c r="BI689" s="232">
        <f>IF(N689="nulová",J689,0)</f>
        <v>0</v>
      </c>
      <c r="BJ689" s="18" t="s">
        <v>82</v>
      </c>
      <c r="BK689" s="232">
        <f>ROUND(I689*H689,2)</f>
        <v>0</v>
      </c>
      <c r="BL689" s="18" t="s">
        <v>160</v>
      </c>
      <c r="BM689" s="231" t="s">
        <v>707</v>
      </c>
    </row>
    <row r="690" s="1" customFormat="1">
      <c r="B690" s="39"/>
      <c r="C690" s="40"/>
      <c r="D690" s="233" t="s">
        <v>162</v>
      </c>
      <c r="E690" s="40"/>
      <c r="F690" s="234" t="s">
        <v>708</v>
      </c>
      <c r="G690" s="40"/>
      <c r="H690" s="40"/>
      <c r="I690" s="146"/>
      <c r="J690" s="40"/>
      <c r="K690" s="40"/>
      <c r="L690" s="44"/>
      <c r="M690" s="235"/>
      <c r="N690" s="84"/>
      <c r="O690" s="84"/>
      <c r="P690" s="84"/>
      <c r="Q690" s="84"/>
      <c r="R690" s="84"/>
      <c r="S690" s="84"/>
      <c r="T690" s="85"/>
      <c r="AT690" s="18" t="s">
        <v>162</v>
      </c>
      <c r="AU690" s="18" t="s">
        <v>84</v>
      </c>
    </row>
    <row r="691" s="1" customFormat="1" ht="16.5" customHeight="1">
      <c r="B691" s="39"/>
      <c r="C691" s="220" t="s">
        <v>709</v>
      </c>
      <c r="D691" s="220" t="s">
        <v>155</v>
      </c>
      <c r="E691" s="221" t="s">
        <v>710</v>
      </c>
      <c r="F691" s="222" t="s">
        <v>711</v>
      </c>
      <c r="G691" s="223" t="s">
        <v>158</v>
      </c>
      <c r="H691" s="224">
        <v>913.36000000000001</v>
      </c>
      <c r="I691" s="225"/>
      <c r="J691" s="226">
        <f>ROUND(I691*H691,2)</f>
        <v>0</v>
      </c>
      <c r="K691" s="222" t="s">
        <v>159</v>
      </c>
      <c r="L691" s="44"/>
      <c r="M691" s="227" t="s">
        <v>19</v>
      </c>
      <c r="N691" s="228" t="s">
        <v>45</v>
      </c>
      <c r="O691" s="84"/>
      <c r="P691" s="229">
        <f>O691*H691</f>
        <v>0</v>
      </c>
      <c r="Q691" s="229">
        <v>4.0000000000000003E-05</v>
      </c>
      <c r="R691" s="229">
        <f>Q691*H691</f>
        <v>0.036534400000000002</v>
      </c>
      <c r="S691" s="229">
        <v>0</v>
      </c>
      <c r="T691" s="230">
        <f>S691*H691</f>
        <v>0</v>
      </c>
      <c r="AR691" s="231" t="s">
        <v>160</v>
      </c>
      <c r="AT691" s="231" t="s">
        <v>155</v>
      </c>
      <c r="AU691" s="231" t="s">
        <v>84</v>
      </c>
      <c r="AY691" s="18" t="s">
        <v>153</v>
      </c>
      <c r="BE691" s="232">
        <f>IF(N691="základní",J691,0)</f>
        <v>0</v>
      </c>
      <c r="BF691" s="232">
        <f>IF(N691="snížená",J691,0)</f>
        <v>0</v>
      </c>
      <c r="BG691" s="232">
        <f>IF(N691="zákl. přenesená",J691,0)</f>
        <v>0</v>
      </c>
      <c r="BH691" s="232">
        <f>IF(N691="sníž. přenesená",J691,0)</f>
        <v>0</v>
      </c>
      <c r="BI691" s="232">
        <f>IF(N691="nulová",J691,0)</f>
        <v>0</v>
      </c>
      <c r="BJ691" s="18" t="s">
        <v>82</v>
      </c>
      <c r="BK691" s="232">
        <f>ROUND(I691*H691,2)</f>
        <v>0</v>
      </c>
      <c r="BL691" s="18" t="s">
        <v>160</v>
      </c>
      <c r="BM691" s="231" t="s">
        <v>712</v>
      </c>
    </row>
    <row r="692" s="1" customFormat="1">
      <c r="B692" s="39"/>
      <c r="C692" s="40"/>
      <c r="D692" s="233" t="s">
        <v>162</v>
      </c>
      <c r="E692" s="40"/>
      <c r="F692" s="234" t="s">
        <v>703</v>
      </c>
      <c r="G692" s="40"/>
      <c r="H692" s="40"/>
      <c r="I692" s="146"/>
      <c r="J692" s="40"/>
      <c r="K692" s="40"/>
      <c r="L692" s="44"/>
      <c r="M692" s="235"/>
      <c r="N692" s="84"/>
      <c r="O692" s="84"/>
      <c r="P692" s="84"/>
      <c r="Q692" s="84"/>
      <c r="R692" s="84"/>
      <c r="S692" s="84"/>
      <c r="T692" s="85"/>
      <c r="AT692" s="18" t="s">
        <v>162</v>
      </c>
      <c r="AU692" s="18" t="s">
        <v>84</v>
      </c>
    </row>
    <row r="693" s="12" customFormat="1">
      <c r="B693" s="236"/>
      <c r="C693" s="237"/>
      <c r="D693" s="233" t="s">
        <v>164</v>
      </c>
      <c r="E693" s="238" t="s">
        <v>19</v>
      </c>
      <c r="F693" s="239" t="s">
        <v>698</v>
      </c>
      <c r="G693" s="237"/>
      <c r="H693" s="240">
        <v>913.36000000000001</v>
      </c>
      <c r="I693" s="241"/>
      <c r="J693" s="237"/>
      <c r="K693" s="237"/>
      <c r="L693" s="242"/>
      <c r="M693" s="243"/>
      <c r="N693" s="244"/>
      <c r="O693" s="244"/>
      <c r="P693" s="244"/>
      <c r="Q693" s="244"/>
      <c r="R693" s="244"/>
      <c r="S693" s="244"/>
      <c r="T693" s="245"/>
      <c r="AT693" s="246" t="s">
        <v>164</v>
      </c>
      <c r="AU693" s="246" t="s">
        <v>84</v>
      </c>
      <c r="AV693" s="12" t="s">
        <v>84</v>
      </c>
      <c r="AW693" s="12" t="s">
        <v>34</v>
      </c>
      <c r="AX693" s="12" t="s">
        <v>74</v>
      </c>
      <c r="AY693" s="246" t="s">
        <v>153</v>
      </c>
    </row>
    <row r="694" s="13" customFormat="1">
      <c r="B694" s="247"/>
      <c r="C694" s="248"/>
      <c r="D694" s="233" t="s">
        <v>164</v>
      </c>
      <c r="E694" s="249" t="s">
        <v>19</v>
      </c>
      <c r="F694" s="250" t="s">
        <v>167</v>
      </c>
      <c r="G694" s="248"/>
      <c r="H694" s="251">
        <v>913.36000000000001</v>
      </c>
      <c r="I694" s="252"/>
      <c r="J694" s="248"/>
      <c r="K694" s="248"/>
      <c r="L694" s="253"/>
      <c r="M694" s="254"/>
      <c r="N694" s="255"/>
      <c r="O694" s="255"/>
      <c r="P694" s="255"/>
      <c r="Q694" s="255"/>
      <c r="R694" s="255"/>
      <c r="S694" s="255"/>
      <c r="T694" s="256"/>
      <c r="AT694" s="257" t="s">
        <v>164</v>
      </c>
      <c r="AU694" s="257" t="s">
        <v>84</v>
      </c>
      <c r="AV694" s="13" t="s">
        <v>160</v>
      </c>
      <c r="AW694" s="13" t="s">
        <v>34</v>
      </c>
      <c r="AX694" s="13" t="s">
        <v>82</v>
      </c>
      <c r="AY694" s="257" t="s">
        <v>153</v>
      </c>
    </row>
    <row r="695" s="1" customFormat="1" ht="16.5" customHeight="1">
      <c r="B695" s="39"/>
      <c r="C695" s="220" t="s">
        <v>713</v>
      </c>
      <c r="D695" s="220" t="s">
        <v>155</v>
      </c>
      <c r="E695" s="221" t="s">
        <v>714</v>
      </c>
      <c r="F695" s="222" t="s">
        <v>715</v>
      </c>
      <c r="G695" s="223" t="s">
        <v>158</v>
      </c>
      <c r="H695" s="224">
        <v>388.64600000000002</v>
      </c>
      <c r="I695" s="225"/>
      <c r="J695" s="226">
        <f>ROUND(I695*H695,2)</f>
        <v>0</v>
      </c>
      <c r="K695" s="222" t="s">
        <v>159</v>
      </c>
      <c r="L695" s="44"/>
      <c r="M695" s="227" t="s">
        <v>19</v>
      </c>
      <c r="N695" s="228" t="s">
        <v>45</v>
      </c>
      <c r="O695" s="84"/>
      <c r="P695" s="229">
        <f>O695*H695</f>
        <v>0</v>
      </c>
      <c r="Q695" s="229">
        <v>0</v>
      </c>
      <c r="R695" s="229">
        <f>Q695*H695</f>
        <v>0</v>
      </c>
      <c r="S695" s="229">
        <v>0</v>
      </c>
      <c r="T695" s="230">
        <f>S695*H695</f>
        <v>0</v>
      </c>
      <c r="AR695" s="231" t="s">
        <v>160</v>
      </c>
      <c r="AT695" s="231" t="s">
        <v>155</v>
      </c>
      <c r="AU695" s="231" t="s">
        <v>84</v>
      </c>
      <c r="AY695" s="18" t="s">
        <v>153</v>
      </c>
      <c r="BE695" s="232">
        <f>IF(N695="základní",J695,0)</f>
        <v>0</v>
      </c>
      <c r="BF695" s="232">
        <f>IF(N695="snížená",J695,0)</f>
        <v>0</v>
      </c>
      <c r="BG695" s="232">
        <f>IF(N695="zákl. přenesená",J695,0)</f>
        <v>0</v>
      </c>
      <c r="BH695" s="232">
        <f>IF(N695="sníž. přenesená",J695,0)</f>
        <v>0</v>
      </c>
      <c r="BI695" s="232">
        <f>IF(N695="nulová",J695,0)</f>
        <v>0</v>
      </c>
      <c r="BJ695" s="18" t="s">
        <v>82</v>
      </c>
      <c r="BK695" s="232">
        <f>ROUND(I695*H695,2)</f>
        <v>0</v>
      </c>
      <c r="BL695" s="18" t="s">
        <v>160</v>
      </c>
      <c r="BM695" s="231" t="s">
        <v>716</v>
      </c>
    </row>
    <row r="696" s="1" customFormat="1">
      <c r="B696" s="39"/>
      <c r="C696" s="40"/>
      <c r="D696" s="233" t="s">
        <v>162</v>
      </c>
      <c r="E696" s="40"/>
      <c r="F696" s="234" t="s">
        <v>703</v>
      </c>
      <c r="G696" s="40"/>
      <c r="H696" s="40"/>
      <c r="I696" s="146"/>
      <c r="J696" s="40"/>
      <c r="K696" s="40"/>
      <c r="L696" s="44"/>
      <c r="M696" s="235"/>
      <c r="N696" s="84"/>
      <c r="O696" s="84"/>
      <c r="P696" s="84"/>
      <c r="Q696" s="84"/>
      <c r="R696" s="84"/>
      <c r="S696" s="84"/>
      <c r="T696" s="85"/>
      <c r="AT696" s="18" t="s">
        <v>162</v>
      </c>
      <c r="AU696" s="18" t="s">
        <v>84</v>
      </c>
    </row>
    <row r="697" s="12" customFormat="1">
      <c r="B697" s="236"/>
      <c r="C697" s="237"/>
      <c r="D697" s="233" t="s">
        <v>164</v>
      </c>
      <c r="E697" s="238" t="s">
        <v>19</v>
      </c>
      <c r="F697" s="239" t="s">
        <v>717</v>
      </c>
      <c r="G697" s="237"/>
      <c r="H697" s="240">
        <v>225.19999999999999</v>
      </c>
      <c r="I697" s="241"/>
      <c r="J697" s="237"/>
      <c r="K697" s="237"/>
      <c r="L697" s="242"/>
      <c r="M697" s="243"/>
      <c r="N697" s="244"/>
      <c r="O697" s="244"/>
      <c r="P697" s="244"/>
      <c r="Q697" s="244"/>
      <c r="R697" s="244"/>
      <c r="S697" s="244"/>
      <c r="T697" s="245"/>
      <c r="AT697" s="246" t="s">
        <v>164</v>
      </c>
      <c r="AU697" s="246" t="s">
        <v>84</v>
      </c>
      <c r="AV697" s="12" t="s">
        <v>84</v>
      </c>
      <c r="AW697" s="12" t="s">
        <v>34</v>
      </c>
      <c r="AX697" s="12" t="s">
        <v>74</v>
      </c>
      <c r="AY697" s="246" t="s">
        <v>153</v>
      </c>
    </row>
    <row r="698" s="12" customFormat="1">
      <c r="B698" s="236"/>
      <c r="C698" s="237"/>
      <c r="D698" s="233" t="s">
        <v>164</v>
      </c>
      <c r="E698" s="238" t="s">
        <v>19</v>
      </c>
      <c r="F698" s="239" t="s">
        <v>718</v>
      </c>
      <c r="G698" s="237"/>
      <c r="H698" s="240">
        <v>163.446</v>
      </c>
      <c r="I698" s="241"/>
      <c r="J698" s="237"/>
      <c r="K698" s="237"/>
      <c r="L698" s="242"/>
      <c r="M698" s="243"/>
      <c r="N698" s="244"/>
      <c r="O698" s="244"/>
      <c r="P698" s="244"/>
      <c r="Q698" s="244"/>
      <c r="R698" s="244"/>
      <c r="S698" s="244"/>
      <c r="T698" s="245"/>
      <c r="AT698" s="246" t="s">
        <v>164</v>
      </c>
      <c r="AU698" s="246" t="s">
        <v>84</v>
      </c>
      <c r="AV698" s="12" t="s">
        <v>84</v>
      </c>
      <c r="AW698" s="12" t="s">
        <v>34</v>
      </c>
      <c r="AX698" s="12" t="s">
        <v>74</v>
      </c>
      <c r="AY698" s="246" t="s">
        <v>153</v>
      </c>
    </row>
    <row r="699" s="13" customFormat="1">
      <c r="B699" s="247"/>
      <c r="C699" s="248"/>
      <c r="D699" s="233" t="s">
        <v>164</v>
      </c>
      <c r="E699" s="249" t="s">
        <v>19</v>
      </c>
      <c r="F699" s="250" t="s">
        <v>167</v>
      </c>
      <c r="G699" s="248"/>
      <c r="H699" s="251">
        <v>388.64600000000002</v>
      </c>
      <c r="I699" s="252"/>
      <c r="J699" s="248"/>
      <c r="K699" s="248"/>
      <c r="L699" s="253"/>
      <c r="M699" s="254"/>
      <c r="N699" s="255"/>
      <c r="O699" s="255"/>
      <c r="P699" s="255"/>
      <c r="Q699" s="255"/>
      <c r="R699" s="255"/>
      <c r="S699" s="255"/>
      <c r="T699" s="256"/>
      <c r="AT699" s="257" t="s">
        <v>164</v>
      </c>
      <c r="AU699" s="257" t="s">
        <v>84</v>
      </c>
      <c r="AV699" s="13" t="s">
        <v>160</v>
      </c>
      <c r="AW699" s="13" t="s">
        <v>34</v>
      </c>
      <c r="AX699" s="13" t="s">
        <v>82</v>
      </c>
      <c r="AY699" s="257" t="s">
        <v>153</v>
      </c>
    </row>
    <row r="700" s="1" customFormat="1" ht="16.5" customHeight="1">
      <c r="B700" s="39"/>
      <c r="C700" s="220" t="s">
        <v>719</v>
      </c>
      <c r="D700" s="220" t="s">
        <v>155</v>
      </c>
      <c r="E700" s="221" t="s">
        <v>720</v>
      </c>
      <c r="F700" s="222" t="s">
        <v>721</v>
      </c>
      <c r="G700" s="223" t="s">
        <v>158</v>
      </c>
      <c r="H700" s="224">
        <v>78.5</v>
      </c>
      <c r="I700" s="225"/>
      <c r="J700" s="226">
        <f>ROUND(I700*H700,2)</f>
        <v>0</v>
      </c>
      <c r="K700" s="222" t="s">
        <v>159</v>
      </c>
      <c r="L700" s="44"/>
      <c r="M700" s="227" t="s">
        <v>19</v>
      </c>
      <c r="N700" s="228" t="s">
        <v>45</v>
      </c>
      <c r="O700" s="84"/>
      <c r="P700" s="229">
        <f>O700*H700</f>
        <v>0</v>
      </c>
      <c r="Q700" s="229">
        <v>1.0000000000000001E-05</v>
      </c>
      <c r="R700" s="229">
        <f>Q700*H700</f>
        <v>0.00078500000000000011</v>
      </c>
      <c r="S700" s="229">
        <v>0</v>
      </c>
      <c r="T700" s="230">
        <f>S700*H700</f>
        <v>0</v>
      </c>
      <c r="AR700" s="231" t="s">
        <v>160</v>
      </c>
      <c r="AT700" s="231" t="s">
        <v>155</v>
      </c>
      <c r="AU700" s="231" t="s">
        <v>84</v>
      </c>
      <c r="AY700" s="18" t="s">
        <v>153</v>
      </c>
      <c r="BE700" s="232">
        <f>IF(N700="základní",J700,0)</f>
        <v>0</v>
      </c>
      <c r="BF700" s="232">
        <f>IF(N700="snížená",J700,0)</f>
        <v>0</v>
      </c>
      <c r="BG700" s="232">
        <f>IF(N700="zákl. přenesená",J700,0)</f>
        <v>0</v>
      </c>
      <c r="BH700" s="232">
        <f>IF(N700="sníž. přenesená",J700,0)</f>
        <v>0</v>
      </c>
      <c r="BI700" s="232">
        <f>IF(N700="nulová",J700,0)</f>
        <v>0</v>
      </c>
      <c r="BJ700" s="18" t="s">
        <v>82</v>
      </c>
      <c r="BK700" s="232">
        <f>ROUND(I700*H700,2)</f>
        <v>0</v>
      </c>
      <c r="BL700" s="18" t="s">
        <v>160</v>
      </c>
      <c r="BM700" s="231" t="s">
        <v>722</v>
      </c>
    </row>
    <row r="701" s="1" customFormat="1">
      <c r="B701" s="39"/>
      <c r="C701" s="40"/>
      <c r="D701" s="233" t="s">
        <v>162</v>
      </c>
      <c r="E701" s="40"/>
      <c r="F701" s="234" t="s">
        <v>723</v>
      </c>
      <c r="G701" s="40"/>
      <c r="H701" s="40"/>
      <c r="I701" s="146"/>
      <c r="J701" s="40"/>
      <c r="K701" s="40"/>
      <c r="L701" s="44"/>
      <c r="M701" s="235"/>
      <c r="N701" s="84"/>
      <c r="O701" s="84"/>
      <c r="P701" s="84"/>
      <c r="Q701" s="84"/>
      <c r="R701" s="84"/>
      <c r="S701" s="84"/>
      <c r="T701" s="85"/>
      <c r="AT701" s="18" t="s">
        <v>162</v>
      </c>
      <c r="AU701" s="18" t="s">
        <v>84</v>
      </c>
    </row>
    <row r="702" s="12" customFormat="1">
      <c r="B702" s="236"/>
      <c r="C702" s="237"/>
      <c r="D702" s="233" t="s">
        <v>164</v>
      </c>
      <c r="E702" s="238" t="s">
        <v>19</v>
      </c>
      <c r="F702" s="239" t="s">
        <v>724</v>
      </c>
      <c r="G702" s="237"/>
      <c r="H702" s="240">
        <v>78.5</v>
      </c>
      <c r="I702" s="241"/>
      <c r="J702" s="237"/>
      <c r="K702" s="237"/>
      <c r="L702" s="242"/>
      <c r="M702" s="243"/>
      <c r="N702" s="244"/>
      <c r="O702" s="244"/>
      <c r="P702" s="244"/>
      <c r="Q702" s="244"/>
      <c r="R702" s="244"/>
      <c r="S702" s="244"/>
      <c r="T702" s="245"/>
      <c r="AT702" s="246" t="s">
        <v>164</v>
      </c>
      <c r="AU702" s="246" t="s">
        <v>84</v>
      </c>
      <c r="AV702" s="12" t="s">
        <v>84</v>
      </c>
      <c r="AW702" s="12" t="s">
        <v>34</v>
      </c>
      <c r="AX702" s="12" t="s">
        <v>74</v>
      </c>
      <c r="AY702" s="246" t="s">
        <v>153</v>
      </c>
    </row>
    <row r="703" s="13" customFormat="1">
      <c r="B703" s="247"/>
      <c r="C703" s="248"/>
      <c r="D703" s="233" t="s">
        <v>164</v>
      </c>
      <c r="E703" s="249" t="s">
        <v>19</v>
      </c>
      <c r="F703" s="250" t="s">
        <v>167</v>
      </c>
      <c r="G703" s="248"/>
      <c r="H703" s="251">
        <v>78.5</v>
      </c>
      <c r="I703" s="252"/>
      <c r="J703" s="248"/>
      <c r="K703" s="248"/>
      <c r="L703" s="253"/>
      <c r="M703" s="254"/>
      <c r="N703" s="255"/>
      <c r="O703" s="255"/>
      <c r="P703" s="255"/>
      <c r="Q703" s="255"/>
      <c r="R703" s="255"/>
      <c r="S703" s="255"/>
      <c r="T703" s="256"/>
      <c r="AT703" s="257" t="s">
        <v>164</v>
      </c>
      <c r="AU703" s="257" t="s">
        <v>84</v>
      </c>
      <c r="AV703" s="13" t="s">
        <v>160</v>
      </c>
      <c r="AW703" s="13" t="s">
        <v>34</v>
      </c>
      <c r="AX703" s="13" t="s">
        <v>82</v>
      </c>
      <c r="AY703" s="257" t="s">
        <v>153</v>
      </c>
    </row>
    <row r="704" s="1" customFormat="1" ht="16.5" customHeight="1">
      <c r="B704" s="39"/>
      <c r="C704" s="220" t="s">
        <v>725</v>
      </c>
      <c r="D704" s="220" t="s">
        <v>155</v>
      </c>
      <c r="E704" s="221" t="s">
        <v>726</v>
      </c>
      <c r="F704" s="222" t="s">
        <v>727</v>
      </c>
      <c r="G704" s="223" t="s">
        <v>170</v>
      </c>
      <c r="H704" s="224">
        <v>0.22400000000000001</v>
      </c>
      <c r="I704" s="225"/>
      <c r="J704" s="226">
        <f>ROUND(I704*H704,2)</f>
        <v>0</v>
      </c>
      <c r="K704" s="222" t="s">
        <v>159</v>
      </c>
      <c r="L704" s="44"/>
      <c r="M704" s="227" t="s">
        <v>19</v>
      </c>
      <c r="N704" s="228" t="s">
        <v>45</v>
      </c>
      <c r="O704" s="84"/>
      <c r="P704" s="229">
        <f>O704*H704</f>
        <v>0</v>
      </c>
      <c r="Q704" s="229">
        <v>0</v>
      </c>
      <c r="R704" s="229">
        <f>Q704*H704</f>
        <v>0</v>
      </c>
      <c r="S704" s="229">
        <v>2</v>
      </c>
      <c r="T704" s="230">
        <f>S704*H704</f>
        <v>0.44800000000000001</v>
      </c>
      <c r="AR704" s="231" t="s">
        <v>160</v>
      </c>
      <c r="AT704" s="231" t="s">
        <v>155</v>
      </c>
      <c r="AU704" s="231" t="s">
        <v>84</v>
      </c>
      <c r="AY704" s="18" t="s">
        <v>153</v>
      </c>
      <c r="BE704" s="232">
        <f>IF(N704="základní",J704,0)</f>
        <v>0</v>
      </c>
      <c r="BF704" s="232">
        <f>IF(N704="snížená",J704,0)</f>
        <v>0</v>
      </c>
      <c r="BG704" s="232">
        <f>IF(N704="zákl. přenesená",J704,0)</f>
        <v>0</v>
      </c>
      <c r="BH704" s="232">
        <f>IF(N704="sníž. přenesená",J704,0)</f>
        <v>0</v>
      </c>
      <c r="BI704" s="232">
        <f>IF(N704="nulová",J704,0)</f>
        <v>0</v>
      </c>
      <c r="BJ704" s="18" t="s">
        <v>82</v>
      </c>
      <c r="BK704" s="232">
        <f>ROUND(I704*H704,2)</f>
        <v>0</v>
      </c>
      <c r="BL704" s="18" t="s">
        <v>160</v>
      </c>
      <c r="BM704" s="231" t="s">
        <v>728</v>
      </c>
    </row>
    <row r="705" s="12" customFormat="1">
      <c r="B705" s="236"/>
      <c r="C705" s="237"/>
      <c r="D705" s="233" t="s">
        <v>164</v>
      </c>
      <c r="E705" s="238" t="s">
        <v>19</v>
      </c>
      <c r="F705" s="239" t="s">
        <v>729</v>
      </c>
      <c r="G705" s="237"/>
      <c r="H705" s="240">
        <v>0.22400000000000001</v>
      </c>
      <c r="I705" s="241"/>
      <c r="J705" s="237"/>
      <c r="K705" s="237"/>
      <c r="L705" s="242"/>
      <c r="M705" s="243"/>
      <c r="N705" s="244"/>
      <c r="O705" s="244"/>
      <c r="P705" s="244"/>
      <c r="Q705" s="244"/>
      <c r="R705" s="244"/>
      <c r="S705" s="244"/>
      <c r="T705" s="245"/>
      <c r="AT705" s="246" t="s">
        <v>164</v>
      </c>
      <c r="AU705" s="246" t="s">
        <v>84</v>
      </c>
      <c r="AV705" s="12" t="s">
        <v>84</v>
      </c>
      <c r="AW705" s="12" t="s">
        <v>34</v>
      </c>
      <c r="AX705" s="12" t="s">
        <v>74</v>
      </c>
      <c r="AY705" s="246" t="s">
        <v>153</v>
      </c>
    </row>
    <row r="706" s="13" customFormat="1">
      <c r="B706" s="247"/>
      <c r="C706" s="248"/>
      <c r="D706" s="233" t="s">
        <v>164</v>
      </c>
      <c r="E706" s="249" t="s">
        <v>19</v>
      </c>
      <c r="F706" s="250" t="s">
        <v>167</v>
      </c>
      <c r="G706" s="248"/>
      <c r="H706" s="251">
        <v>0.22400000000000001</v>
      </c>
      <c r="I706" s="252"/>
      <c r="J706" s="248"/>
      <c r="K706" s="248"/>
      <c r="L706" s="253"/>
      <c r="M706" s="254"/>
      <c r="N706" s="255"/>
      <c r="O706" s="255"/>
      <c r="P706" s="255"/>
      <c r="Q706" s="255"/>
      <c r="R706" s="255"/>
      <c r="S706" s="255"/>
      <c r="T706" s="256"/>
      <c r="AT706" s="257" t="s">
        <v>164</v>
      </c>
      <c r="AU706" s="257" t="s">
        <v>84</v>
      </c>
      <c r="AV706" s="13" t="s">
        <v>160</v>
      </c>
      <c r="AW706" s="13" t="s">
        <v>34</v>
      </c>
      <c r="AX706" s="13" t="s">
        <v>82</v>
      </c>
      <c r="AY706" s="257" t="s">
        <v>153</v>
      </c>
    </row>
    <row r="707" s="1" customFormat="1" ht="24" customHeight="1">
      <c r="B707" s="39"/>
      <c r="C707" s="220" t="s">
        <v>730</v>
      </c>
      <c r="D707" s="220" t="s">
        <v>155</v>
      </c>
      <c r="E707" s="221" t="s">
        <v>731</v>
      </c>
      <c r="F707" s="222" t="s">
        <v>732</v>
      </c>
      <c r="G707" s="223" t="s">
        <v>170</v>
      </c>
      <c r="H707" s="224">
        <v>1.571</v>
      </c>
      <c r="I707" s="225"/>
      <c r="J707" s="226">
        <f>ROUND(I707*H707,2)</f>
        <v>0</v>
      </c>
      <c r="K707" s="222" t="s">
        <v>159</v>
      </c>
      <c r="L707" s="44"/>
      <c r="M707" s="227" t="s">
        <v>19</v>
      </c>
      <c r="N707" s="228" t="s">
        <v>45</v>
      </c>
      <c r="O707" s="84"/>
      <c r="P707" s="229">
        <f>O707*H707</f>
        <v>0</v>
      </c>
      <c r="Q707" s="229">
        <v>0</v>
      </c>
      <c r="R707" s="229">
        <f>Q707*H707</f>
        <v>0</v>
      </c>
      <c r="S707" s="229">
        <v>2.27</v>
      </c>
      <c r="T707" s="230">
        <f>S707*H707</f>
        <v>3.5661700000000001</v>
      </c>
      <c r="AR707" s="231" t="s">
        <v>160</v>
      </c>
      <c r="AT707" s="231" t="s">
        <v>155</v>
      </c>
      <c r="AU707" s="231" t="s">
        <v>84</v>
      </c>
      <c r="AY707" s="18" t="s">
        <v>153</v>
      </c>
      <c r="BE707" s="232">
        <f>IF(N707="základní",J707,0)</f>
        <v>0</v>
      </c>
      <c r="BF707" s="232">
        <f>IF(N707="snížená",J707,0)</f>
        <v>0</v>
      </c>
      <c r="BG707" s="232">
        <f>IF(N707="zákl. přenesená",J707,0)</f>
        <v>0</v>
      </c>
      <c r="BH707" s="232">
        <f>IF(N707="sníž. přenesená",J707,0)</f>
        <v>0</v>
      </c>
      <c r="BI707" s="232">
        <f>IF(N707="nulová",J707,0)</f>
        <v>0</v>
      </c>
      <c r="BJ707" s="18" t="s">
        <v>82</v>
      </c>
      <c r="BK707" s="232">
        <f>ROUND(I707*H707,2)</f>
        <v>0</v>
      </c>
      <c r="BL707" s="18" t="s">
        <v>160</v>
      </c>
      <c r="BM707" s="231" t="s">
        <v>733</v>
      </c>
    </row>
    <row r="708" s="1" customFormat="1">
      <c r="B708" s="39"/>
      <c r="C708" s="40"/>
      <c r="D708" s="233" t="s">
        <v>162</v>
      </c>
      <c r="E708" s="40"/>
      <c r="F708" s="234" t="s">
        <v>734</v>
      </c>
      <c r="G708" s="40"/>
      <c r="H708" s="40"/>
      <c r="I708" s="146"/>
      <c r="J708" s="40"/>
      <c r="K708" s="40"/>
      <c r="L708" s="44"/>
      <c r="M708" s="235"/>
      <c r="N708" s="84"/>
      <c r="O708" s="84"/>
      <c r="P708" s="84"/>
      <c r="Q708" s="84"/>
      <c r="R708" s="84"/>
      <c r="S708" s="84"/>
      <c r="T708" s="85"/>
      <c r="AT708" s="18" t="s">
        <v>162</v>
      </c>
      <c r="AU708" s="18" t="s">
        <v>84</v>
      </c>
    </row>
    <row r="709" s="12" customFormat="1">
      <c r="B709" s="236"/>
      <c r="C709" s="237"/>
      <c r="D709" s="233" t="s">
        <v>164</v>
      </c>
      <c r="E709" s="238" t="s">
        <v>19</v>
      </c>
      <c r="F709" s="239" t="s">
        <v>735</v>
      </c>
      <c r="G709" s="237"/>
      <c r="H709" s="240">
        <v>1.571</v>
      </c>
      <c r="I709" s="241"/>
      <c r="J709" s="237"/>
      <c r="K709" s="237"/>
      <c r="L709" s="242"/>
      <c r="M709" s="243"/>
      <c r="N709" s="244"/>
      <c r="O709" s="244"/>
      <c r="P709" s="244"/>
      <c r="Q709" s="244"/>
      <c r="R709" s="244"/>
      <c r="S709" s="244"/>
      <c r="T709" s="245"/>
      <c r="AT709" s="246" t="s">
        <v>164</v>
      </c>
      <c r="AU709" s="246" t="s">
        <v>84</v>
      </c>
      <c r="AV709" s="12" t="s">
        <v>84</v>
      </c>
      <c r="AW709" s="12" t="s">
        <v>34</v>
      </c>
      <c r="AX709" s="12" t="s">
        <v>82</v>
      </c>
      <c r="AY709" s="246" t="s">
        <v>153</v>
      </c>
    </row>
    <row r="710" s="1" customFormat="1" ht="24" customHeight="1">
      <c r="B710" s="39"/>
      <c r="C710" s="220" t="s">
        <v>736</v>
      </c>
      <c r="D710" s="220" t="s">
        <v>155</v>
      </c>
      <c r="E710" s="221" t="s">
        <v>737</v>
      </c>
      <c r="F710" s="222" t="s">
        <v>738</v>
      </c>
      <c r="G710" s="223" t="s">
        <v>158</v>
      </c>
      <c r="H710" s="224">
        <v>11.214</v>
      </c>
      <c r="I710" s="225"/>
      <c r="J710" s="226">
        <f>ROUND(I710*H710,2)</f>
        <v>0</v>
      </c>
      <c r="K710" s="222" t="s">
        <v>159</v>
      </c>
      <c r="L710" s="44"/>
      <c r="M710" s="227" t="s">
        <v>19</v>
      </c>
      <c r="N710" s="228" t="s">
        <v>45</v>
      </c>
      <c r="O710" s="84"/>
      <c r="P710" s="229">
        <f>O710*H710</f>
        <v>0</v>
      </c>
      <c r="Q710" s="229">
        <v>0</v>
      </c>
      <c r="R710" s="229">
        <f>Q710*H710</f>
        <v>0</v>
      </c>
      <c r="S710" s="229">
        <v>0.13100000000000001</v>
      </c>
      <c r="T710" s="230">
        <f>S710*H710</f>
        <v>1.4690340000000002</v>
      </c>
      <c r="AR710" s="231" t="s">
        <v>160</v>
      </c>
      <c r="AT710" s="231" t="s">
        <v>155</v>
      </c>
      <c r="AU710" s="231" t="s">
        <v>84</v>
      </c>
      <c r="AY710" s="18" t="s">
        <v>153</v>
      </c>
      <c r="BE710" s="232">
        <f>IF(N710="základní",J710,0)</f>
        <v>0</v>
      </c>
      <c r="BF710" s="232">
        <f>IF(N710="snížená",J710,0)</f>
        <v>0</v>
      </c>
      <c r="BG710" s="232">
        <f>IF(N710="zákl. přenesená",J710,0)</f>
        <v>0</v>
      </c>
      <c r="BH710" s="232">
        <f>IF(N710="sníž. přenesená",J710,0)</f>
        <v>0</v>
      </c>
      <c r="BI710" s="232">
        <f>IF(N710="nulová",J710,0)</f>
        <v>0</v>
      </c>
      <c r="BJ710" s="18" t="s">
        <v>82</v>
      </c>
      <c r="BK710" s="232">
        <f>ROUND(I710*H710,2)</f>
        <v>0</v>
      </c>
      <c r="BL710" s="18" t="s">
        <v>160</v>
      </c>
      <c r="BM710" s="231" t="s">
        <v>739</v>
      </c>
    </row>
    <row r="711" s="12" customFormat="1">
      <c r="B711" s="236"/>
      <c r="C711" s="237"/>
      <c r="D711" s="233" t="s">
        <v>164</v>
      </c>
      <c r="E711" s="238" t="s">
        <v>19</v>
      </c>
      <c r="F711" s="239" t="s">
        <v>740</v>
      </c>
      <c r="G711" s="237"/>
      <c r="H711" s="240">
        <v>11.214</v>
      </c>
      <c r="I711" s="241"/>
      <c r="J711" s="237"/>
      <c r="K711" s="237"/>
      <c r="L711" s="242"/>
      <c r="M711" s="243"/>
      <c r="N711" s="244"/>
      <c r="O711" s="244"/>
      <c r="P711" s="244"/>
      <c r="Q711" s="244"/>
      <c r="R711" s="244"/>
      <c r="S711" s="244"/>
      <c r="T711" s="245"/>
      <c r="AT711" s="246" t="s">
        <v>164</v>
      </c>
      <c r="AU711" s="246" t="s">
        <v>84</v>
      </c>
      <c r="AV711" s="12" t="s">
        <v>84</v>
      </c>
      <c r="AW711" s="12" t="s">
        <v>34</v>
      </c>
      <c r="AX711" s="12" t="s">
        <v>74</v>
      </c>
      <c r="AY711" s="246" t="s">
        <v>153</v>
      </c>
    </row>
    <row r="712" s="13" customFormat="1">
      <c r="B712" s="247"/>
      <c r="C712" s="248"/>
      <c r="D712" s="233" t="s">
        <v>164</v>
      </c>
      <c r="E712" s="249" t="s">
        <v>19</v>
      </c>
      <c r="F712" s="250" t="s">
        <v>167</v>
      </c>
      <c r="G712" s="248"/>
      <c r="H712" s="251">
        <v>11.214</v>
      </c>
      <c r="I712" s="252"/>
      <c r="J712" s="248"/>
      <c r="K712" s="248"/>
      <c r="L712" s="253"/>
      <c r="M712" s="254"/>
      <c r="N712" s="255"/>
      <c r="O712" s="255"/>
      <c r="P712" s="255"/>
      <c r="Q712" s="255"/>
      <c r="R712" s="255"/>
      <c r="S712" s="255"/>
      <c r="T712" s="256"/>
      <c r="AT712" s="257" t="s">
        <v>164</v>
      </c>
      <c r="AU712" s="257" t="s">
        <v>84</v>
      </c>
      <c r="AV712" s="13" t="s">
        <v>160</v>
      </c>
      <c r="AW712" s="13" t="s">
        <v>34</v>
      </c>
      <c r="AX712" s="13" t="s">
        <v>82</v>
      </c>
      <c r="AY712" s="257" t="s">
        <v>153</v>
      </c>
    </row>
    <row r="713" s="1" customFormat="1" ht="24" customHeight="1">
      <c r="B713" s="39"/>
      <c r="C713" s="220" t="s">
        <v>741</v>
      </c>
      <c r="D713" s="220" t="s">
        <v>155</v>
      </c>
      <c r="E713" s="221" t="s">
        <v>742</v>
      </c>
      <c r="F713" s="222" t="s">
        <v>743</v>
      </c>
      <c r="G713" s="223" t="s">
        <v>158</v>
      </c>
      <c r="H713" s="224">
        <v>19.501999999999999</v>
      </c>
      <c r="I713" s="225"/>
      <c r="J713" s="226">
        <f>ROUND(I713*H713,2)</f>
        <v>0</v>
      </c>
      <c r="K713" s="222" t="s">
        <v>159</v>
      </c>
      <c r="L713" s="44"/>
      <c r="M713" s="227" t="s">
        <v>19</v>
      </c>
      <c r="N713" s="228" t="s">
        <v>45</v>
      </c>
      <c r="O713" s="84"/>
      <c r="P713" s="229">
        <f>O713*H713</f>
        <v>0</v>
      </c>
      <c r="Q713" s="229">
        <v>0</v>
      </c>
      <c r="R713" s="229">
        <f>Q713*H713</f>
        <v>0</v>
      </c>
      <c r="S713" s="229">
        <v>0.26100000000000001</v>
      </c>
      <c r="T713" s="230">
        <f>S713*H713</f>
        <v>5.0900220000000003</v>
      </c>
      <c r="AR713" s="231" t="s">
        <v>160</v>
      </c>
      <c r="AT713" s="231" t="s">
        <v>155</v>
      </c>
      <c r="AU713" s="231" t="s">
        <v>84</v>
      </c>
      <c r="AY713" s="18" t="s">
        <v>153</v>
      </c>
      <c r="BE713" s="232">
        <f>IF(N713="základní",J713,0)</f>
        <v>0</v>
      </c>
      <c r="BF713" s="232">
        <f>IF(N713="snížená",J713,0)</f>
        <v>0</v>
      </c>
      <c r="BG713" s="232">
        <f>IF(N713="zákl. přenesená",J713,0)</f>
        <v>0</v>
      </c>
      <c r="BH713" s="232">
        <f>IF(N713="sníž. přenesená",J713,0)</f>
        <v>0</v>
      </c>
      <c r="BI713" s="232">
        <f>IF(N713="nulová",J713,0)</f>
        <v>0</v>
      </c>
      <c r="BJ713" s="18" t="s">
        <v>82</v>
      </c>
      <c r="BK713" s="232">
        <f>ROUND(I713*H713,2)</f>
        <v>0</v>
      </c>
      <c r="BL713" s="18" t="s">
        <v>160</v>
      </c>
      <c r="BM713" s="231" t="s">
        <v>744</v>
      </c>
    </row>
    <row r="714" s="12" customFormat="1">
      <c r="B714" s="236"/>
      <c r="C714" s="237"/>
      <c r="D714" s="233" t="s">
        <v>164</v>
      </c>
      <c r="E714" s="238" t="s">
        <v>19</v>
      </c>
      <c r="F714" s="239" t="s">
        <v>745</v>
      </c>
      <c r="G714" s="237"/>
      <c r="H714" s="240">
        <v>6.2160000000000002</v>
      </c>
      <c r="I714" s="241"/>
      <c r="J714" s="237"/>
      <c r="K714" s="237"/>
      <c r="L714" s="242"/>
      <c r="M714" s="243"/>
      <c r="N714" s="244"/>
      <c r="O714" s="244"/>
      <c r="P714" s="244"/>
      <c r="Q714" s="244"/>
      <c r="R714" s="244"/>
      <c r="S714" s="244"/>
      <c r="T714" s="245"/>
      <c r="AT714" s="246" t="s">
        <v>164</v>
      </c>
      <c r="AU714" s="246" t="s">
        <v>84</v>
      </c>
      <c r="AV714" s="12" t="s">
        <v>84</v>
      </c>
      <c r="AW714" s="12" t="s">
        <v>34</v>
      </c>
      <c r="AX714" s="12" t="s">
        <v>74</v>
      </c>
      <c r="AY714" s="246" t="s">
        <v>153</v>
      </c>
    </row>
    <row r="715" s="12" customFormat="1">
      <c r="B715" s="236"/>
      <c r="C715" s="237"/>
      <c r="D715" s="233" t="s">
        <v>164</v>
      </c>
      <c r="E715" s="238" t="s">
        <v>19</v>
      </c>
      <c r="F715" s="239" t="s">
        <v>746</v>
      </c>
      <c r="G715" s="237"/>
      <c r="H715" s="240">
        <v>6.7199999999999998</v>
      </c>
      <c r="I715" s="241"/>
      <c r="J715" s="237"/>
      <c r="K715" s="237"/>
      <c r="L715" s="242"/>
      <c r="M715" s="243"/>
      <c r="N715" s="244"/>
      <c r="O715" s="244"/>
      <c r="P715" s="244"/>
      <c r="Q715" s="244"/>
      <c r="R715" s="244"/>
      <c r="S715" s="244"/>
      <c r="T715" s="245"/>
      <c r="AT715" s="246" t="s">
        <v>164</v>
      </c>
      <c r="AU715" s="246" t="s">
        <v>84</v>
      </c>
      <c r="AV715" s="12" t="s">
        <v>84</v>
      </c>
      <c r="AW715" s="12" t="s">
        <v>34</v>
      </c>
      <c r="AX715" s="12" t="s">
        <v>74</v>
      </c>
      <c r="AY715" s="246" t="s">
        <v>153</v>
      </c>
    </row>
    <row r="716" s="12" customFormat="1">
      <c r="B716" s="236"/>
      <c r="C716" s="237"/>
      <c r="D716" s="233" t="s">
        <v>164</v>
      </c>
      <c r="E716" s="238" t="s">
        <v>19</v>
      </c>
      <c r="F716" s="239" t="s">
        <v>747</v>
      </c>
      <c r="G716" s="237"/>
      <c r="H716" s="240">
        <v>6.5659999999999998</v>
      </c>
      <c r="I716" s="241"/>
      <c r="J716" s="237"/>
      <c r="K716" s="237"/>
      <c r="L716" s="242"/>
      <c r="M716" s="243"/>
      <c r="N716" s="244"/>
      <c r="O716" s="244"/>
      <c r="P716" s="244"/>
      <c r="Q716" s="244"/>
      <c r="R716" s="244"/>
      <c r="S716" s="244"/>
      <c r="T716" s="245"/>
      <c r="AT716" s="246" t="s">
        <v>164</v>
      </c>
      <c r="AU716" s="246" t="s">
        <v>84</v>
      </c>
      <c r="AV716" s="12" t="s">
        <v>84</v>
      </c>
      <c r="AW716" s="12" t="s">
        <v>34</v>
      </c>
      <c r="AX716" s="12" t="s">
        <v>74</v>
      </c>
      <c r="AY716" s="246" t="s">
        <v>153</v>
      </c>
    </row>
    <row r="717" s="13" customFormat="1">
      <c r="B717" s="247"/>
      <c r="C717" s="248"/>
      <c r="D717" s="233" t="s">
        <v>164</v>
      </c>
      <c r="E717" s="249" t="s">
        <v>19</v>
      </c>
      <c r="F717" s="250" t="s">
        <v>167</v>
      </c>
      <c r="G717" s="248"/>
      <c r="H717" s="251">
        <v>19.501999999999999</v>
      </c>
      <c r="I717" s="252"/>
      <c r="J717" s="248"/>
      <c r="K717" s="248"/>
      <c r="L717" s="253"/>
      <c r="M717" s="254"/>
      <c r="N717" s="255"/>
      <c r="O717" s="255"/>
      <c r="P717" s="255"/>
      <c r="Q717" s="255"/>
      <c r="R717" s="255"/>
      <c r="S717" s="255"/>
      <c r="T717" s="256"/>
      <c r="AT717" s="257" t="s">
        <v>164</v>
      </c>
      <c r="AU717" s="257" t="s">
        <v>84</v>
      </c>
      <c r="AV717" s="13" t="s">
        <v>160</v>
      </c>
      <c r="AW717" s="13" t="s">
        <v>34</v>
      </c>
      <c r="AX717" s="13" t="s">
        <v>82</v>
      </c>
      <c r="AY717" s="257" t="s">
        <v>153</v>
      </c>
    </row>
    <row r="718" s="1" customFormat="1" ht="24" customHeight="1">
      <c r="B718" s="39"/>
      <c r="C718" s="220" t="s">
        <v>748</v>
      </c>
      <c r="D718" s="220" t="s">
        <v>155</v>
      </c>
      <c r="E718" s="221" t="s">
        <v>749</v>
      </c>
      <c r="F718" s="222" t="s">
        <v>750</v>
      </c>
      <c r="G718" s="223" t="s">
        <v>170</v>
      </c>
      <c r="H718" s="224">
        <v>2.1760000000000002</v>
      </c>
      <c r="I718" s="225"/>
      <c r="J718" s="226">
        <f>ROUND(I718*H718,2)</f>
        <v>0</v>
      </c>
      <c r="K718" s="222" t="s">
        <v>159</v>
      </c>
      <c r="L718" s="44"/>
      <c r="M718" s="227" t="s">
        <v>19</v>
      </c>
      <c r="N718" s="228" t="s">
        <v>45</v>
      </c>
      <c r="O718" s="84"/>
      <c r="P718" s="229">
        <f>O718*H718</f>
        <v>0</v>
      </c>
      <c r="Q718" s="229">
        <v>0</v>
      </c>
      <c r="R718" s="229">
        <f>Q718*H718</f>
        <v>0</v>
      </c>
      <c r="S718" s="229">
        <v>1.671</v>
      </c>
      <c r="T718" s="230">
        <f>S718*H718</f>
        <v>3.6360960000000002</v>
      </c>
      <c r="AR718" s="231" t="s">
        <v>160</v>
      </c>
      <c r="AT718" s="231" t="s">
        <v>155</v>
      </c>
      <c r="AU718" s="231" t="s">
        <v>84</v>
      </c>
      <c r="AY718" s="18" t="s">
        <v>153</v>
      </c>
      <c r="BE718" s="232">
        <f>IF(N718="základní",J718,0)</f>
        <v>0</v>
      </c>
      <c r="BF718" s="232">
        <f>IF(N718="snížená",J718,0)</f>
        <v>0</v>
      </c>
      <c r="BG718" s="232">
        <f>IF(N718="zákl. přenesená",J718,0)</f>
        <v>0</v>
      </c>
      <c r="BH718" s="232">
        <f>IF(N718="sníž. přenesená",J718,0)</f>
        <v>0</v>
      </c>
      <c r="BI718" s="232">
        <f>IF(N718="nulová",J718,0)</f>
        <v>0</v>
      </c>
      <c r="BJ718" s="18" t="s">
        <v>82</v>
      </c>
      <c r="BK718" s="232">
        <f>ROUND(I718*H718,2)</f>
        <v>0</v>
      </c>
      <c r="BL718" s="18" t="s">
        <v>160</v>
      </c>
      <c r="BM718" s="231" t="s">
        <v>751</v>
      </c>
    </row>
    <row r="719" s="1" customFormat="1">
      <c r="B719" s="39"/>
      <c r="C719" s="40"/>
      <c r="D719" s="233" t="s">
        <v>162</v>
      </c>
      <c r="E719" s="40"/>
      <c r="F719" s="234" t="s">
        <v>752</v>
      </c>
      <c r="G719" s="40"/>
      <c r="H719" s="40"/>
      <c r="I719" s="146"/>
      <c r="J719" s="40"/>
      <c r="K719" s="40"/>
      <c r="L719" s="44"/>
      <c r="M719" s="235"/>
      <c r="N719" s="84"/>
      <c r="O719" s="84"/>
      <c r="P719" s="84"/>
      <c r="Q719" s="84"/>
      <c r="R719" s="84"/>
      <c r="S719" s="84"/>
      <c r="T719" s="85"/>
      <c r="AT719" s="18" t="s">
        <v>162</v>
      </c>
      <c r="AU719" s="18" t="s">
        <v>84</v>
      </c>
    </row>
    <row r="720" s="12" customFormat="1">
      <c r="B720" s="236"/>
      <c r="C720" s="237"/>
      <c r="D720" s="233" t="s">
        <v>164</v>
      </c>
      <c r="E720" s="238" t="s">
        <v>19</v>
      </c>
      <c r="F720" s="239" t="s">
        <v>753</v>
      </c>
      <c r="G720" s="237"/>
      <c r="H720" s="240">
        <v>1.5</v>
      </c>
      <c r="I720" s="241"/>
      <c r="J720" s="237"/>
      <c r="K720" s="237"/>
      <c r="L720" s="242"/>
      <c r="M720" s="243"/>
      <c r="N720" s="244"/>
      <c r="O720" s="244"/>
      <c r="P720" s="244"/>
      <c r="Q720" s="244"/>
      <c r="R720" s="244"/>
      <c r="S720" s="244"/>
      <c r="T720" s="245"/>
      <c r="AT720" s="246" t="s">
        <v>164</v>
      </c>
      <c r="AU720" s="246" t="s">
        <v>84</v>
      </c>
      <c r="AV720" s="12" t="s">
        <v>84</v>
      </c>
      <c r="AW720" s="12" t="s">
        <v>34</v>
      </c>
      <c r="AX720" s="12" t="s">
        <v>74</v>
      </c>
      <c r="AY720" s="246" t="s">
        <v>153</v>
      </c>
    </row>
    <row r="721" s="12" customFormat="1">
      <c r="B721" s="236"/>
      <c r="C721" s="237"/>
      <c r="D721" s="233" t="s">
        <v>164</v>
      </c>
      <c r="E721" s="238" t="s">
        <v>19</v>
      </c>
      <c r="F721" s="239" t="s">
        <v>754</v>
      </c>
      <c r="G721" s="237"/>
      <c r="H721" s="240">
        <v>0.67600000000000005</v>
      </c>
      <c r="I721" s="241"/>
      <c r="J721" s="237"/>
      <c r="K721" s="237"/>
      <c r="L721" s="242"/>
      <c r="M721" s="243"/>
      <c r="N721" s="244"/>
      <c r="O721" s="244"/>
      <c r="P721" s="244"/>
      <c r="Q721" s="244"/>
      <c r="R721" s="244"/>
      <c r="S721" s="244"/>
      <c r="T721" s="245"/>
      <c r="AT721" s="246" t="s">
        <v>164</v>
      </c>
      <c r="AU721" s="246" t="s">
        <v>84</v>
      </c>
      <c r="AV721" s="12" t="s">
        <v>84</v>
      </c>
      <c r="AW721" s="12" t="s">
        <v>34</v>
      </c>
      <c r="AX721" s="12" t="s">
        <v>74</v>
      </c>
      <c r="AY721" s="246" t="s">
        <v>153</v>
      </c>
    </row>
    <row r="722" s="13" customFormat="1">
      <c r="B722" s="247"/>
      <c r="C722" s="248"/>
      <c r="D722" s="233" t="s">
        <v>164</v>
      </c>
      <c r="E722" s="249" t="s">
        <v>19</v>
      </c>
      <c r="F722" s="250" t="s">
        <v>167</v>
      </c>
      <c r="G722" s="248"/>
      <c r="H722" s="251">
        <v>2.1760000000000002</v>
      </c>
      <c r="I722" s="252"/>
      <c r="J722" s="248"/>
      <c r="K722" s="248"/>
      <c r="L722" s="253"/>
      <c r="M722" s="254"/>
      <c r="N722" s="255"/>
      <c r="O722" s="255"/>
      <c r="P722" s="255"/>
      <c r="Q722" s="255"/>
      <c r="R722" s="255"/>
      <c r="S722" s="255"/>
      <c r="T722" s="256"/>
      <c r="AT722" s="257" t="s">
        <v>164</v>
      </c>
      <c r="AU722" s="257" t="s">
        <v>84</v>
      </c>
      <c r="AV722" s="13" t="s">
        <v>160</v>
      </c>
      <c r="AW722" s="13" t="s">
        <v>34</v>
      </c>
      <c r="AX722" s="13" t="s">
        <v>82</v>
      </c>
      <c r="AY722" s="257" t="s">
        <v>153</v>
      </c>
    </row>
    <row r="723" s="1" customFormat="1" ht="16.5" customHeight="1">
      <c r="B723" s="39"/>
      <c r="C723" s="220" t="s">
        <v>755</v>
      </c>
      <c r="D723" s="220" t="s">
        <v>155</v>
      </c>
      <c r="E723" s="221" t="s">
        <v>756</v>
      </c>
      <c r="F723" s="222" t="s">
        <v>757</v>
      </c>
      <c r="G723" s="223" t="s">
        <v>158</v>
      </c>
      <c r="H723" s="224">
        <v>7.0700000000000003</v>
      </c>
      <c r="I723" s="225"/>
      <c r="J723" s="226">
        <f>ROUND(I723*H723,2)</f>
        <v>0</v>
      </c>
      <c r="K723" s="222" t="s">
        <v>159</v>
      </c>
      <c r="L723" s="44"/>
      <c r="M723" s="227" t="s">
        <v>19</v>
      </c>
      <c r="N723" s="228" t="s">
        <v>45</v>
      </c>
      <c r="O723" s="84"/>
      <c r="P723" s="229">
        <f>O723*H723</f>
        <v>0</v>
      </c>
      <c r="Q723" s="229">
        <v>0</v>
      </c>
      <c r="R723" s="229">
        <f>Q723*H723</f>
        <v>0</v>
      </c>
      <c r="S723" s="229">
        <v>0.055</v>
      </c>
      <c r="T723" s="230">
        <f>S723*H723</f>
        <v>0.38885000000000003</v>
      </c>
      <c r="AR723" s="231" t="s">
        <v>160</v>
      </c>
      <c r="AT723" s="231" t="s">
        <v>155</v>
      </c>
      <c r="AU723" s="231" t="s">
        <v>84</v>
      </c>
      <c r="AY723" s="18" t="s">
        <v>153</v>
      </c>
      <c r="BE723" s="232">
        <f>IF(N723="základní",J723,0)</f>
        <v>0</v>
      </c>
      <c r="BF723" s="232">
        <f>IF(N723="snížená",J723,0)</f>
        <v>0</v>
      </c>
      <c r="BG723" s="232">
        <f>IF(N723="zákl. přenesená",J723,0)</f>
        <v>0</v>
      </c>
      <c r="BH723" s="232">
        <f>IF(N723="sníž. přenesená",J723,0)</f>
        <v>0</v>
      </c>
      <c r="BI723" s="232">
        <f>IF(N723="nulová",J723,0)</f>
        <v>0</v>
      </c>
      <c r="BJ723" s="18" t="s">
        <v>82</v>
      </c>
      <c r="BK723" s="232">
        <f>ROUND(I723*H723,2)</f>
        <v>0</v>
      </c>
      <c r="BL723" s="18" t="s">
        <v>160</v>
      </c>
      <c r="BM723" s="231" t="s">
        <v>758</v>
      </c>
    </row>
    <row r="724" s="12" customFormat="1">
      <c r="B724" s="236"/>
      <c r="C724" s="237"/>
      <c r="D724" s="233" t="s">
        <v>164</v>
      </c>
      <c r="E724" s="238" t="s">
        <v>19</v>
      </c>
      <c r="F724" s="239" t="s">
        <v>759</v>
      </c>
      <c r="G724" s="237"/>
      <c r="H724" s="240">
        <v>1</v>
      </c>
      <c r="I724" s="241"/>
      <c r="J724" s="237"/>
      <c r="K724" s="237"/>
      <c r="L724" s="242"/>
      <c r="M724" s="243"/>
      <c r="N724" s="244"/>
      <c r="O724" s="244"/>
      <c r="P724" s="244"/>
      <c r="Q724" s="244"/>
      <c r="R724" s="244"/>
      <c r="S724" s="244"/>
      <c r="T724" s="245"/>
      <c r="AT724" s="246" t="s">
        <v>164</v>
      </c>
      <c r="AU724" s="246" t="s">
        <v>84</v>
      </c>
      <c r="AV724" s="12" t="s">
        <v>84</v>
      </c>
      <c r="AW724" s="12" t="s">
        <v>34</v>
      </c>
      <c r="AX724" s="12" t="s">
        <v>74</v>
      </c>
      <c r="AY724" s="246" t="s">
        <v>153</v>
      </c>
    </row>
    <row r="725" s="12" customFormat="1">
      <c r="B725" s="236"/>
      <c r="C725" s="237"/>
      <c r="D725" s="233" t="s">
        <v>164</v>
      </c>
      <c r="E725" s="238" t="s">
        <v>19</v>
      </c>
      <c r="F725" s="239" t="s">
        <v>760</v>
      </c>
      <c r="G725" s="237"/>
      <c r="H725" s="240">
        <v>1.008</v>
      </c>
      <c r="I725" s="241"/>
      <c r="J725" s="237"/>
      <c r="K725" s="237"/>
      <c r="L725" s="242"/>
      <c r="M725" s="243"/>
      <c r="N725" s="244"/>
      <c r="O725" s="244"/>
      <c r="P725" s="244"/>
      <c r="Q725" s="244"/>
      <c r="R725" s="244"/>
      <c r="S725" s="244"/>
      <c r="T725" s="245"/>
      <c r="AT725" s="246" t="s">
        <v>164</v>
      </c>
      <c r="AU725" s="246" t="s">
        <v>84</v>
      </c>
      <c r="AV725" s="12" t="s">
        <v>84</v>
      </c>
      <c r="AW725" s="12" t="s">
        <v>34</v>
      </c>
      <c r="AX725" s="12" t="s">
        <v>74</v>
      </c>
      <c r="AY725" s="246" t="s">
        <v>153</v>
      </c>
    </row>
    <row r="726" s="12" customFormat="1">
      <c r="B726" s="236"/>
      <c r="C726" s="237"/>
      <c r="D726" s="233" t="s">
        <v>164</v>
      </c>
      <c r="E726" s="238" t="s">
        <v>19</v>
      </c>
      <c r="F726" s="239" t="s">
        <v>761</v>
      </c>
      <c r="G726" s="237"/>
      <c r="H726" s="240">
        <v>2.2000000000000002</v>
      </c>
      <c r="I726" s="241"/>
      <c r="J726" s="237"/>
      <c r="K726" s="237"/>
      <c r="L726" s="242"/>
      <c r="M726" s="243"/>
      <c r="N726" s="244"/>
      <c r="O726" s="244"/>
      <c r="P726" s="244"/>
      <c r="Q726" s="244"/>
      <c r="R726" s="244"/>
      <c r="S726" s="244"/>
      <c r="T726" s="245"/>
      <c r="AT726" s="246" t="s">
        <v>164</v>
      </c>
      <c r="AU726" s="246" t="s">
        <v>84</v>
      </c>
      <c r="AV726" s="12" t="s">
        <v>84</v>
      </c>
      <c r="AW726" s="12" t="s">
        <v>34</v>
      </c>
      <c r="AX726" s="12" t="s">
        <v>74</v>
      </c>
      <c r="AY726" s="246" t="s">
        <v>153</v>
      </c>
    </row>
    <row r="727" s="12" customFormat="1">
      <c r="B727" s="236"/>
      <c r="C727" s="237"/>
      <c r="D727" s="233" t="s">
        <v>164</v>
      </c>
      <c r="E727" s="238" t="s">
        <v>19</v>
      </c>
      <c r="F727" s="239" t="s">
        <v>762</v>
      </c>
      <c r="G727" s="237"/>
      <c r="H727" s="240">
        <v>0.80000000000000004</v>
      </c>
      <c r="I727" s="241"/>
      <c r="J727" s="237"/>
      <c r="K727" s="237"/>
      <c r="L727" s="242"/>
      <c r="M727" s="243"/>
      <c r="N727" s="244"/>
      <c r="O727" s="244"/>
      <c r="P727" s="244"/>
      <c r="Q727" s="244"/>
      <c r="R727" s="244"/>
      <c r="S727" s="244"/>
      <c r="T727" s="245"/>
      <c r="AT727" s="246" t="s">
        <v>164</v>
      </c>
      <c r="AU727" s="246" t="s">
        <v>84</v>
      </c>
      <c r="AV727" s="12" t="s">
        <v>84</v>
      </c>
      <c r="AW727" s="12" t="s">
        <v>34</v>
      </c>
      <c r="AX727" s="12" t="s">
        <v>74</v>
      </c>
      <c r="AY727" s="246" t="s">
        <v>153</v>
      </c>
    </row>
    <row r="728" s="12" customFormat="1">
      <c r="B728" s="236"/>
      <c r="C728" s="237"/>
      <c r="D728" s="233" t="s">
        <v>164</v>
      </c>
      <c r="E728" s="238" t="s">
        <v>19</v>
      </c>
      <c r="F728" s="239" t="s">
        <v>763</v>
      </c>
      <c r="G728" s="237"/>
      <c r="H728" s="240">
        <v>2.0619999999999998</v>
      </c>
      <c r="I728" s="241"/>
      <c r="J728" s="237"/>
      <c r="K728" s="237"/>
      <c r="L728" s="242"/>
      <c r="M728" s="243"/>
      <c r="N728" s="244"/>
      <c r="O728" s="244"/>
      <c r="P728" s="244"/>
      <c r="Q728" s="244"/>
      <c r="R728" s="244"/>
      <c r="S728" s="244"/>
      <c r="T728" s="245"/>
      <c r="AT728" s="246" t="s">
        <v>164</v>
      </c>
      <c r="AU728" s="246" t="s">
        <v>84</v>
      </c>
      <c r="AV728" s="12" t="s">
        <v>84</v>
      </c>
      <c r="AW728" s="12" t="s">
        <v>34</v>
      </c>
      <c r="AX728" s="12" t="s">
        <v>74</v>
      </c>
      <c r="AY728" s="246" t="s">
        <v>153</v>
      </c>
    </row>
    <row r="729" s="13" customFormat="1">
      <c r="B729" s="247"/>
      <c r="C729" s="248"/>
      <c r="D729" s="233" t="s">
        <v>164</v>
      </c>
      <c r="E729" s="249" t="s">
        <v>19</v>
      </c>
      <c r="F729" s="250" t="s">
        <v>167</v>
      </c>
      <c r="G729" s="248"/>
      <c r="H729" s="251">
        <v>7.0700000000000003</v>
      </c>
      <c r="I729" s="252"/>
      <c r="J729" s="248"/>
      <c r="K729" s="248"/>
      <c r="L729" s="253"/>
      <c r="M729" s="254"/>
      <c r="N729" s="255"/>
      <c r="O729" s="255"/>
      <c r="P729" s="255"/>
      <c r="Q729" s="255"/>
      <c r="R729" s="255"/>
      <c r="S729" s="255"/>
      <c r="T729" s="256"/>
      <c r="AT729" s="257" t="s">
        <v>164</v>
      </c>
      <c r="AU729" s="257" t="s">
        <v>84</v>
      </c>
      <c r="AV729" s="13" t="s">
        <v>160</v>
      </c>
      <c r="AW729" s="13" t="s">
        <v>34</v>
      </c>
      <c r="AX729" s="13" t="s">
        <v>82</v>
      </c>
      <c r="AY729" s="257" t="s">
        <v>153</v>
      </c>
    </row>
    <row r="730" s="1" customFormat="1" ht="16.5" customHeight="1">
      <c r="B730" s="39"/>
      <c r="C730" s="220" t="s">
        <v>764</v>
      </c>
      <c r="D730" s="220" t="s">
        <v>155</v>
      </c>
      <c r="E730" s="221" t="s">
        <v>765</v>
      </c>
      <c r="F730" s="222" t="s">
        <v>766</v>
      </c>
      <c r="G730" s="223" t="s">
        <v>170</v>
      </c>
      <c r="H730" s="224">
        <v>1.4339999999999999</v>
      </c>
      <c r="I730" s="225"/>
      <c r="J730" s="226">
        <f>ROUND(I730*H730,2)</f>
        <v>0</v>
      </c>
      <c r="K730" s="222" t="s">
        <v>159</v>
      </c>
      <c r="L730" s="44"/>
      <c r="M730" s="227" t="s">
        <v>19</v>
      </c>
      <c r="N730" s="228" t="s">
        <v>45</v>
      </c>
      <c r="O730" s="84"/>
      <c r="P730" s="229">
        <f>O730*H730</f>
        <v>0</v>
      </c>
      <c r="Q730" s="229">
        <v>0</v>
      </c>
      <c r="R730" s="229">
        <f>Q730*H730</f>
        <v>0</v>
      </c>
      <c r="S730" s="229">
        <v>2.2000000000000002</v>
      </c>
      <c r="T730" s="230">
        <f>S730*H730</f>
        <v>3.1548000000000003</v>
      </c>
      <c r="AR730" s="231" t="s">
        <v>160</v>
      </c>
      <c r="AT730" s="231" t="s">
        <v>155</v>
      </c>
      <c r="AU730" s="231" t="s">
        <v>84</v>
      </c>
      <c r="AY730" s="18" t="s">
        <v>153</v>
      </c>
      <c r="BE730" s="232">
        <f>IF(N730="základní",J730,0)</f>
        <v>0</v>
      </c>
      <c r="BF730" s="232">
        <f>IF(N730="snížená",J730,0)</f>
        <v>0</v>
      </c>
      <c r="BG730" s="232">
        <f>IF(N730="zákl. přenesená",J730,0)</f>
        <v>0</v>
      </c>
      <c r="BH730" s="232">
        <f>IF(N730="sníž. přenesená",J730,0)</f>
        <v>0</v>
      </c>
      <c r="BI730" s="232">
        <f>IF(N730="nulová",J730,0)</f>
        <v>0</v>
      </c>
      <c r="BJ730" s="18" t="s">
        <v>82</v>
      </c>
      <c r="BK730" s="232">
        <f>ROUND(I730*H730,2)</f>
        <v>0</v>
      </c>
      <c r="BL730" s="18" t="s">
        <v>160</v>
      </c>
      <c r="BM730" s="231" t="s">
        <v>767</v>
      </c>
    </row>
    <row r="731" s="12" customFormat="1">
      <c r="B731" s="236"/>
      <c r="C731" s="237"/>
      <c r="D731" s="233" t="s">
        <v>164</v>
      </c>
      <c r="E731" s="238" t="s">
        <v>19</v>
      </c>
      <c r="F731" s="239" t="s">
        <v>768</v>
      </c>
      <c r="G731" s="237"/>
      <c r="H731" s="240">
        <v>1.4339999999999999</v>
      </c>
      <c r="I731" s="241"/>
      <c r="J731" s="237"/>
      <c r="K731" s="237"/>
      <c r="L731" s="242"/>
      <c r="M731" s="243"/>
      <c r="N731" s="244"/>
      <c r="O731" s="244"/>
      <c r="P731" s="244"/>
      <c r="Q731" s="244"/>
      <c r="R731" s="244"/>
      <c r="S731" s="244"/>
      <c r="T731" s="245"/>
      <c r="AT731" s="246" t="s">
        <v>164</v>
      </c>
      <c r="AU731" s="246" t="s">
        <v>84</v>
      </c>
      <c r="AV731" s="12" t="s">
        <v>84</v>
      </c>
      <c r="AW731" s="12" t="s">
        <v>34</v>
      </c>
      <c r="AX731" s="12" t="s">
        <v>74</v>
      </c>
      <c r="AY731" s="246" t="s">
        <v>153</v>
      </c>
    </row>
    <row r="732" s="13" customFormat="1">
      <c r="B732" s="247"/>
      <c r="C732" s="248"/>
      <c r="D732" s="233" t="s">
        <v>164</v>
      </c>
      <c r="E732" s="249" t="s">
        <v>19</v>
      </c>
      <c r="F732" s="250" t="s">
        <v>167</v>
      </c>
      <c r="G732" s="248"/>
      <c r="H732" s="251">
        <v>1.4339999999999999</v>
      </c>
      <c r="I732" s="252"/>
      <c r="J732" s="248"/>
      <c r="K732" s="248"/>
      <c r="L732" s="253"/>
      <c r="M732" s="254"/>
      <c r="N732" s="255"/>
      <c r="O732" s="255"/>
      <c r="P732" s="255"/>
      <c r="Q732" s="255"/>
      <c r="R732" s="255"/>
      <c r="S732" s="255"/>
      <c r="T732" s="256"/>
      <c r="AT732" s="257" t="s">
        <v>164</v>
      </c>
      <c r="AU732" s="257" t="s">
        <v>84</v>
      </c>
      <c r="AV732" s="13" t="s">
        <v>160</v>
      </c>
      <c r="AW732" s="13" t="s">
        <v>34</v>
      </c>
      <c r="AX732" s="13" t="s">
        <v>82</v>
      </c>
      <c r="AY732" s="257" t="s">
        <v>153</v>
      </c>
    </row>
    <row r="733" s="1" customFormat="1" ht="24" customHeight="1">
      <c r="B733" s="39"/>
      <c r="C733" s="220" t="s">
        <v>769</v>
      </c>
      <c r="D733" s="220" t="s">
        <v>155</v>
      </c>
      <c r="E733" s="221" t="s">
        <v>770</v>
      </c>
      <c r="F733" s="222" t="s">
        <v>771</v>
      </c>
      <c r="G733" s="223" t="s">
        <v>158</v>
      </c>
      <c r="H733" s="224">
        <v>87.343999999999994</v>
      </c>
      <c r="I733" s="225"/>
      <c r="J733" s="226">
        <f>ROUND(I733*H733,2)</f>
        <v>0</v>
      </c>
      <c r="K733" s="222" t="s">
        <v>159</v>
      </c>
      <c r="L733" s="44"/>
      <c r="M733" s="227" t="s">
        <v>19</v>
      </c>
      <c r="N733" s="228" t="s">
        <v>45</v>
      </c>
      <c r="O733" s="84"/>
      <c r="P733" s="229">
        <f>O733*H733</f>
        <v>0</v>
      </c>
      <c r="Q733" s="229">
        <v>0</v>
      </c>
      <c r="R733" s="229">
        <f>Q733*H733</f>
        <v>0</v>
      </c>
      <c r="S733" s="229">
        <v>0.037999999999999999</v>
      </c>
      <c r="T733" s="230">
        <f>S733*H733</f>
        <v>3.3190719999999998</v>
      </c>
      <c r="AR733" s="231" t="s">
        <v>160</v>
      </c>
      <c r="AT733" s="231" t="s">
        <v>155</v>
      </c>
      <c r="AU733" s="231" t="s">
        <v>84</v>
      </c>
      <c r="AY733" s="18" t="s">
        <v>153</v>
      </c>
      <c r="BE733" s="232">
        <f>IF(N733="základní",J733,0)</f>
        <v>0</v>
      </c>
      <c r="BF733" s="232">
        <f>IF(N733="snížená",J733,0)</f>
        <v>0</v>
      </c>
      <c r="BG733" s="232">
        <f>IF(N733="zákl. přenesená",J733,0)</f>
        <v>0</v>
      </c>
      <c r="BH733" s="232">
        <f>IF(N733="sníž. přenesená",J733,0)</f>
        <v>0</v>
      </c>
      <c r="BI733" s="232">
        <f>IF(N733="nulová",J733,0)</f>
        <v>0</v>
      </c>
      <c r="BJ733" s="18" t="s">
        <v>82</v>
      </c>
      <c r="BK733" s="232">
        <f>ROUND(I733*H733,2)</f>
        <v>0</v>
      </c>
      <c r="BL733" s="18" t="s">
        <v>160</v>
      </c>
      <c r="BM733" s="231" t="s">
        <v>772</v>
      </c>
    </row>
    <row r="734" s="1" customFormat="1">
      <c r="B734" s="39"/>
      <c r="C734" s="40"/>
      <c r="D734" s="233" t="s">
        <v>162</v>
      </c>
      <c r="E734" s="40"/>
      <c r="F734" s="234" t="s">
        <v>773</v>
      </c>
      <c r="G734" s="40"/>
      <c r="H734" s="40"/>
      <c r="I734" s="146"/>
      <c r="J734" s="40"/>
      <c r="K734" s="40"/>
      <c r="L734" s="44"/>
      <c r="M734" s="235"/>
      <c r="N734" s="84"/>
      <c r="O734" s="84"/>
      <c r="P734" s="84"/>
      <c r="Q734" s="84"/>
      <c r="R734" s="84"/>
      <c r="S734" s="84"/>
      <c r="T734" s="85"/>
      <c r="AT734" s="18" t="s">
        <v>162</v>
      </c>
      <c r="AU734" s="18" t="s">
        <v>84</v>
      </c>
    </row>
    <row r="735" s="12" customFormat="1">
      <c r="B735" s="236"/>
      <c r="C735" s="237"/>
      <c r="D735" s="233" t="s">
        <v>164</v>
      </c>
      <c r="E735" s="238" t="s">
        <v>19</v>
      </c>
      <c r="F735" s="239" t="s">
        <v>774</v>
      </c>
      <c r="G735" s="237"/>
      <c r="H735" s="240">
        <v>4.7850000000000001</v>
      </c>
      <c r="I735" s="241"/>
      <c r="J735" s="237"/>
      <c r="K735" s="237"/>
      <c r="L735" s="242"/>
      <c r="M735" s="243"/>
      <c r="N735" s="244"/>
      <c r="O735" s="244"/>
      <c r="P735" s="244"/>
      <c r="Q735" s="244"/>
      <c r="R735" s="244"/>
      <c r="S735" s="244"/>
      <c r="T735" s="245"/>
      <c r="AT735" s="246" t="s">
        <v>164</v>
      </c>
      <c r="AU735" s="246" t="s">
        <v>84</v>
      </c>
      <c r="AV735" s="12" t="s">
        <v>84</v>
      </c>
      <c r="AW735" s="12" t="s">
        <v>34</v>
      </c>
      <c r="AX735" s="12" t="s">
        <v>74</v>
      </c>
      <c r="AY735" s="246" t="s">
        <v>153</v>
      </c>
    </row>
    <row r="736" s="12" customFormat="1">
      <c r="B736" s="236"/>
      <c r="C736" s="237"/>
      <c r="D736" s="233" t="s">
        <v>164</v>
      </c>
      <c r="E736" s="238" t="s">
        <v>19</v>
      </c>
      <c r="F736" s="239" t="s">
        <v>775</v>
      </c>
      <c r="G736" s="237"/>
      <c r="H736" s="240">
        <v>75.978999999999999</v>
      </c>
      <c r="I736" s="241"/>
      <c r="J736" s="237"/>
      <c r="K736" s="237"/>
      <c r="L736" s="242"/>
      <c r="M736" s="243"/>
      <c r="N736" s="244"/>
      <c r="O736" s="244"/>
      <c r="P736" s="244"/>
      <c r="Q736" s="244"/>
      <c r="R736" s="244"/>
      <c r="S736" s="244"/>
      <c r="T736" s="245"/>
      <c r="AT736" s="246" t="s">
        <v>164</v>
      </c>
      <c r="AU736" s="246" t="s">
        <v>84</v>
      </c>
      <c r="AV736" s="12" t="s">
        <v>84</v>
      </c>
      <c r="AW736" s="12" t="s">
        <v>34</v>
      </c>
      <c r="AX736" s="12" t="s">
        <v>74</v>
      </c>
      <c r="AY736" s="246" t="s">
        <v>153</v>
      </c>
    </row>
    <row r="737" s="12" customFormat="1">
      <c r="B737" s="236"/>
      <c r="C737" s="237"/>
      <c r="D737" s="233" t="s">
        <v>164</v>
      </c>
      <c r="E737" s="238" t="s">
        <v>19</v>
      </c>
      <c r="F737" s="239" t="s">
        <v>776</v>
      </c>
      <c r="G737" s="237"/>
      <c r="H737" s="240">
        <v>6.5800000000000001</v>
      </c>
      <c r="I737" s="241"/>
      <c r="J737" s="237"/>
      <c r="K737" s="237"/>
      <c r="L737" s="242"/>
      <c r="M737" s="243"/>
      <c r="N737" s="244"/>
      <c r="O737" s="244"/>
      <c r="P737" s="244"/>
      <c r="Q737" s="244"/>
      <c r="R737" s="244"/>
      <c r="S737" s="244"/>
      <c r="T737" s="245"/>
      <c r="AT737" s="246" t="s">
        <v>164</v>
      </c>
      <c r="AU737" s="246" t="s">
        <v>84</v>
      </c>
      <c r="AV737" s="12" t="s">
        <v>84</v>
      </c>
      <c r="AW737" s="12" t="s">
        <v>34</v>
      </c>
      <c r="AX737" s="12" t="s">
        <v>74</v>
      </c>
      <c r="AY737" s="246" t="s">
        <v>153</v>
      </c>
    </row>
    <row r="738" s="13" customFormat="1">
      <c r="B738" s="247"/>
      <c r="C738" s="248"/>
      <c r="D738" s="233" t="s">
        <v>164</v>
      </c>
      <c r="E738" s="249" t="s">
        <v>19</v>
      </c>
      <c r="F738" s="250" t="s">
        <v>167</v>
      </c>
      <c r="G738" s="248"/>
      <c r="H738" s="251">
        <v>87.343999999999994</v>
      </c>
      <c r="I738" s="252"/>
      <c r="J738" s="248"/>
      <c r="K738" s="248"/>
      <c r="L738" s="253"/>
      <c r="M738" s="254"/>
      <c r="N738" s="255"/>
      <c r="O738" s="255"/>
      <c r="P738" s="255"/>
      <c r="Q738" s="255"/>
      <c r="R738" s="255"/>
      <c r="S738" s="255"/>
      <c r="T738" s="256"/>
      <c r="AT738" s="257" t="s">
        <v>164</v>
      </c>
      <c r="AU738" s="257" t="s">
        <v>84</v>
      </c>
      <c r="AV738" s="13" t="s">
        <v>160</v>
      </c>
      <c r="AW738" s="13" t="s">
        <v>34</v>
      </c>
      <c r="AX738" s="13" t="s">
        <v>82</v>
      </c>
      <c r="AY738" s="257" t="s">
        <v>153</v>
      </c>
    </row>
    <row r="739" s="1" customFormat="1" ht="24" customHeight="1">
      <c r="B739" s="39"/>
      <c r="C739" s="220" t="s">
        <v>777</v>
      </c>
      <c r="D739" s="220" t="s">
        <v>155</v>
      </c>
      <c r="E739" s="221" t="s">
        <v>778</v>
      </c>
      <c r="F739" s="222" t="s">
        <v>779</v>
      </c>
      <c r="G739" s="223" t="s">
        <v>158</v>
      </c>
      <c r="H739" s="224">
        <v>14.881</v>
      </c>
      <c r="I739" s="225"/>
      <c r="J739" s="226">
        <f>ROUND(I739*H739,2)</f>
        <v>0</v>
      </c>
      <c r="K739" s="222" t="s">
        <v>159</v>
      </c>
      <c r="L739" s="44"/>
      <c r="M739" s="227" t="s">
        <v>19</v>
      </c>
      <c r="N739" s="228" t="s">
        <v>45</v>
      </c>
      <c r="O739" s="84"/>
      <c r="P739" s="229">
        <f>O739*H739</f>
        <v>0</v>
      </c>
      <c r="Q739" s="229">
        <v>0</v>
      </c>
      <c r="R739" s="229">
        <f>Q739*H739</f>
        <v>0</v>
      </c>
      <c r="S739" s="229">
        <v>0.087999999999999995</v>
      </c>
      <c r="T739" s="230">
        <f>S739*H739</f>
        <v>1.309528</v>
      </c>
      <c r="AR739" s="231" t="s">
        <v>160</v>
      </c>
      <c r="AT739" s="231" t="s">
        <v>155</v>
      </c>
      <c r="AU739" s="231" t="s">
        <v>84</v>
      </c>
      <c r="AY739" s="18" t="s">
        <v>153</v>
      </c>
      <c r="BE739" s="232">
        <f>IF(N739="základní",J739,0)</f>
        <v>0</v>
      </c>
      <c r="BF739" s="232">
        <f>IF(N739="snížená",J739,0)</f>
        <v>0</v>
      </c>
      <c r="BG739" s="232">
        <f>IF(N739="zákl. přenesená",J739,0)</f>
        <v>0</v>
      </c>
      <c r="BH739" s="232">
        <f>IF(N739="sníž. přenesená",J739,0)</f>
        <v>0</v>
      </c>
      <c r="BI739" s="232">
        <f>IF(N739="nulová",J739,0)</f>
        <v>0</v>
      </c>
      <c r="BJ739" s="18" t="s">
        <v>82</v>
      </c>
      <c r="BK739" s="232">
        <f>ROUND(I739*H739,2)</f>
        <v>0</v>
      </c>
      <c r="BL739" s="18" t="s">
        <v>160</v>
      </c>
      <c r="BM739" s="231" t="s">
        <v>780</v>
      </c>
    </row>
    <row r="740" s="1" customFormat="1">
      <c r="B740" s="39"/>
      <c r="C740" s="40"/>
      <c r="D740" s="233" t="s">
        <v>162</v>
      </c>
      <c r="E740" s="40"/>
      <c r="F740" s="234" t="s">
        <v>773</v>
      </c>
      <c r="G740" s="40"/>
      <c r="H740" s="40"/>
      <c r="I740" s="146"/>
      <c r="J740" s="40"/>
      <c r="K740" s="40"/>
      <c r="L740" s="44"/>
      <c r="M740" s="235"/>
      <c r="N740" s="84"/>
      <c r="O740" s="84"/>
      <c r="P740" s="84"/>
      <c r="Q740" s="84"/>
      <c r="R740" s="84"/>
      <c r="S740" s="84"/>
      <c r="T740" s="85"/>
      <c r="AT740" s="18" t="s">
        <v>162</v>
      </c>
      <c r="AU740" s="18" t="s">
        <v>84</v>
      </c>
    </row>
    <row r="741" s="12" customFormat="1">
      <c r="B741" s="236"/>
      <c r="C741" s="237"/>
      <c r="D741" s="233" t="s">
        <v>164</v>
      </c>
      <c r="E741" s="238" t="s">
        <v>19</v>
      </c>
      <c r="F741" s="239" t="s">
        <v>781</v>
      </c>
      <c r="G741" s="237"/>
      <c r="H741" s="240">
        <v>5.1219999999999999</v>
      </c>
      <c r="I741" s="241"/>
      <c r="J741" s="237"/>
      <c r="K741" s="237"/>
      <c r="L741" s="242"/>
      <c r="M741" s="243"/>
      <c r="N741" s="244"/>
      <c r="O741" s="244"/>
      <c r="P741" s="244"/>
      <c r="Q741" s="244"/>
      <c r="R741" s="244"/>
      <c r="S741" s="244"/>
      <c r="T741" s="245"/>
      <c r="AT741" s="246" t="s">
        <v>164</v>
      </c>
      <c r="AU741" s="246" t="s">
        <v>84</v>
      </c>
      <c r="AV741" s="12" t="s">
        <v>84</v>
      </c>
      <c r="AW741" s="12" t="s">
        <v>34</v>
      </c>
      <c r="AX741" s="12" t="s">
        <v>74</v>
      </c>
      <c r="AY741" s="246" t="s">
        <v>153</v>
      </c>
    </row>
    <row r="742" s="12" customFormat="1">
      <c r="B742" s="236"/>
      <c r="C742" s="237"/>
      <c r="D742" s="233" t="s">
        <v>164</v>
      </c>
      <c r="E742" s="238" t="s">
        <v>19</v>
      </c>
      <c r="F742" s="239" t="s">
        <v>782</v>
      </c>
      <c r="G742" s="237"/>
      <c r="H742" s="240">
        <v>1.5760000000000001</v>
      </c>
      <c r="I742" s="241"/>
      <c r="J742" s="237"/>
      <c r="K742" s="237"/>
      <c r="L742" s="242"/>
      <c r="M742" s="243"/>
      <c r="N742" s="244"/>
      <c r="O742" s="244"/>
      <c r="P742" s="244"/>
      <c r="Q742" s="244"/>
      <c r="R742" s="244"/>
      <c r="S742" s="244"/>
      <c r="T742" s="245"/>
      <c r="AT742" s="246" t="s">
        <v>164</v>
      </c>
      <c r="AU742" s="246" t="s">
        <v>84</v>
      </c>
      <c r="AV742" s="12" t="s">
        <v>84</v>
      </c>
      <c r="AW742" s="12" t="s">
        <v>34</v>
      </c>
      <c r="AX742" s="12" t="s">
        <v>74</v>
      </c>
      <c r="AY742" s="246" t="s">
        <v>153</v>
      </c>
    </row>
    <row r="743" s="12" customFormat="1">
      <c r="B743" s="236"/>
      <c r="C743" s="237"/>
      <c r="D743" s="233" t="s">
        <v>164</v>
      </c>
      <c r="E743" s="238" t="s">
        <v>19</v>
      </c>
      <c r="F743" s="239" t="s">
        <v>783</v>
      </c>
      <c r="G743" s="237"/>
      <c r="H743" s="240">
        <v>1.6000000000000001</v>
      </c>
      <c r="I743" s="241"/>
      <c r="J743" s="237"/>
      <c r="K743" s="237"/>
      <c r="L743" s="242"/>
      <c r="M743" s="243"/>
      <c r="N743" s="244"/>
      <c r="O743" s="244"/>
      <c r="P743" s="244"/>
      <c r="Q743" s="244"/>
      <c r="R743" s="244"/>
      <c r="S743" s="244"/>
      <c r="T743" s="245"/>
      <c r="AT743" s="246" t="s">
        <v>164</v>
      </c>
      <c r="AU743" s="246" t="s">
        <v>84</v>
      </c>
      <c r="AV743" s="12" t="s">
        <v>84</v>
      </c>
      <c r="AW743" s="12" t="s">
        <v>34</v>
      </c>
      <c r="AX743" s="12" t="s">
        <v>74</v>
      </c>
      <c r="AY743" s="246" t="s">
        <v>153</v>
      </c>
    </row>
    <row r="744" s="12" customFormat="1">
      <c r="B744" s="236"/>
      <c r="C744" s="237"/>
      <c r="D744" s="233" t="s">
        <v>164</v>
      </c>
      <c r="E744" s="238" t="s">
        <v>19</v>
      </c>
      <c r="F744" s="239" t="s">
        <v>784</v>
      </c>
      <c r="G744" s="237"/>
      <c r="H744" s="240">
        <v>1.948</v>
      </c>
      <c r="I744" s="241"/>
      <c r="J744" s="237"/>
      <c r="K744" s="237"/>
      <c r="L744" s="242"/>
      <c r="M744" s="243"/>
      <c r="N744" s="244"/>
      <c r="O744" s="244"/>
      <c r="P744" s="244"/>
      <c r="Q744" s="244"/>
      <c r="R744" s="244"/>
      <c r="S744" s="244"/>
      <c r="T744" s="245"/>
      <c r="AT744" s="246" t="s">
        <v>164</v>
      </c>
      <c r="AU744" s="246" t="s">
        <v>84</v>
      </c>
      <c r="AV744" s="12" t="s">
        <v>84</v>
      </c>
      <c r="AW744" s="12" t="s">
        <v>34</v>
      </c>
      <c r="AX744" s="12" t="s">
        <v>74</v>
      </c>
      <c r="AY744" s="246" t="s">
        <v>153</v>
      </c>
    </row>
    <row r="745" s="12" customFormat="1">
      <c r="B745" s="236"/>
      <c r="C745" s="237"/>
      <c r="D745" s="233" t="s">
        <v>164</v>
      </c>
      <c r="E745" s="238" t="s">
        <v>19</v>
      </c>
      <c r="F745" s="239" t="s">
        <v>785</v>
      </c>
      <c r="G745" s="237"/>
      <c r="H745" s="240">
        <v>1.5760000000000001</v>
      </c>
      <c r="I745" s="241"/>
      <c r="J745" s="237"/>
      <c r="K745" s="237"/>
      <c r="L745" s="242"/>
      <c r="M745" s="243"/>
      <c r="N745" s="244"/>
      <c r="O745" s="244"/>
      <c r="P745" s="244"/>
      <c r="Q745" s="244"/>
      <c r="R745" s="244"/>
      <c r="S745" s="244"/>
      <c r="T745" s="245"/>
      <c r="AT745" s="246" t="s">
        <v>164</v>
      </c>
      <c r="AU745" s="246" t="s">
        <v>84</v>
      </c>
      <c r="AV745" s="12" t="s">
        <v>84</v>
      </c>
      <c r="AW745" s="12" t="s">
        <v>34</v>
      </c>
      <c r="AX745" s="12" t="s">
        <v>74</v>
      </c>
      <c r="AY745" s="246" t="s">
        <v>153</v>
      </c>
    </row>
    <row r="746" s="12" customFormat="1">
      <c r="B746" s="236"/>
      <c r="C746" s="237"/>
      <c r="D746" s="233" t="s">
        <v>164</v>
      </c>
      <c r="E746" s="238" t="s">
        <v>19</v>
      </c>
      <c r="F746" s="239" t="s">
        <v>786</v>
      </c>
      <c r="G746" s="237"/>
      <c r="H746" s="240">
        <v>1.379</v>
      </c>
      <c r="I746" s="241"/>
      <c r="J746" s="237"/>
      <c r="K746" s="237"/>
      <c r="L746" s="242"/>
      <c r="M746" s="243"/>
      <c r="N746" s="244"/>
      <c r="O746" s="244"/>
      <c r="P746" s="244"/>
      <c r="Q746" s="244"/>
      <c r="R746" s="244"/>
      <c r="S746" s="244"/>
      <c r="T746" s="245"/>
      <c r="AT746" s="246" t="s">
        <v>164</v>
      </c>
      <c r="AU746" s="246" t="s">
        <v>84</v>
      </c>
      <c r="AV746" s="12" t="s">
        <v>84</v>
      </c>
      <c r="AW746" s="12" t="s">
        <v>34</v>
      </c>
      <c r="AX746" s="12" t="s">
        <v>74</v>
      </c>
      <c r="AY746" s="246" t="s">
        <v>153</v>
      </c>
    </row>
    <row r="747" s="12" customFormat="1">
      <c r="B747" s="236"/>
      <c r="C747" s="237"/>
      <c r="D747" s="233" t="s">
        <v>164</v>
      </c>
      <c r="E747" s="238" t="s">
        <v>19</v>
      </c>
      <c r="F747" s="239" t="s">
        <v>787</v>
      </c>
      <c r="G747" s="237"/>
      <c r="H747" s="240">
        <v>1.6799999999999999</v>
      </c>
      <c r="I747" s="241"/>
      <c r="J747" s="237"/>
      <c r="K747" s="237"/>
      <c r="L747" s="242"/>
      <c r="M747" s="243"/>
      <c r="N747" s="244"/>
      <c r="O747" s="244"/>
      <c r="P747" s="244"/>
      <c r="Q747" s="244"/>
      <c r="R747" s="244"/>
      <c r="S747" s="244"/>
      <c r="T747" s="245"/>
      <c r="AT747" s="246" t="s">
        <v>164</v>
      </c>
      <c r="AU747" s="246" t="s">
        <v>84</v>
      </c>
      <c r="AV747" s="12" t="s">
        <v>84</v>
      </c>
      <c r="AW747" s="12" t="s">
        <v>34</v>
      </c>
      <c r="AX747" s="12" t="s">
        <v>74</v>
      </c>
      <c r="AY747" s="246" t="s">
        <v>153</v>
      </c>
    </row>
    <row r="748" s="13" customFormat="1">
      <c r="B748" s="247"/>
      <c r="C748" s="248"/>
      <c r="D748" s="233" t="s">
        <v>164</v>
      </c>
      <c r="E748" s="249" t="s">
        <v>19</v>
      </c>
      <c r="F748" s="250" t="s">
        <v>167</v>
      </c>
      <c r="G748" s="248"/>
      <c r="H748" s="251">
        <v>14.881</v>
      </c>
      <c r="I748" s="252"/>
      <c r="J748" s="248"/>
      <c r="K748" s="248"/>
      <c r="L748" s="253"/>
      <c r="M748" s="254"/>
      <c r="N748" s="255"/>
      <c r="O748" s="255"/>
      <c r="P748" s="255"/>
      <c r="Q748" s="255"/>
      <c r="R748" s="255"/>
      <c r="S748" s="255"/>
      <c r="T748" s="256"/>
      <c r="AT748" s="257" t="s">
        <v>164</v>
      </c>
      <c r="AU748" s="257" t="s">
        <v>84</v>
      </c>
      <c r="AV748" s="13" t="s">
        <v>160</v>
      </c>
      <c r="AW748" s="13" t="s">
        <v>34</v>
      </c>
      <c r="AX748" s="13" t="s">
        <v>82</v>
      </c>
      <c r="AY748" s="257" t="s">
        <v>153</v>
      </c>
    </row>
    <row r="749" s="1" customFormat="1" ht="24" customHeight="1">
      <c r="B749" s="39"/>
      <c r="C749" s="220" t="s">
        <v>788</v>
      </c>
      <c r="D749" s="220" t="s">
        <v>155</v>
      </c>
      <c r="E749" s="221" t="s">
        <v>789</v>
      </c>
      <c r="F749" s="222" t="s">
        <v>790</v>
      </c>
      <c r="G749" s="223" t="s">
        <v>158</v>
      </c>
      <c r="H749" s="224">
        <v>12.851000000000001</v>
      </c>
      <c r="I749" s="225"/>
      <c r="J749" s="226">
        <f>ROUND(I749*H749,2)</f>
        <v>0</v>
      </c>
      <c r="K749" s="222" t="s">
        <v>159</v>
      </c>
      <c r="L749" s="44"/>
      <c r="M749" s="227" t="s">
        <v>19</v>
      </c>
      <c r="N749" s="228" t="s">
        <v>45</v>
      </c>
      <c r="O749" s="84"/>
      <c r="P749" s="229">
        <f>O749*H749</f>
        <v>0</v>
      </c>
      <c r="Q749" s="229">
        <v>0</v>
      </c>
      <c r="R749" s="229">
        <f>Q749*H749</f>
        <v>0</v>
      </c>
      <c r="S749" s="229">
        <v>0.067000000000000004</v>
      </c>
      <c r="T749" s="230">
        <f>S749*H749</f>
        <v>0.86101700000000014</v>
      </c>
      <c r="AR749" s="231" t="s">
        <v>160</v>
      </c>
      <c r="AT749" s="231" t="s">
        <v>155</v>
      </c>
      <c r="AU749" s="231" t="s">
        <v>84</v>
      </c>
      <c r="AY749" s="18" t="s">
        <v>153</v>
      </c>
      <c r="BE749" s="232">
        <f>IF(N749="základní",J749,0)</f>
        <v>0</v>
      </c>
      <c r="BF749" s="232">
        <f>IF(N749="snížená",J749,0)</f>
        <v>0</v>
      </c>
      <c r="BG749" s="232">
        <f>IF(N749="zákl. přenesená",J749,0)</f>
        <v>0</v>
      </c>
      <c r="BH749" s="232">
        <f>IF(N749="sníž. přenesená",J749,0)</f>
        <v>0</v>
      </c>
      <c r="BI749" s="232">
        <f>IF(N749="nulová",J749,0)</f>
        <v>0</v>
      </c>
      <c r="BJ749" s="18" t="s">
        <v>82</v>
      </c>
      <c r="BK749" s="232">
        <f>ROUND(I749*H749,2)</f>
        <v>0</v>
      </c>
      <c r="BL749" s="18" t="s">
        <v>160</v>
      </c>
      <c r="BM749" s="231" t="s">
        <v>791</v>
      </c>
    </row>
    <row r="750" s="1" customFormat="1">
      <c r="B750" s="39"/>
      <c r="C750" s="40"/>
      <c r="D750" s="233" t="s">
        <v>162</v>
      </c>
      <c r="E750" s="40"/>
      <c r="F750" s="234" t="s">
        <v>773</v>
      </c>
      <c r="G750" s="40"/>
      <c r="H750" s="40"/>
      <c r="I750" s="146"/>
      <c r="J750" s="40"/>
      <c r="K750" s="40"/>
      <c r="L750" s="44"/>
      <c r="M750" s="235"/>
      <c r="N750" s="84"/>
      <c r="O750" s="84"/>
      <c r="P750" s="84"/>
      <c r="Q750" s="84"/>
      <c r="R750" s="84"/>
      <c r="S750" s="84"/>
      <c r="T750" s="85"/>
      <c r="AT750" s="18" t="s">
        <v>162</v>
      </c>
      <c r="AU750" s="18" t="s">
        <v>84</v>
      </c>
    </row>
    <row r="751" s="12" customFormat="1">
      <c r="B751" s="236"/>
      <c r="C751" s="237"/>
      <c r="D751" s="233" t="s">
        <v>164</v>
      </c>
      <c r="E751" s="238" t="s">
        <v>19</v>
      </c>
      <c r="F751" s="239" t="s">
        <v>792</v>
      </c>
      <c r="G751" s="237"/>
      <c r="H751" s="240">
        <v>3.5630000000000002</v>
      </c>
      <c r="I751" s="241"/>
      <c r="J751" s="237"/>
      <c r="K751" s="237"/>
      <c r="L751" s="242"/>
      <c r="M751" s="243"/>
      <c r="N751" s="244"/>
      <c r="O751" s="244"/>
      <c r="P751" s="244"/>
      <c r="Q751" s="244"/>
      <c r="R751" s="244"/>
      <c r="S751" s="244"/>
      <c r="T751" s="245"/>
      <c r="AT751" s="246" t="s">
        <v>164</v>
      </c>
      <c r="AU751" s="246" t="s">
        <v>84</v>
      </c>
      <c r="AV751" s="12" t="s">
        <v>84</v>
      </c>
      <c r="AW751" s="12" t="s">
        <v>34</v>
      </c>
      <c r="AX751" s="12" t="s">
        <v>74</v>
      </c>
      <c r="AY751" s="246" t="s">
        <v>153</v>
      </c>
    </row>
    <row r="752" s="12" customFormat="1">
      <c r="B752" s="236"/>
      <c r="C752" s="237"/>
      <c r="D752" s="233" t="s">
        <v>164</v>
      </c>
      <c r="E752" s="238" t="s">
        <v>19</v>
      </c>
      <c r="F752" s="239" t="s">
        <v>793</v>
      </c>
      <c r="G752" s="237"/>
      <c r="H752" s="240">
        <v>9.2880000000000003</v>
      </c>
      <c r="I752" s="241"/>
      <c r="J752" s="237"/>
      <c r="K752" s="237"/>
      <c r="L752" s="242"/>
      <c r="M752" s="243"/>
      <c r="N752" s="244"/>
      <c r="O752" s="244"/>
      <c r="P752" s="244"/>
      <c r="Q752" s="244"/>
      <c r="R752" s="244"/>
      <c r="S752" s="244"/>
      <c r="T752" s="245"/>
      <c r="AT752" s="246" t="s">
        <v>164</v>
      </c>
      <c r="AU752" s="246" t="s">
        <v>84</v>
      </c>
      <c r="AV752" s="12" t="s">
        <v>84</v>
      </c>
      <c r="AW752" s="12" t="s">
        <v>34</v>
      </c>
      <c r="AX752" s="12" t="s">
        <v>74</v>
      </c>
      <c r="AY752" s="246" t="s">
        <v>153</v>
      </c>
    </row>
    <row r="753" s="13" customFormat="1">
      <c r="B753" s="247"/>
      <c r="C753" s="248"/>
      <c r="D753" s="233" t="s">
        <v>164</v>
      </c>
      <c r="E753" s="249" t="s">
        <v>19</v>
      </c>
      <c r="F753" s="250" t="s">
        <v>167</v>
      </c>
      <c r="G753" s="248"/>
      <c r="H753" s="251">
        <v>12.851000000000001</v>
      </c>
      <c r="I753" s="252"/>
      <c r="J753" s="248"/>
      <c r="K753" s="248"/>
      <c r="L753" s="253"/>
      <c r="M753" s="254"/>
      <c r="N753" s="255"/>
      <c r="O753" s="255"/>
      <c r="P753" s="255"/>
      <c r="Q753" s="255"/>
      <c r="R753" s="255"/>
      <c r="S753" s="255"/>
      <c r="T753" s="256"/>
      <c r="AT753" s="257" t="s">
        <v>164</v>
      </c>
      <c r="AU753" s="257" t="s">
        <v>84</v>
      </c>
      <c r="AV753" s="13" t="s">
        <v>160</v>
      </c>
      <c r="AW753" s="13" t="s">
        <v>34</v>
      </c>
      <c r="AX753" s="13" t="s">
        <v>82</v>
      </c>
      <c r="AY753" s="257" t="s">
        <v>153</v>
      </c>
    </row>
    <row r="754" s="1" customFormat="1" ht="16.5" customHeight="1">
      <c r="B754" s="39"/>
      <c r="C754" s="220" t="s">
        <v>794</v>
      </c>
      <c r="D754" s="220" t="s">
        <v>155</v>
      </c>
      <c r="E754" s="221" t="s">
        <v>795</v>
      </c>
      <c r="F754" s="222" t="s">
        <v>796</v>
      </c>
      <c r="G754" s="223" t="s">
        <v>158</v>
      </c>
      <c r="H754" s="224">
        <v>4.0579999999999998</v>
      </c>
      <c r="I754" s="225"/>
      <c r="J754" s="226">
        <f>ROUND(I754*H754,2)</f>
        <v>0</v>
      </c>
      <c r="K754" s="222" t="s">
        <v>159</v>
      </c>
      <c r="L754" s="44"/>
      <c r="M754" s="227" t="s">
        <v>19</v>
      </c>
      <c r="N754" s="228" t="s">
        <v>45</v>
      </c>
      <c r="O754" s="84"/>
      <c r="P754" s="229">
        <f>O754*H754</f>
        <v>0</v>
      </c>
      <c r="Q754" s="229">
        <v>0</v>
      </c>
      <c r="R754" s="229">
        <f>Q754*H754</f>
        <v>0</v>
      </c>
      <c r="S754" s="229">
        <v>0.059999999999999998</v>
      </c>
      <c r="T754" s="230">
        <f>S754*H754</f>
        <v>0.24347999999999997</v>
      </c>
      <c r="AR754" s="231" t="s">
        <v>160</v>
      </c>
      <c r="AT754" s="231" t="s">
        <v>155</v>
      </c>
      <c r="AU754" s="231" t="s">
        <v>84</v>
      </c>
      <c r="AY754" s="18" t="s">
        <v>153</v>
      </c>
      <c r="BE754" s="232">
        <f>IF(N754="základní",J754,0)</f>
        <v>0</v>
      </c>
      <c r="BF754" s="232">
        <f>IF(N754="snížená",J754,0)</f>
        <v>0</v>
      </c>
      <c r="BG754" s="232">
        <f>IF(N754="zákl. přenesená",J754,0)</f>
        <v>0</v>
      </c>
      <c r="BH754" s="232">
        <f>IF(N754="sníž. přenesená",J754,0)</f>
        <v>0</v>
      </c>
      <c r="BI754" s="232">
        <f>IF(N754="nulová",J754,0)</f>
        <v>0</v>
      </c>
      <c r="BJ754" s="18" t="s">
        <v>82</v>
      </c>
      <c r="BK754" s="232">
        <f>ROUND(I754*H754,2)</f>
        <v>0</v>
      </c>
      <c r="BL754" s="18" t="s">
        <v>160</v>
      </c>
      <c r="BM754" s="231" t="s">
        <v>797</v>
      </c>
    </row>
    <row r="755" s="1" customFormat="1">
      <c r="B755" s="39"/>
      <c r="C755" s="40"/>
      <c r="D755" s="233" t="s">
        <v>162</v>
      </c>
      <c r="E755" s="40"/>
      <c r="F755" s="234" t="s">
        <v>773</v>
      </c>
      <c r="G755" s="40"/>
      <c r="H755" s="40"/>
      <c r="I755" s="146"/>
      <c r="J755" s="40"/>
      <c r="K755" s="40"/>
      <c r="L755" s="44"/>
      <c r="M755" s="235"/>
      <c r="N755" s="84"/>
      <c r="O755" s="84"/>
      <c r="P755" s="84"/>
      <c r="Q755" s="84"/>
      <c r="R755" s="84"/>
      <c r="S755" s="84"/>
      <c r="T755" s="85"/>
      <c r="AT755" s="18" t="s">
        <v>162</v>
      </c>
      <c r="AU755" s="18" t="s">
        <v>84</v>
      </c>
    </row>
    <row r="756" s="12" customFormat="1">
      <c r="B756" s="236"/>
      <c r="C756" s="237"/>
      <c r="D756" s="233" t="s">
        <v>164</v>
      </c>
      <c r="E756" s="238" t="s">
        <v>19</v>
      </c>
      <c r="F756" s="239" t="s">
        <v>798</v>
      </c>
      <c r="G756" s="237"/>
      <c r="H756" s="240">
        <v>4.0579999999999998</v>
      </c>
      <c r="I756" s="241"/>
      <c r="J756" s="237"/>
      <c r="K756" s="237"/>
      <c r="L756" s="242"/>
      <c r="M756" s="243"/>
      <c r="N756" s="244"/>
      <c r="O756" s="244"/>
      <c r="P756" s="244"/>
      <c r="Q756" s="244"/>
      <c r="R756" s="244"/>
      <c r="S756" s="244"/>
      <c r="T756" s="245"/>
      <c r="AT756" s="246" t="s">
        <v>164</v>
      </c>
      <c r="AU756" s="246" t="s">
        <v>84</v>
      </c>
      <c r="AV756" s="12" t="s">
        <v>84</v>
      </c>
      <c r="AW756" s="12" t="s">
        <v>34</v>
      </c>
      <c r="AX756" s="12" t="s">
        <v>82</v>
      </c>
      <c r="AY756" s="246" t="s">
        <v>153</v>
      </c>
    </row>
    <row r="757" s="1" customFormat="1" ht="24" customHeight="1">
      <c r="B757" s="39"/>
      <c r="C757" s="220" t="s">
        <v>799</v>
      </c>
      <c r="D757" s="220" t="s">
        <v>155</v>
      </c>
      <c r="E757" s="221" t="s">
        <v>800</v>
      </c>
      <c r="F757" s="222" t="s">
        <v>801</v>
      </c>
      <c r="G757" s="223" t="s">
        <v>170</v>
      </c>
      <c r="H757" s="224">
        <v>2.593</v>
      </c>
      <c r="I757" s="225"/>
      <c r="J757" s="226">
        <f>ROUND(I757*H757,2)</f>
        <v>0</v>
      </c>
      <c r="K757" s="222" t="s">
        <v>159</v>
      </c>
      <c r="L757" s="44"/>
      <c r="M757" s="227" t="s">
        <v>19</v>
      </c>
      <c r="N757" s="228" t="s">
        <v>45</v>
      </c>
      <c r="O757" s="84"/>
      <c r="P757" s="229">
        <f>O757*H757</f>
        <v>0</v>
      </c>
      <c r="Q757" s="229">
        <v>0</v>
      </c>
      <c r="R757" s="229">
        <f>Q757*H757</f>
        <v>0</v>
      </c>
      <c r="S757" s="229">
        <v>2</v>
      </c>
      <c r="T757" s="230">
        <f>S757*H757</f>
        <v>5.1859999999999999</v>
      </c>
      <c r="AR757" s="231" t="s">
        <v>160</v>
      </c>
      <c r="AT757" s="231" t="s">
        <v>155</v>
      </c>
      <c r="AU757" s="231" t="s">
        <v>84</v>
      </c>
      <c r="AY757" s="18" t="s">
        <v>153</v>
      </c>
      <c r="BE757" s="232">
        <f>IF(N757="základní",J757,0)</f>
        <v>0</v>
      </c>
      <c r="BF757" s="232">
        <f>IF(N757="snížená",J757,0)</f>
        <v>0</v>
      </c>
      <c r="BG757" s="232">
        <f>IF(N757="zákl. přenesená",J757,0)</f>
        <v>0</v>
      </c>
      <c r="BH757" s="232">
        <f>IF(N757="sníž. přenesená",J757,0)</f>
        <v>0</v>
      </c>
      <c r="BI757" s="232">
        <f>IF(N757="nulová",J757,0)</f>
        <v>0</v>
      </c>
      <c r="BJ757" s="18" t="s">
        <v>82</v>
      </c>
      <c r="BK757" s="232">
        <f>ROUND(I757*H757,2)</f>
        <v>0</v>
      </c>
      <c r="BL757" s="18" t="s">
        <v>160</v>
      </c>
      <c r="BM757" s="231" t="s">
        <v>802</v>
      </c>
    </row>
    <row r="758" s="12" customFormat="1">
      <c r="B758" s="236"/>
      <c r="C758" s="237"/>
      <c r="D758" s="233" t="s">
        <v>164</v>
      </c>
      <c r="E758" s="238" t="s">
        <v>19</v>
      </c>
      <c r="F758" s="239" t="s">
        <v>803</v>
      </c>
      <c r="G758" s="237"/>
      <c r="H758" s="240">
        <v>1.109</v>
      </c>
      <c r="I758" s="241"/>
      <c r="J758" s="237"/>
      <c r="K758" s="237"/>
      <c r="L758" s="242"/>
      <c r="M758" s="243"/>
      <c r="N758" s="244"/>
      <c r="O758" s="244"/>
      <c r="P758" s="244"/>
      <c r="Q758" s="244"/>
      <c r="R758" s="244"/>
      <c r="S758" s="244"/>
      <c r="T758" s="245"/>
      <c r="AT758" s="246" t="s">
        <v>164</v>
      </c>
      <c r="AU758" s="246" t="s">
        <v>84</v>
      </c>
      <c r="AV758" s="12" t="s">
        <v>84</v>
      </c>
      <c r="AW758" s="12" t="s">
        <v>34</v>
      </c>
      <c r="AX758" s="12" t="s">
        <v>74</v>
      </c>
      <c r="AY758" s="246" t="s">
        <v>153</v>
      </c>
    </row>
    <row r="759" s="12" customFormat="1">
      <c r="B759" s="236"/>
      <c r="C759" s="237"/>
      <c r="D759" s="233" t="s">
        <v>164</v>
      </c>
      <c r="E759" s="238" t="s">
        <v>19</v>
      </c>
      <c r="F759" s="239" t="s">
        <v>804</v>
      </c>
      <c r="G759" s="237"/>
      <c r="H759" s="240">
        <v>0.81599999999999995</v>
      </c>
      <c r="I759" s="241"/>
      <c r="J759" s="237"/>
      <c r="K759" s="237"/>
      <c r="L759" s="242"/>
      <c r="M759" s="243"/>
      <c r="N759" s="244"/>
      <c r="O759" s="244"/>
      <c r="P759" s="244"/>
      <c r="Q759" s="244"/>
      <c r="R759" s="244"/>
      <c r="S759" s="244"/>
      <c r="T759" s="245"/>
      <c r="AT759" s="246" t="s">
        <v>164</v>
      </c>
      <c r="AU759" s="246" t="s">
        <v>84</v>
      </c>
      <c r="AV759" s="12" t="s">
        <v>84</v>
      </c>
      <c r="AW759" s="12" t="s">
        <v>34</v>
      </c>
      <c r="AX759" s="12" t="s">
        <v>74</v>
      </c>
      <c r="AY759" s="246" t="s">
        <v>153</v>
      </c>
    </row>
    <row r="760" s="12" customFormat="1">
      <c r="B760" s="236"/>
      <c r="C760" s="237"/>
      <c r="D760" s="233" t="s">
        <v>164</v>
      </c>
      <c r="E760" s="238" t="s">
        <v>19</v>
      </c>
      <c r="F760" s="239" t="s">
        <v>805</v>
      </c>
      <c r="G760" s="237"/>
      <c r="H760" s="240">
        <v>0.39600000000000002</v>
      </c>
      <c r="I760" s="241"/>
      <c r="J760" s="237"/>
      <c r="K760" s="237"/>
      <c r="L760" s="242"/>
      <c r="M760" s="243"/>
      <c r="N760" s="244"/>
      <c r="O760" s="244"/>
      <c r="P760" s="244"/>
      <c r="Q760" s="244"/>
      <c r="R760" s="244"/>
      <c r="S760" s="244"/>
      <c r="T760" s="245"/>
      <c r="AT760" s="246" t="s">
        <v>164</v>
      </c>
      <c r="AU760" s="246" t="s">
        <v>84</v>
      </c>
      <c r="AV760" s="12" t="s">
        <v>84</v>
      </c>
      <c r="AW760" s="12" t="s">
        <v>34</v>
      </c>
      <c r="AX760" s="12" t="s">
        <v>74</v>
      </c>
      <c r="AY760" s="246" t="s">
        <v>153</v>
      </c>
    </row>
    <row r="761" s="12" customFormat="1">
      <c r="B761" s="236"/>
      <c r="C761" s="237"/>
      <c r="D761" s="233" t="s">
        <v>164</v>
      </c>
      <c r="E761" s="238" t="s">
        <v>19</v>
      </c>
      <c r="F761" s="239" t="s">
        <v>806</v>
      </c>
      <c r="G761" s="237"/>
      <c r="H761" s="240">
        <v>0.27200000000000002</v>
      </c>
      <c r="I761" s="241"/>
      <c r="J761" s="237"/>
      <c r="K761" s="237"/>
      <c r="L761" s="242"/>
      <c r="M761" s="243"/>
      <c r="N761" s="244"/>
      <c r="O761" s="244"/>
      <c r="P761" s="244"/>
      <c r="Q761" s="244"/>
      <c r="R761" s="244"/>
      <c r="S761" s="244"/>
      <c r="T761" s="245"/>
      <c r="AT761" s="246" t="s">
        <v>164</v>
      </c>
      <c r="AU761" s="246" t="s">
        <v>84</v>
      </c>
      <c r="AV761" s="12" t="s">
        <v>84</v>
      </c>
      <c r="AW761" s="12" t="s">
        <v>34</v>
      </c>
      <c r="AX761" s="12" t="s">
        <v>74</v>
      </c>
      <c r="AY761" s="246" t="s">
        <v>153</v>
      </c>
    </row>
    <row r="762" s="13" customFormat="1">
      <c r="B762" s="247"/>
      <c r="C762" s="248"/>
      <c r="D762" s="233" t="s">
        <v>164</v>
      </c>
      <c r="E762" s="249" t="s">
        <v>19</v>
      </c>
      <c r="F762" s="250" t="s">
        <v>167</v>
      </c>
      <c r="G762" s="248"/>
      <c r="H762" s="251">
        <v>2.593</v>
      </c>
      <c r="I762" s="252"/>
      <c r="J762" s="248"/>
      <c r="K762" s="248"/>
      <c r="L762" s="253"/>
      <c r="M762" s="254"/>
      <c r="N762" s="255"/>
      <c r="O762" s="255"/>
      <c r="P762" s="255"/>
      <c r="Q762" s="255"/>
      <c r="R762" s="255"/>
      <c r="S762" s="255"/>
      <c r="T762" s="256"/>
      <c r="AT762" s="257" t="s">
        <v>164</v>
      </c>
      <c r="AU762" s="257" t="s">
        <v>84</v>
      </c>
      <c r="AV762" s="13" t="s">
        <v>160</v>
      </c>
      <c r="AW762" s="13" t="s">
        <v>34</v>
      </c>
      <c r="AX762" s="13" t="s">
        <v>82</v>
      </c>
      <c r="AY762" s="257" t="s">
        <v>153</v>
      </c>
    </row>
    <row r="763" s="1" customFormat="1" ht="24" customHeight="1">
      <c r="B763" s="39"/>
      <c r="C763" s="220" t="s">
        <v>807</v>
      </c>
      <c r="D763" s="220" t="s">
        <v>155</v>
      </c>
      <c r="E763" s="221" t="s">
        <v>808</v>
      </c>
      <c r="F763" s="222" t="s">
        <v>809</v>
      </c>
      <c r="G763" s="223" t="s">
        <v>170</v>
      </c>
      <c r="H763" s="224">
        <v>2.1480000000000001</v>
      </c>
      <c r="I763" s="225"/>
      <c r="J763" s="226">
        <f>ROUND(I763*H763,2)</f>
        <v>0</v>
      </c>
      <c r="K763" s="222" t="s">
        <v>159</v>
      </c>
      <c r="L763" s="44"/>
      <c r="M763" s="227" t="s">
        <v>19</v>
      </c>
      <c r="N763" s="228" t="s">
        <v>45</v>
      </c>
      <c r="O763" s="84"/>
      <c r="P763" s="229">
        <f>O763*H763</f>
        <v>0</v>
      </c>
      <c r="Q763" s="229">
        <v>0</v>
      </c>
      <c r="R763" s="229">
        <f>Q763*H763</f>
        <v>0</v>
      </c>
      <c r="S763" s="229">
        <v>2</v>
      </c>
      <c r="T763" s="230">
        <f>S763*H763</f>
        <v>4.2960000000000003</v>
      </c>
      <c r="AR763" s="231" t="s">
        <v>160</v>
      </c>
      <c r="AT763" s="231" t="s">
        <v>155</v>
      </c>
      <c r="AU763" s="231" t="s">
        <v>84</v>
      </c>
      <c r="AY763" s="18" t="s">
        <v>153</v>
      </c>
      <c r="BE763" s="232">
        <f>IF(N763="základní",J763,0)</f>
        <v>0</v>
      </c>
      <c r="BF763" s="232">
        <f>IF(N763="snížená",J763,0)</f>
        <v>0</v>
      </c>
      <c r="BG763" s="232">
        <f>IF(N763="zákl. přenesená",J763,0)</f>
        <v>0</v>
      </c>
      <c r="BH763" s="232">
        <f>IF(N763="sníž. přenesená",J763,0)</f>
        <v>0</v>
      </c>
      <c r="BI763" s="232">
        <f>IF(N763="nulová",J763,0)</f>
        <v>0</v>
      </c>
      <c r="BJ763" s="18" t="s">
        <v>82</v>
      </c>
      <c r="BK763" s="232">
        <f>ROUND(I763*H763,2)</f>
        <v>0</v>
      </c>
      <c r="BL763" s="18" t="s">
        <v>160</v>
      </c>
      <c r="BM763" s="231" t="s">
        <v>810</v>
      </c>
    </row>
    <row r="764" s="12" customFormat="1">
      <c r="B764" s="236"/>
      <c r="C764" s="237"/>
      <c r="D764" s="233" t="s">
        <v>164</v>
      </c>
      <c r="E764" s="238" t="s">
        <v>19</v>
      </c>
      <c r="F764" s="239" t="s">
        <v>811</v>
      </c>
      <c r="G764" s="237"/>
      <c r="H764" s="240">
        <v>2.1480000000000001</v>
      </c>
      <c r="I764" s="241"/>
      <c r="J764" s="237"/>
      <c r="K764" s="237"/>
      <c r="L764" s="242"/>
      <c r="M764" s="243"/>
      <c r="N764" s="244"/>
      <c r="O764" s="244"/>
      <c r="P764" s="244"/>
      <c r="Q764" s="244"/>
      <c r="R764" s="244"/>
      <c r="S764" s="244"/>
      <c r="T764" s="245"/>
      <c r="AT764" s="246" t="s">
        <v>164</v>
      </c>
      <c r="AU764" s="246" t="s">
        <v>84</v>
      </c>
      <c r="AV764" s="12" t="s">
        <v>84</v>
      </c>
      <c r="AW764" s="12" t="s">
        <v>34</v>
      </c>
      <c r="AX764" s="12" t="s">
        <v>74</v>
      </c>
      <c r="AY764" s="246" t="s">
        <v>153</v>
      </c>
    </row>
    <row r="765" s="13" customFormat="1">
      <c r="B765" s="247"/>
      <c r="C765" s="248"/>
      <c r="D765" s="233" t="s">
        <v>164</v>
      </c>
      <c r="E765" s="249" t="s">
        <v>19</v>
      </c>
      <c r="F765" s="250" t="s">
        <v>167</v>
      </c>
      <c r="G765" s="248"/>
      <c r="H765" s="251">
        <v>2.1480000000000001</v>
      </c>
      <c r="I765" s="252"/>
      <c r="J765" s="248"/>
      <c r="K765" s="248"/>
      <c r="L765" s="253"/>
      <c r="M765" s="254"/>
      <c r="N765" s="255"/>
      <c r="O765" s="255"/>
      <c r="P765" s="255"/>
      <c r="Q765" s="255"/>
      <c r="R765" s="255"/>
      <c r="S765" s="255"/>
      <c r="T765" s="256"/>
      <c r="AT765" s="257" t="s">
        <v>164</v>
      </c>
      <c r="AU765" s="257" t="s">
        <v>84</v>
      </c>
      <c r="AV765" s="13" t="s">
        <v>160</v>
      </c>
      <c r="AW765" s="13" t="s">
        <v>34</v>
      </c>
      <c r="AX765" s="13" t="s">
        <v>82</v>
      </c>
      <c r="AY765" s="257" t="s">
        <v>153</v>
      </c>
    </row>
    <row r="766" s="1" customFormat="1" ht="24" customHeight="1">
      <c r="B766" s="39"/>
      <c r="C766" s="220" t="s">
        <v>812</v>
      </c>
      <c r="D766" s="220" t="s">
        <v>155</v>
      </c>
      <c r="E766" s="221" t="s">
        <v>813</v>
      </c>
      <c r="F766" s="222" t="s">
        <v>814</v>
      </c>
      <c r="G766" s="223" t="s">
        <v>158</v>
      </c>
      <c r="H766" s="224">
        <v>1359.6489999999999</v>
      </c>
      <c r="I766" s="225"/>
      <c r="J766" s="226">
        <f>ROUND(I766*H766,2)</f>
        <v>0</v>
      </c>
      <c r="K766" s="222" t="s">
        <v>159</v>
      </c>
      <c r="L766" s="44"/>
      <c r="M766" s="227" t="s">
        <v>19</v>
      </c>
      <c r="N766" s="228" t="s">
        <v>45</v>
      </c>
      <c r="O766" s="84"/>
      <c r="P766" s="229">
        <f>O766*H766</f>
        <v>0</v>
      </c>
      <c r="Q766" s="229">
        <v>0</v>
      </c>
      <c r="R766" s="229">
        <f>Q766*H766</f>
        <v>0</v>
      </c>
      <c r="S766" s="229">
        <v>0.045999999999999999</v>
      </c>
      <c r="T766" s="230">
        <f>S766*H766</f>
        <v>62.543853999999996</v>
      </c>
      <c r="AR766" s="231" t="s">
        <v>160</v>
      </c>
      <c r="AT766" s="231" t="s">
        <v>155</v>
      </c>
      <c r="AU766" s="231" t="s">
        <v>84</v>
      </c>
      <c r="AY766" s="18" t="s">
        <v>153</v>
      </c>
      <c r="BE766" s="232">
        <f>IF(N766="základní",J766,0)</f>
        <v>0</v>
      </c>
      <c r="BF766" s="232">
        <f>IF(N766="snížená",J766,0)</f>
        <v>0</v>
      </c>
      <c r="BG766" s="232">
        <f>IF(N766="zákl. přenesená",J766,0)</f>
        <v>0</v>
      </c>
      <c r="BH766" s="232">
        <f>IF(N766="sníž. přenesená",J766,0)</f>
        <v>0</v>
      </c>
      <c r="BI766" s="232">
        <f>IF(N766="nulová",J766,0)</f>
        <v>0</v>
      </c>
      <c r="BJ766" s="18" t="s">
        <v>82</v>
      </c>
      <c r="BK766" s="232">
        <f>ROUND(I766*H766,2)</f>
        <v>0</v>
      </c>
      <c r="BL766" s="18" t="s">
        <v>160</v>
      </c>
      <c r="BM766" s="231" t="s">
        <v>815</v>
      </c>
    </row>
    <row r="767" s="1" customFormat="1">
      <c r="B767" s="39"/>
      <c r="C767" s="40"/>
      <c r="D767" s="233" t="s">
        <v>162</v>
      </c>
      <c r="E767" s="40"/>
      <c r="F767" s="234" t="s">
        <v>816</v>
      </c>
      <c r="G767" s="40"/>
      <c r="H767" s="40"/>
      <c r="I767" s="146"/>
      <c r="J767" s="40"/>
      <c r="K767" s="40"/>
      <c r="L767" s="44"/>
      <c r="M767" s="235"/>
      <c r="N767" s="84"/>
      <c r="O767" s="84"/>
      <c r="P767" s="84"/>
      <c r="Q767" s="84"/>
      <c r="R767" s="84"/>
      <c r="S767" s="84"/>
      <c r="T767" s="85"/>
      <c r="AT767" s="18" t="s">
        <v>162</v>
      </c>
      <c r="AU767" s="18" t="s">
        <v>84</v>
      </c>
    </row>
    <row r="768" s="12" customFormat="1">
      <c r="B768" s="236"/>
      <c r="C768" s="237"/>
      <c r="D768" s="233" t="s">
        <v>164</v>
      </c>
      <c r="E768" s="238" t="s">
        <v>19</v>
      </c>
      <c r="F768" s="239" t="s">
        <v>375</v>
      </c>
      <c r="G768" s="237"/>
      <c r="H768" s="240">
        <v>34.350999999999999</v>
      </c>
      <c r="I768" s="241"/>
      <c r="J768" s="237"/>
      <c r="K768" s="237"/>
      <c r="L768" s="242"/>
      <c r="M768" s="243"/>
      <c r="N768" s="244"/>
      <c r="O768" s="244"/>
      <c r="P768" s="244"/>
      <c r="Q768" s="244"/>
      <c r="R768" s="244"/>
      <c r="S768" s="244"/>
      <c r="T768" s="245"/>
      <c r="AT768" s="246" t="s">
        <v>164</v>
      </c>
      <c r="AU768" s="246" t="s">
        <v>84</v>
      </c>
      <c r="AV768" s="12" t="s">
        <v>84</v>
      </c>
      <c r="AW768" s="12" t="s">
        <v>34</v>
      </c>
      <c r="AX768" s="12" t="s">
        <v>74</v>
      </c>
      <c r="AY768" s="246" t="s">
        <v>153</v>
      </c>
    </row>
    <row r="769" s="12" customFormat="1">
      <c r="B769" s="236"/>
      <c r="C769" s="237"/>
      <c r="D769" s="233" t="s">
        <v>164</v>
      </c>
      <c r="E769" s="238" t="s">
        <v>19</v>
      </c>
      <c r="F769" s="239" t="s">
        <v>386</v>
      </c>
      <c r="G769" s="237"/>
      <c r="H769" s="240">
        <v>83.811000000000007</v>
      </c>
      <c r="I769" s="241"/>
      <c r="J769" s="237"/>
      <c r="K769" s="237"/>
      <c r="L769" s="242"/>
      <c r="M769" s="243"/>
      <c r="N769" s="244"/>
      <c r="O769" s="244"/>
      <c r="P769" s="244"/>
      <c r="Q769" s="244"/>
      <c r="R769" s="244"/>
      <c r="S769" s="244"/>
      <c r="T769" s="245"/>
      <c r="AT769" s="246" t="s">
        <v>164</v>
      </c>
      <c r="AU769" s="246" t="s">
        <v>84</v>
      </c>
      <c r="AV769" s="12" t="s">
        <v>84</v>
      </c>
      <c r="AW769" s="12" t="s">
        <v>34</v>
      </c>
      <c r="AX769" s="12" t="s">
        <v>74</v>
      </c>
      <c r="AY769" s="246" t="s">
        <v>153</v>
      </c>
    </row>
    <row r="770" s="12" customFormat="1">
      <c r="B770" s="236"/>
      <c r="C770" s="237"/>
      <c r="D770" s="233" t="s">
        <v>164</v>
      </c>
      <c r="E770" s="238" t="s">
        <v>19</v>
      </c>
      <c r="F770" s="239" t="s">
        <v>387</v>
      </c>
      <c r="G770" s="237"/>
      <c r="H770" s="240">
        <v>37.359999999999999</v>
      </c>
      <c r="I770" s="241"/>
      <c r="J770" s="237"/>
      <c r="K770" s="237"/>
      <c r="L770" s="242"/>
      <c r="M770" s="243"/>
      <c r="N770" s="244"/>
      <c r="O770" s="244"/>
      <c r="P770" s="244"/>
      <c r="Q770" s="244"/>
      <c r="R770" s="244"/>
      <c r="S770" s="244"/>
      <c r="T770" s="245"/>
      <c r="AT770" s="246" t="s">
        <v>164</v>
      </c>
      <c r="AU770" s="246" t="s">
        <v>84</v>
      </c>
      <c r="AV770" s="12" t="s">
        <v>84</v>
      </c>
      <c r="AW770" s="12" t="s">
        <v>34</v>
      </c>
      <c r="AX770" s="12" t="s">
        <v>74</v>
      </c>
      <c r="AY770" s="246" t="s">
        <v>153</v>
      </c>
    </row>
    <row r="771" s="12" customFormat="1">
      <c r="B771" s="236"/>
      <c r="C771" s="237"/>
      <c r="D771" s="233" t="s">
        <v>164</v>
      </c>
      <c r="E771" s="238" t="s">
        <v>19</v>
      </c>
      <c r="F771" s="239" t="s">
        <v>388</v>
      </c>
      <c r="G771" s="237"/>
      <c r="H771" s="240">
        <v>26.879999999999999</v>
      </c>
      <c r="I771" s="241"/>
      <c r="J771" s="237"/>
      <c r="K771" s="237"/>
      <c r="L771" s="242"/>
      <c r="M771" s="243"/>
      <c r="N771" s="244"/>
      <c r="O771" s="244"/>
      <c r="P771" s="244"/>
      <c r="Q771" s="244"/>
      <c r="R771" s="244"/>
      <c r="S771" s="244"/>
      <c r="T771" s="245"/>
      <c r="AT771" s="246" t="s">
        <v>164</v>
      </c>
      <c r="AU771" s="246" t="s">
        <v>84</v>
      </c>
      <c r="AV771" s="12" t="s">
        <v>84</v>
      </c>
      <c r="AW771" s="12" t="s">
        <v>34</v>
      </c>
      <c r="AX771" s="12" t="s">
        <v>74</v>
      </c>
      <c r="AY771" s="246" t="s">
        <v>153</v>
      </c>
    </row>
    <row r="772" s="12" customFormat="1">
      <c r="B772" s="236"/>
      <c r="C772" s="237"/>
      <c r="D772" s="233" t="s">
        <v>164</v>
      </c>
      <c r="E772" s="238" t="s">
        <v>19</v>
      </c>
      <c r="F772" s="239" t="s">
        <v>389</v>
      </c>
      <c r="G772" s="237"/>
      <c r="H772" s="240">
        <v>36.231999999999999</v>
      </c>
      <c r="I772" s="241"/>
      <c r="J772" s="237"/>
      <c r="K772" s="237"/>
      <c r="L772" s="242"/>
      <c r="M772" s="243"/>
      <c r="N772" s="244"/>
      <c r="O772" s="244"/>
      <c r="P772" s="244"/>
      <c r="Q772" s="244"/>
      <c r="R772" s="244"/>
      <c r="S772" s="244"/>
      <c r="T772" s="245"/>
      <c r="AT772" s="246" t="s">
        <v>164</v>
      </c>
      <c r="AU772" s="246" t="s">
        <v>84</v>
      </c>
      <c r="AV772" s="12" t="s">
        <v>84</v>
      </c>
      <c r="AW772" s="12" t="s">
        <v>34</v>
      </c>
      <c r="AX772" s="12" t="s">
        <v>74</v>
      </c>
      <c r="AY772" s="246" t="s">
        <v>153</v>
      </c>
    </row>
    <row r="773" s="15" customFormat="1">
      <c r="B773" s="268"/>
      <c r="C773" s="269"/>
      <c r="D773" s="233" t="s">
        <v>164</v>
      </c>
      <c r="E773" s="270" t="s">
        <v>19</v>
      </c>
      <c r="F773" s="271" t="s">
        <v>242</v>
      </c>
      <c r="G773" s="269"/>
      <c r="H773" s="272">
        <v>218.63399999999999</v>
      </c>
      <c r="I773" s="273"/>
      <c r="J773" s="269"/>
      <c r="K773" s="269"/>
      <c r="L773" s="274"/>
      <c r="M773" s="275"/>
      <c r="N773" s="276"/>
      <c r="O773" s="276"/>
      <c r="P773" s="276"/>
      <c r="Q773" s="276"/>
      <c r="R773" s="276"/>
      <c r="S773" s="276"/>
      <c r="T773" s="277"/>
      <c r="AT773" s="278" t="s">
        <v>164</v>
      </c>
      <c r="AU773" s="278" t="s">
        <v>84</v>
      </c>
      <c r="AV773" s="15" t="s">
        <v>176</v>
      </c>
      <c r="AW773" s="15" t="s">
        <v>34</v>
      </c>
      <c r="AX773" s="15" t="s">
        <v>74</v>
      </c>
      <c r="AY773" s="278" t="s">
        <v>153</v>
      </c>
    </row>
    <row r="774" s="12" customFormat="1">
      <c r="B774" s="236"/>
      <c r="C774" s="237"/>
      <c r="D774" s="233" t="s">
        <v>164</v>
      </c>
      <c r="E774" s="238" t="s">
        <v>19</v>
      </c>
      <c r="F774" s="239" t="s">
        <v>376</v>
      </c>
      <c r="G774" s="237"/>
      <c r="H774" s="240">
        <v>36.411999999999999</v>
      </c>
      <c r="I774" s="241"/>
      <c r="J774" s="237"/>
      <c r="K774" s="237"/>
      <c r="L774" s="242"/>
      <c r="M774" s="243"/>
      <c r="N774" s="244"/>
      <c r="O774" s="244"/>
      <c r="P774" s="244"/>
      <c r="Q774" s="244"/>
      <c r="R774" s="244"/>
      <c r="S774" s="244"/>
      <c r="T774" s="245"/>
      <c r="AT774" s="246" t="s">
        <v>164</v>
      </c>
      <c r="AU774" s="246" t="s">
        <v>84</v>
      </c>
      <c r="AV774" s="12" t="s">
        <v>84</v>
      </c>
      <c r="AW774" s="12" t="s">
        <v>34</v>
      </c>
      <c r="AX774" s="12" t="s">
        <v>74</v>
      </c>
      <c r="AY774" s="246" t="s">
        <v>153</v>
      </c>
    </row>
    <row r="775" s="12" customFormat="1">
      <c r="B775" s="236"/>
      <c r="C775" s="237"/>
      <c r="D775" s="233" t="s">
        <v>164</v>
      </c>
      <c r="E775" s="238" t="s">
        <v>19</v>
      </c>
      <c r="F775" s="239" t="s">
        <v>390</v>
      </c>
      <c r="G775" s="237"/>
      <c r="H775" s="240">
        <v>48.460000000000001</v>
      </c>
      <c r="I775" s="241"/>
      <c r="J775" s="237"/>
      <c r="K775" s="237"/>
      <c r="L775" s="242"/>
      <c r="M775" s="243"/>
      <c r="N775" s="244"/>
      <c r="O775" s="244"/>
      <c r="P775" s="244"/>
      <c r="Q775" s="244"/>
      <c r="R775" s="244"/>
      <c r="S775" s="244"/>
      <c r="T775" s="245"/>
      <c r="AT775" s="246" t="s">
        <v>164</v>
      </c>
      <c r="AU775" s="246" t="s">
        <v>84</v>
      </c>
      <c r="AV775" s="12" t="s">
        <v>84</v>
      </c>
      <c r="AW775" s="12" t="s">
        <v>34</v>
      </c>
      <c r="AX775" s="12" t="s">
        <v>74</v>
      </c>
      <c r="AY775" s="246" t="s">
        <v>153</v>
      </c>
    </row>
    <row r="776" s="12" customFormat="1">
      <c r="B776" s="236"/>
      <c r="C776" s="237"/>
      <c r="D776" s="233" t="s">
        <v>164</v>
      </c>
      <c r="E776" s="238" t="s">
        <v>19</v>
      </c>
      <c r="F776" s="239" t="s">
        <v>391</v>
      </c>
      <c r="G776" s="237"/>
      <c r="H776" s="240">
        <v>37.923999999999999</v>
      </c>
      <c r="I776" s="241"/>
      <c r="J776" s="237"/>
      <c r="K776" s="237"/>
      <c r="L776" s="242"/>
      <c r="M776" s="243"/>
      <c r="N776" s="244"/>
      <c r="O776" s="244"/>
      <c r="P776" s="244"/>
      <c r="Q776" s="244"/>
      <c r="R776" s="244"/>
      <c r="S776" s="244"/>
      <c r="T776" s="245"/>
      <c r="AT776" s="246" t="s">
        <v>164</v>
      </c>
      <c r="AU776" s="246" t="s">
        <v>84</v>
      </c>
      <c r="AV776" s="12" t="s">
        <v>84</v>
      </c>
      <c r="AW776" s="12" t="s">
        <v>34</v>
      </c>
      <c r="AX776" s="12" t="s">
        <v>74</v>
      </c>
      <c r="AY776" s="246" t="s">
        <v>153</v>
      </c>
    </row>
    <row r="777" s="12" customFormat="1">
      <c r="B777" s="236"/>
      <c r="C777" s="237"/>
      <c r="D777" s="233" t="s">
        <v>164</v>
      </c>
      <c r="E777" s="238" t="s">
        <v>19</v>
      </c>
      <c r="F777" s="239" t="s">
        <v>392</v>
      </c>
      <c r="G777" s="237"/>
      <c r="H777" s="240">
        <v>40.363999999999997</v>
      </c>
      <c r="I777" s="241"/>
      <c r="J777" s="237"/>
      <c r="K777" s="237"/>
      <c r="L777" s="242"/>
      <c r="M777" s="243"/>
      <c r="N777" s="244"/>
      <c r="O777" s="244"/>
      <c r="P777" s="244"/>
      <c r="Q777" s="244"/>
      <c r="R777" s="244"/>
      <c r="S777" s="244"/>
      <c r="T777" s="245"/>
      <c r="AT777" s="246" t="s">
        <v>164</v>
      </c>
      <c r="AU777" s="246" t="s">
        <v>84</v>
      </c>
      <c r="AV777" s="12" t="s">
        <v>84</v>
      </c>
      <c r="AW777" s="12" t="s">
        <v>34</v>
      </c>
      <c r="AX777" s="12" t="s">
        <v>74</v>
      </c>
      <c r="AY777" s="246" t="s">
        <v>153</v>
      </c>
    </row>
    <row r="778" s="12" customFormat="1">
      <c r="B778" s="236"/>
      <c r="C778" s="237"/>
      <c r="D778" s="233" t="s">
        <v>164</v>
      </c>
      <c r="E778" s="238" t="s">
        <v>19</v>
      </c>
      <c r="F778" s="239" t="s">
        <v>393</v>
      </c>
      <c r="G778" s="237"/>
      <c r="H778" s="240">
        <v>25.747</v>
      </c>
      <c r="I778" s="241"/>
      <c r="J778" s="237"/>
      <c r="K778" s="237"/>
      <c r="L778" s="242"/>
      <c r="M778" s="243"/>
      <c r="N778" s="244"/>
      <c r="O778" s="244"/>
      <c r="P778" s="244"/>
      <c r="Q778" s="244"/>
      <c r="R778" s="244"/>
      <c r="S778" s="244"/>
      <c r="T778" s="245"/>
      <c r="AT778" s="246" t="s">
        <v>164</v>
      </c>
      <c r="AU778" s="246" t="s">
        <v>84</v>
      </c>
      <c r="AV778" s="12" t="s">
        <v>84</v>
      </c>
      <c r="AW778" s="12" t="s">
        <v>34</v>
      </c>
      <c r="AX778" s="12" t="s">
        <v>74</v>
      </c>
      <c r="AY778" s="246" t="s">
        <v>153</v>
      </c>
    </row>
    <row r="779" s="12" customFormat="1">
      <c r="B779" s="236"/>
      <c r="C779" s="237"/>
      <c r="D779" s="233" t="s">
        <v>164</v>
      </c>
      <c r="E779" s="238" t="s">
        <v>19</v>
      </c>
      <c r="F779" s="239" t="s">
        <v>394</v>
      </c>
      <c r="G779" s="237"/>
      <c r="H779" s="240">
        <v>45.960999999999999</v>
      </c>
      <c r="I779" s="241"/>
      <c r="J779" s="237"/>
      <c r="K779" s="237"/>
      <c r="L779" s="242"/>
      <c r="M779" s="243"/>
      <c r="N779" s="244"/>
      <c r="O779" s="244"/>
      <c r="P779" s="244"/>
      <c r="Q779" s="244"/>
      <c r="R779" s="244"/>
      <c r="S779" s="244"/>
      <c r="T779" s="245"/>
      <c r="AT779" s="246" t="s">
        <v>164</v>
      </c>
      <c r="AU779" s="246" t="s">
        <v>84</v>
      </c>
      <c r="AV779" s="12" t="s">
        <v>84</v>
      </c>
      <c r="AW779" s="12" t="s">
        <v>34</v>
      </c>
      <c r="AX779" s="12" t="s">
        <v>74</v>
      </c>
      <c r="AY779" s="246" t="s">
        <v>153</v>
      </c>
    </row>
    <row r="780" s="12" customFormat="1">
      <c r="B780" s="236"/>
      <c r="C780" s="237"/>
      <c r="D780" s="233" t="s">
        <v>164</v>
      </c>
      <c r="E780" s="238" t="s">
        <v>19</v>
      </c>
      <c r="F780" s="239" t="s">
        <v>395</v>
      </c>
      <c r="G780" s="237"/>
      <c r="H780" s="240">
        <v>22.234999999999999</v>
      </c>
      <c r="I780" s="241"/>
      <c r="J780" s="237"/>
      <c r="K780" s="237"/>
      <c r="L780" s="242"/>
      <c r="M780" s="243"/>
      <c r="N780" s="244"/>
      <c r="O780" s="244"/>
      <c r="P780" s="244"/>
      <c r="Q780" s="244"/>
      <c r="R780" s="244"/>
      <c r="S780" s="244"/>
      <c r="T780" s="245"/>
      <c r="AT780" s="246" t="s">
        <v>164</v>
      </c>
      <c r="AU780" s="246" t="s">
        <v>84</v>
      </c>
      <c r="AV780" s="12" t="s">
        <v>84</v>
      </c>
      <c r="AW780" s="12" t="s">
        <v>34</v>
      </c>
      <c r="AX780" s="12" t="s">
        <v>74</v>
      </c>
      <c r="AY780" s="246" t="s">
        <v>153</v>
      </c>
    </row>
    <row r="781" s="12" customFormat="1">
      <c r="B781" s="236"/>
      <c r="C781" s="237"/>
      <c r="D781" s="233" t="s">
        <v>164</v>
      </c>
      <c r="E781" s="238" t="s">
        <v>19</v>
      </c>
      <c r="F781" s="239" t="s">
        <v>396</v>
      </c>
      <c r="G781" s="237"/>
      <c r="H781" s="240">
        <v>49.264000000000003</v>
      </c>
      <c r="I781" s="241"/>
      <c r="J781" s="237"/>
      <c r="K781" s="237"/>
      <c r="L781" s="242"/>
      <c r="M781" s="243"/>
      <c r="N781" s="244"/>
      <c r="O781" s="244"/>
      <c r="P781" s="244"/>
      <c r="Q781" s="244"/>
      <c r="R781" s="244"/>
      <c r="S781" s="244"/>
      <c r="T781" s="245"/>
      <c r="AT781" s="246" t="s">
        <v>164</v>
      </c>
      <c r="AU781" s="246" t="s">
        <v>84</v>
      </c>
      <c r="AV781" s="12" t="s">
        <v>84</v>
      </c>
      <c r="AW781" s="12" t="s">
        <v>34</v>
      </c>
      <c r="AX781" s="12" t="s">
        <v>74</v>
      </c>
      <c r="AY781" s="246" t="s">
        <v>153</v>
      </c>
    </row>
    <row r="782" s="12" customFormat="1">
      <c r="B782" s="236"/>
      <c r="C782" s="237"/>
      <c r="D782" s="233" t="s">
        <v>164</v>
      </c>
      <c r="E782" s="238" t="s">
        <v>19</v>
      </c>
      <c r="F782" s="239" t="s">
        <v>397</v>
      </c>
      <c r="G782" s="237"/>
      <c r="H782" s="240">
        <v>38.292000000000002</v>
      </c>
      <c r="I782" s="241"/>
      <c r="J782" s="237"/>
      <c r="K782" s="237"/>
      <c r="L782" s="242"/>
      <c r="M782" s="243"/>
      <c r="N782" s="244"/>
      <c r="O782" s="244"/>
      <c r="P782" s="244"/>
      <c r="Q782" s="244"/>
      <c r="R782" s="244"/>
      <c r="S782" s="244"/>
      <c r="T782" s="245"/>
      <c r="AT782" s="246" t="s">
        <v>164</v>
      </c>
      <c r="AU782" s="246" t="s">
        <v>84</v>
      </c>
      <c r="AV782" s="12" t="s">
        <v>84</v>
      </c>
      <c r="AW782" s="12" t="s">
        <v>34</v>
      </c>
      <c r="AX782" s="12" t="s">
        <v>74</v>
      </c>
      <c r="AY782" s="246" t="s">
        <v>153</v>
      </c>
    </row>
    <row r="783" s="15" customFormat="1">
      <c r="B783" s="268"/>
      <c r="C783" s="269"/>
      <c r="D783" s="233" t="s">
        <v>164</v>
      </c>
      <c r="E783" s="270" t="s">
        <v>19</v>
      </c>
      <c r="F783" s="271" t="s">
        <v>242</v>
      </c>
      <c r="G783" s="269"/>
      <c r="H783" s="272">
        <v>344.65899999999999</v>
      </c>
      <c r="I783" s="273"/>
      <c r="J783" s="269"/>
      <c r="K783" s="269"/>
      <c r="L783" s="274"/>
      <c r="M783" s="275"/>
      <c r="N783" s="276"/>
      <c r="O783" s="276"/>
      <c r="P783" s="276"/>
      <c r="Q783" s="276"/>
      <c r="R783" s="276"/>
      <c r="S783" s="276"/>
      <c r="T783" s="277"/>
      <c r="AT783" s="278" t="s">
        <v>164</v>
      </c>
      <c r="AU783" s="278" t="s">
        <v>84</v>
      </c>
      <c r="AV783" s="15" t="s">
        <v>176</v>
      </c>
      <c r="AW783" s="15" t="s">
        <v>34</v>
      </c>
      <c r="AX783" s="15" t="s">
        <v>74</v>
      </c>
      <c r="AY783" s="278" t="s">
        <v>153</v>
      </c>
    </row>
    <row r="784" s="12" customFormat="1">
      <c r="B784" s="236"/>
      <c r="C784" s="237"/>
      <c r="D784" s="233" t="s">
        <v>164</v>
      </c>
      <c r="E784" s="238" t="s">
        <v>19</v>
      </c>
      <c r="F784" s="239" t="s">
        <v>377</v>
      </c>
      <c r="G784" s="237"/>
      <c r="H784" s="240">
        <v>45.451000000000001</v>
      </c>
      <c r="I784" s="241"/>
      <c r="J784" s="237"/>
      <c r="K784" s="237"/>
      <c r="L784" s="242"/>
      <c r="M784" s="243"/>
      <c r="N784" s="244"/>
      <c r="O784" s="244"/>
      <c r="P784" s="244"/>
      <c r="Q784" s="244"/>
      <c r="R784" s="244"/>
      <c r="S784" s="244"/>
      <c r="T784" s="245"/>
      <c r="AT784" s="246" t="s">
        <v>164</v>
      </c>
      <c r="AU784" s="246" t="s">
        <v>84</v>
      </c>
      <c r="AV784" s="12" t="s">
        <v>84</v>
      </c>
      <c r="AW784" s="12" t="s">
        <v>34</v>
      </c>
      <c r="AX784" s="12" t="s">
        <v>74</v>
      </c>
      <c r="AY784" s="246" t="s">
        <v>153</v>
      </c>
    </row>
    <row r="785" s="12" customFormat="1">
      <c r="B785" s="236"/>
      <c r="C785" s="237"/>
      <c r="D785" s="233" t="s">
        <v>164</v>
      </c>
      <c r="E785" s="238" t="s">
        <v>19</v>
      </c>
      <c r="F785" s="239" t="s">
        <v>401</v>
      </c>
      <c r="G785" s="237"/>
      <c r="H785" s="240">
        <v>39.069000000000003</v>
      </c>
      <c r="I785" s="241"/>
      <c r="J785" s="237"/>
      <c r="K785" s="237"/>
      <c r="L785" s="242"/>
      <c r="M785" s="243"/>
      <c r="N785" s="244"/>
      <c r="O785" s="244"/>
      <c r="P785" s="244"/>
      <c r="Q785" s="244"/>
      <c r="R785" s="244"/>
      <c r="S785" s="244"/>
      <c r="T785" s="245"/>
      <c r="AT785" s="246" t="s">
        <v>164</v>
      </c>
      <c r="AU785" s="246" t="s">
        <v>84</v>
      </c>
      <c r="AV785" s="12" t="s">
        <v>84</v>
      </c>
      <c r="AW785" s="12" t="s">
        <v>34</v>
      </c>
      <c r="AX785" s="12" t="s">
        <v>74</v>
      </c>
      <c r="AY785" s="246" t="s">
        <v>153</v>
      </c>
    </row>
    <row r="786" s="12" customFormat="1">
      <c r="B786" s="236"/>
      <c r="C786" s="237"/>
      <c r="D786" s="233" t="s">
        <v>164</v>
      </c>
      <c r="E786" s="238" t="s">
        <v>19</v>
      </c>
      <c r="F786" s="239" t="s">
        <v>403</v>
      </c>
      <c r="G786" s="237"/>
      <c r="H786" s="240">
        <v>48.298999999999999</v>
      </c>
      <c r="I786" s="241"/>
      <c r="J786" s="237"/>
      <c r="K786" s="237"/>
      <c r="L786" s="242"/>
      <c r="M786" s="243"/>
      <c r="N786" s="244"/>
      <c r="O786" s="244"/>
      <c r="P786" s="244"/>
      <c r="Q786" s="244"/>
      <c r="R786" s="244"/>
      <c r="S786" s="244"/>
      <c r="T786" s="245"/>
      <c r="AT786" s="246" t="s">
        <v>164</v>
      </c>
      <c r="AU786" s="246" t="s">
        <v>84</v>
      </c>
      <c r="AV786" s="12" t="s">
        <v>84</v>
      </c>
      <c r="AW786" s="12" t="s">
        <v>34</v>
      </c>
      <c r="AX786" s="12" t="s">
        <v>74</v>
      </c>
      <c r="AY786" s="246" t="s">
        <v>153</v>
      </c>
    </row>
    <row r="787" s="12" customFormat="1">
      <c r="B787" s="236"/>
      <c r="C787" s="237"/>
      <c r="D787" s="233" t="s">
        <v>164</v>
      </c>
      <c r="E787" s="238" t="s">
        <v>19</v>
      </c>
      <c r="F787" s="239" t="s">
        <v>409</v>
      </c>
      <c r="G787" s="237"/>
      <c r="H787" s="240">
        <v>33.941000000000003</v>
      </c>
      <c r="I787" s="241"/>
      <c r="J787" s="237"/>
      <c r="K787" s="237"/>
      <c r="L787" s="242"/>
      <c r="M787" s="243"/>
      <c r="N787" s="244"/>
      <c r="O787" s="244"/>
      <c r="P787" s="244"/>
      <c r="Q787" s="244"/>
      <c r="R787" s="244"/>
      <c r="S787" s="244"/>
      <c r="T787" s="245"/>
      <c r="AT787" s="246" t="s">
        <v>164</v>
      </c>
      <c r="AU787" s="246" t="s">
        <v>84</v>
      </c>
      <c r="AV787" s="12" t="s">
        <v>84</v>
      </c>
      <c r="AW787" s="12" t="s">
        <v>34</v>
      </c>
      <c r="AX787" s="12" t="s">
        <v>74</v>
      </c>
      <c r="AY787" s="246" t="s">
        <v>153</v>
      </c>
    </row>
    <row r="788" s="12" customFormat="1">
      <c r="B788" s="236"/>
      <c r="C788" s="237"/>
      <c r="D788" s="233" t="s">
        <v>164</v>
      </c>
      <c r="E788" s="238" t="s">
        <v>19</v>
      </c>
      <c r="F788" s="239" t="s">
        <v>411</v>
      </c>
      <c r="G788" s="237"/>
      <c r="H788" s="240">
        <v>38.945</v>
      </c>
      <c r="I788" s="241"/>
      <c r="J788" s="237"/>
      <c r="K788" s="237"/>
      <c r="L788" s="242"/>
      <c r="M788" s="243"/>
      <c r="N788" s="244"/>
      <c r="O788" s="244"/>
      <c r="P788" s="244"/>
      <c r="Q788" s="244"/>
      <c r="R788" s="244"/>
      <c r="S788" s="244"/>
      <c r="T788" s="245"/>
      <c r="AT788" s="246" t="s">
        <v>164</v>
      </c>
      <c r="AU788" s="246" t="s">
        <v>84</v>
      </c>
      <c r="AV788" s="12" t="s">
        <v>84</v>
      </c>
      <c r="AW788" s="12" t="s">
        <v>34</v>
      </c>
      <c r="AX788" s="12" t="s">
        <v>74</v>
      </c>
      <c r="AY788" s="246" t="s">
        <v>153</v>
      </c>
    </row>
    <row r="789" s="15" customFormat="1">
      <c r="B789" s="268"/>
      <c r="C789" s="269"/>
      <c r="D789" s="233" t="s">
        <v>164</v>
      </c>
      <c r="E789" s="270" t="s">
        <v>19</v>
      </c>
      <c r="F789" s="271" t="s">
        <v>242</v>
      </c>
      <c r="G789" s="269"/>
      <c r="H789" s="272">
        <v>205.70500000000001</v>
      </c>
      <c r="I789" s="273"/>
      <c r="J789" s="269"/>
      <c r="K789" s="269"/>
      <c r="L789" s="274"/>
      <c r="M789" s="275"/>
      <c r="N789" s="276"/>
      <c r="O789" s="276"/>
      <c r="P789" s="276"/>
      <c r="Q789" s="276"/>
      <c r="R789" s="276"/>
      <c r="S789" s="276"/>
      <c r="T789" s="277"/>
      <c r="AT789" s="278" t="s">
        <v>164</v>
      </c>
      <c r="AU789" s="278" t="s">
        <v>84</v>
      </c>
      <c r="AV789" s="15" t="s">
        <v>176</v>
      </c>
      <c r="AW789" s="15" t="s">
        <v>34</v>
      </c>
      <c r="AX789" s="15" t="s">
        <v>74</v>
      </c>
      <c r="AY789" s="278" t="s">
        <v>153</v>
      </c>
    </row>
    <row r="790" s="12" customFormat="1">
      <c r="B790" s="236"/>
      <c r="C790" s="237"/>
      <c r="D790" s="233" t="s">
        <v>164</v>
      </c>
      <c r="E790" s="238" t="s">
        <v>19</v>
      </c>
      <c r="F790" s="239" t="s">
        <v>412</v>
      </c>
      <c r="G790" s="237"/>
      <c r="H790" s="240">
        <v>23.032</v>
      </c>
      <c r="I790" s="241"/>
      <c r="J790" s="237"/>
      <c r="K790" s="237"/>
      <c r="L790" s="242"/>
      <c r="M790" s="243"/>
      <c r="N790" s="244"/>
      <c r="O790" s="244"/>
      <c r="P790" s="244"/>
      <c r="Q790" s="244"/>
      <c r="R790" s="244"/>
      <c r="S790" s="244"/>
      <c r="T790" s="245"/>
      <c r="AT790" s="246" t="s">
        <v>164</v>
      </c>
      <c r="AU790" s="246" t="s">
        <v>84</v>
      </c>
      <c r="AV790" s="12" t="s">
        <v>84</v>
      </c>
      <c r="AW790" s="12" t="s">
        <v>34</v>
      </c>
      <c r="AX790" s="12" t="s">
        <v>74</v>
      </c>
      <c r="AY790" s="246" t="s">
        <v>153</v>
      </c>
    </row>
    <row r="791" s="12" customFormat="1">
      <c r="B791" s="236"/>
      <c r="C791" s="237"/>
      <c r="D791" s="233" t="s">
        <v>164</v>
      </c>
      <c r="E791" s="238" t="s">
        <v>19</v>
      </c>
      <c r="F791" s="239" t="s">
        <v>413</v>
      </c>
      <c r="G791" s="237"/>
      <c r="H791" s="240">
        <v>56.725000000000001</v>
      </c>
      <c r="I791" s="241"/>
      <c r="J791" s="237"/>
      <c r="K791" s="237"/>
      <c r="L791" s="242"/>
      <c r="M791" s="243"/>
      <c r="N791" s="244"/>
      <c r="O791" s="244"/>
      <c r="P791" s="244"/>
      <c r="Q791" s="244"/>
      <c r="R791" s="244"/>
      <c r="S791" s="244"/>
      <c r="T791" s="245"/>
      <c r="AT791" s="246" t="s">
        <v>164</v>
      </c>
      <c r="AU791" s="246" t="s">
        <v>84</v>
      </c>
      <c r="AV791" s="12" t="s">
        <v>84</v>
      </c>
      <c r="AW791" s="12" t="s">
        <v>34</v>
      </c>
      <c r="AX791" s="12" t="s">
        <v>74</v>
      </c>
      <c r="AY791" s="246" t="s">
        <v>153</v>
      </c>
    </row>
    <row r="792" s="12" customFormat="1">
      <c r="B792" s="236"/>
      <c r="C792" s="237"/>
      <c r="D792" s="233" t="s">
        <v>164</v>
      </c>
      <c r="E792" s="238" t="s">
        <v>19</v>
      </c>
      <c r="F792" s="239" t="s">
        <v>414</v>
      </c>
      <c r="G792" s="237"/>
      <c r="H792" s="240">
        <v>51.494</v>
      </c>
      <c r="I792" s="241"/>
      <c r="J792" s="237"/>
      <c r="K792" s="237"/>
      <c r="L792" s="242"/>
      <c r="M792" s="243"/>
      <c r="N792" s="244"/>
      <c r="O792" s="244"/>
      <c r="P792" s="244"/>
      <c r="Q792" s="244"/>
      <c r="R792" s="244"/>
      <c r="S792" s="244"/>
      <c r="T792" s="245"/>
      <c r="AT792" s="246" t="s">
        <v>164</v>
      </c>
      <c r="AU792" s="246" t="s">
        <v>84</v>
      </c>
      <c r="AV792" s="12" t="s">
        <v>84</v>
      </c>
      <c r="AW792" s="12" t="s">
        <v>34</v>
      </c>
      <c r="AX792" s="12" t="s">
        <v>74</v>
      </c>
      <c r="AY792" s="246" t="s">
        <v>153</v>
      </c>
    </row>
    <row r="793" s="12" customFormat="1">
      <c r="B793" s="236"/>
      <c r="C793" s="237"/>
      <c r="D793" s="233" t="s">
        <v>164</v>
      </c>
      <c r="E793" s="238" t="s">
        <v>19</v>
      </c>
      <c r="F793" s="239" t="s">
        <v>415</v>
      </c>
      <c r="G793" s="237"/>
      <c r="H793" s="240">
        <v>58.927</v>
      </c>
      <c r="I793" s="241"/>
      <c r="J793" s="237"/>
      <c r="K793" s="237"/>
      <c r="L793" s="242"/>
      <c r="M793" s="243"/>
      <c r="N793" s="244"/>
      <c r="O793" s="244"/>
      <c r="P793" s="244"/>
      <c r="Q793" s="244"/>
      <c r="R793" s="244"/>
      <c r="S793" s="244"/>
      <c r="T793" s="245"/>
      <c r="AT793" s="246" t="s">
        <v>164</v>
      </c>
      <c r="AU793" s="246" t="s">
        <v>84</v>
      </c>
      <c r="AV793" s="12" t="s">
        <v>84</v>
      </c>
      <c r="AW793" s="12" t="s">
        <v>34</v>
      </c>
      <c r="AX793" s="12" t="s">
        <v>74</v>
      </c>
      <c r="AY793" s="246" t="s">
        <v>153</v>
      </c>
    </row>
    <row r="794" s="12" customFormat="1">
      <c r="B794" s="236"/>
      <c r="C794" s="237"/>
      <c r="D794" s="233" t="s">
        <v>164</v>
      </c>
      <c r="E794" s="238" t="s">
        <v>19</v>
      </c>
      <c r="F794" s="239" t="s">
        <v>416</v>
      </c>
      <c r="G794" s="237"/>
      <c r="H794" s="240">
        <v>28.803000000000001</v>
      </c>
      <c r="I794" s="241"/>
      <c r="J794" s="237"/>
      <c r="K794" s="237"/>
      <c r="L794" s="242"/>
      <c r="M794" s="243"/>
      <c r="N794" s="244"/>
      <c r="O794" s="244"/>
      <c r="P794" s="244"/>
      <c r="Q794" s="244"/>
      <c r="R794" s="244"/>
      <c r="S794" s="244"/>
      <c r="T794" s="245"/>
      <c r="AT794" s="246" t="s">
        <v>164</v>
      </c>
      <c r="AU794" s="246" t="s">
        <v>84</v>
      </c>
      <c r="AV794" s="12" t="s">
        <v>84</v>
      </c>
      <c r="AW794" s="12" t="s">
        <v>34</v>
      </c>
      <c r="AX794" s="12" t="s">
        <v>74</v>
      </c>
      <c r="AY794" s="246" t="s">
        <v>153</v>
      </c>
    </row>
    <row r="795" s="12" customFormat="1">
      <c r="B795" s="236"/>
      <c r="C795" s="237"/>
      <c r="D795" s="233" t="s">
        <v>164</v>
      </c>
      <c r="E795" s="238" t="s">
        <v>19</v>
      </c>
      <c r="F795" s="239" t="s">
        <v>417</v>
      </c>
      <c r="G795" s="237"/>
      <c r="H795" s="240">
        <v>25.896000000000001</v>
      </c>
      <c r="I795" s="241"/>
      <c r="J795" s="237"/>
      <c r="K795" s="237"/>
      <c r="L795" s="242"/>
      <c r="M795" s="243"/>
      <c r="N795" s="244"/>
      <c r="O795" s="244"/>
      <c r="P795" s="244"/>
      <c r="Q795" s="244"/>
      <c r="R795" s="244"/>
      <c r="S795" s="244"/>
      <c r="T795" s="245"/>
      <c r="AT795" s="246" t="s">
        <v>164</v>
      </c>
      <c r="AU795" s="246" t="s">
        <v>84</v>
      </c>
      <c r="AV795" s="12" t="s">
        <v>84</v>
      </c>
      <c r="AW795" s="12" t="s">
        <v>34</v>
      </c>
      <c r="AX795" s="12" t="s">
        <v>74</v>
      </c>
      <c r="AY795" s="246" t="s">
        <v>153</v>
      </c>
    </row>
    <row r="796" s="12" customFormat="1">
      <c r="B796" s="236"/>
      <c r="C796" s="237"/>
      <c r="D796" s="233" t="s">
        <v>164</v>
      </c>
      <c r="E796" s="238" t="s">
        <v>19</v>
      </c>
      <c r="F796" s="239" t="s">
        <v>418</v>
      </c>
      <c r="G796" s="237"/>
      <c r="H796" s="240">
        <v>54.338000000000001</v>
      </c>
      <c r="I796" s="241"/>
      <c r="J796" s="237"/>
      <c r="K796" s="237"/>
      <c r="L796" s="242"/>
      <c r="M796" s="243"/>
      <c r="N796" s="244"/>
      <c r="O796" s="244"/>
      <c r="P796" s="244"/>
      <c r="Q796" s="244"/>
      <c r="R796" s="244"/>
      <c r="S796" s="244"/>
      <c r="T796" s="245"/>
      <c r="AT796" s="246" t="s">
        <v>164</v>
      </c>
      <c r="AU796" s="246" t="s">
        <v>84</v>
      </c>
      <c r="AV796" s="12" t="s">
        <v>84</v>
      </c>
      <c r="AW796" s="12" t="s">
        <v>34</v>
      </c>
      <c r="AX796" s="12" t="s">
        <v>74</v>
      </c>
      <c r="AY796" s="246" t="s">
        <v>153</v>
      </c>
    </row>
    <row r="797" s="12" customFormat="1">
      <c r="B797" s="236"/>
      <c r="C797" s="237"/>
      <c r="D797" s="233" t="s">
        <v>164</v>
      </c>
      <c r="E797" s="238" t="s">
        <v>19</v>
      </c>
      <c r="F797" s="239" t="s">
        <v>419</v>
      </c>
      <c r="G797" s="237"/>
      <c r="H797" s="240">
        <v>31.286999999999999</v>
      </c>
      <c r="I797" s="241"/>
      <c r="J797" s="237"/>
      <c r="K797" s="237"/>
      <c r="L797" s="242"/>
      <c r="M797" s="243"/>
      <c r="N797" s="244"/>
      <c r="O797" s="244"/>
      <c r="P797" s="244"/>
      <c r="Q797" s="244"/>
      <c r="R797" s="244"/>
      <c r="S797" s="244"/>
      <c r="T797" s="245"/>
      <c r="AT797" s="246" t="s">
        <v>164</v>
      </c>
      <c r="AU797" s="246" t="s">
        <v>84</v>
      </c>
      <c r="AV797" s="12" t="s">
        <v>84</v>
      </c>
      <c r="AW797" s="12" t="s">
        <v>34</v>
      </c>
      <c r="AX797" s="12" t="s">
        <v>74</v>
      </c>
      <c r="AY797" s="246" t="s">
        <v>153</v>
      </c>
    </row>
    <row r="798" s="12" customFormat="1">
      <c r="B798" s="236"/>
      <c r="C798" s="237"/>
      <c r="D798" s="233" t="s">
        <v>164</v>
      </c>
      <c r="E798" s="238" t="s">
        <v>19</v>
      </c>
      <c r="F798" s="239" t="s">
        <v>420</v>
      </c>
      <c r="G798" s="237"/>
      <c r="H798" s="240">
        <v>38.122</v>
      </c>
      <c r="I798" s="241"/>
      <c r="J798" s="237"/>
      <c r="K798" s="237"/>
      <c r="L798" s="242"/>
      <c r="M798" s="243"/>
      <c r="N798" s="244"/>
      <c r="O798" s="244"/>
      <c r="P798" s="244"/>
      <c r="Q798" s="244"/>
      <c r="R798" s="244"/>
      <c r="S798" s="244"/>
      <c r="T798" s="245"/>
      <c r="AT798" s="246" t="s">
        <v>164</v>
      </c>
      <c r="AU798" s="246" t="s">
        <v>84</v>
      </c>
      <c r="AV798" s="12" t="s">
        <v>84</v>
      </c>
      <c r="AW798" s="12" t="s">
        <v>34</v>
      </c>
      <c r="AX798" s="12" t="s">
        <v>74</v>
      </c>
      <c r="AY798" s="246" t="s">
        <v>153</v>
      </c>
    </row>
    <row r="799" s="12" customFormat="1">
      <c r="B799" s="236"/>
      <c r="C799" s="237"/>
      <c r="D799" s="233" t="s">
        <v>164</v>
      </c>
      <c r="E799" s="238" t="s">
        <v>19</v>
      </c>
      <c r="F799" s="239" t="s">
        <v>421</v>
      </c>
      <c r="G799" s="237"/>
      <c r="H799" s="240">
        <v>41.420000000000002</v>
      </c>
      <c r="I799" s="241"/>
      <c r="J799" s="237"/>
      <c r="K799" s="237"/>
      <c r="L799" s="242"/>
      <c r="M799" s="243"/>
      <c r="N799" s="244"/>
      <c r="O799" s="244"/>
      <c r="P799" s="244"/>
      <c r="Q799" s="244"/>
      <c r="R799" s="244"/>
      <c r="S799" s="244"/>
      <c r="T799" s="245"/>
      <c r="AT799" s="246" t="s">
        <v>164</v>
      </c>
      <c r="AU799" s="246" t="s">
        <v>84</v>
      </c>
      <c r="AV799" s="12" t="s">
        <v>84</v>
      </c>
      <c r="AW799" s="12" t="s">
        <v>34</v>
      </c>
      <c r="AX799" s="12" t="s">
        <v>74</v>
      </c>
      <c r="AY799" s="246" t="s">
        <v>153</v>
      </c>
    </row>
    <row r="800" s="12" customFormat="1">
      <c r="B800" s="236"/>
      <c r="C800" s="237"/>
      <c r="D800" s="233" t="s">
        <v>164</v>
      </c>
      <c r="E800" s="238" t="s">
        <v>19</v>
      </c>
      <c r="F800" s="239" t="s">
        <v>422</v>
      </c>
      <c r="G800" s="237"/>
      <c r="H800" s="240">
        <v>23.600999999999999</v>
      </c>
      <c r="I800" s="241"/>
      <c r="J800" s="237"/>
      <c r="K800" s="237"/>
      <c r="L800" s="242"/>
      <c r="M800" s="243"/>
      <c r="N800" s="244"/>
      <c r="O800" s="244"/>
      <c r="P800" s="244"/>
      <c r="Q800" s="244"/>
      <c r="R800" s="244"/>
      <c r="S800" s="244"/>
      <c r="T800" s="245"/>
      <c r="AT800" s="246" t="s">
        <v>164</v>
      </c>
      <c r="AU800" s="246" t="s">
        <v>84</v>
      </c>
      <c r="AV800" s="12" t="s">
        <v>84</v>
      </c>
      <c r="AW800" s="12" t="s">
        <v>34</v>
      </c>
      <c r="AX800" s="12" t="s">
        <v>74</v>
      </c>
      <c r="AY800" s="246" t="s">
        <v>153</v>
      </c>
    </row>
    <row r="801" s="12" customFormat="1">
      <c r="B801" s="236"/>
      <c r="C801" s="237"/>
      <c r="D801" s="233" t="s">
        <v>164</v>
      </c>
      <c r="E801" s="238" t="s">
        <v>19</v>
      </c>
      <c r="F801" s="239" t="s">
        <v>423</v>
      </c>
      <c r="G801" s="237"/>
      <c r="H801" s="240">
        <v>46.625999999999998</v>
      </c>
      <c r="I801" s="241"/>
      <c r="J801" s="237"/>
      <c r="K801" s="237"/>
      <c r="L801" s="242"/>
      <c r="M801" s="243"/>
      <c r="N801" s="244"/>
      <c r="O801" s="244"/>
      <c r="P801" s="244"/>
      <c r="Q801" s="244"/>
      <c r="R801" s="244"/>
      <c r="S801" s="244"/>
      <c r="T801" s="245"/>
      <c r="AT801" s="246" t="s">
        <v>164</v>
      </c>
      <c r="AU801" s="246" t="s">
        <v>84</v>
      </c>
      <c r="AV801" s="12" t="s">
        <v>84</v>
      </c>
      <c r="AW801" s="12" t="s">
        <v>34</v>
      </c>
      <c r="AX801" s="12" t="s">
        <v>74</v>
      </c>
      <c r="AY801" s="246" t="s">
        <v>153</v>
      </c>
    </row>
    <row r="802" s="12" customFormat="1">
      <c r="B802" s="236"/>
      <c r="C802" s="237"/>
      <c r="D802" s="233" t="s">
        <v>164</v>
      </c>
      <c r="E802" s="238" t="s">
        <v>19</v>
      </c>
      <c r="F802" s="239" t="s">
        <v>424</v>
      </c>
      <c r="G802" s="237"/>
      <c r="H802" s="240">
        <v>23.138999999999999</v>
      </c>
      <c r="I802" s="241"/>
      <c r="J802" s="237"/>
      <c r="K802" s="237"/>
      <c r="L802" s="242"/>
      <c r="M802" s="243"/>
      <c r="N802" s="244"/>
      <c r="O802" s="244"/>
      <c r="P802" s="244"/>
      <c r="Q802" s="244"/>
      <c r="R802" s="244"/>
      <c r="S802" s="244"/>
      <c r="T802" s="245"/>
      <c r="AT802" s="246" t="s">
        <v>164</v>
      </c>
      <c r="AU802" s="246" t="s">
        <v>84</v>
      </c>
      <c r="AV802" s="12" t="s">
        <v>84</v>
      </c>
      <c r="AW802" s="12" t="s">
        <v>34</v>
      </c>
      <c r="AX802" s="12" t="s">
        <v>74</v>
      </c>
      <c r="AY802" s="246" t="s">
        <v>153</v>
      </c>
    </row>
    <row r="803" s="12" customFormat="1">
      <c r="B803" s="236"/>
      <c r="C803" s="237"/>
      <c r="D803" s="233" t="s">
        <v>164</v>
      </c>
      <c r="E803" s="238" t="s">
        <v>19</v>
      </c>
      <c r="F803" s="239" t="s">
        <v>425</v>
      </c>
      <c r="G803" s="237"/>
      <c r="H803" s="240">
        <v>13.757999999999999</v>
      </c>
      <c r="I803" s="241"/>
      <c r="J803" s="237"/>
      <c r="K803" s="237"/>
      <c r="L803" s="242"/>
      <c r="M803" s="243"/>
      <c r="N803" s="244"/>
      <c r="O803" s="244"/>
      <c r="P803" s="244"/>
      <c r="Q803" s="244"/>
      <c r="R803" s="244"/>
      <c r="S803" s="244"/>
      <c r="T803" s="245"/>
      <c r="AT803" s="246" t="s">
        <v>164</v>
      </c>
      <c r="AU803" s="246" t="s">
        <v>84</v>
      </c>
      <c r="AV803" s="12" t="s">
        <v>84</v>
      </c>
      <c r="AW803" s="12" t="s">
        <v>34</v>
      </c>
      <c r="AX803" s="12" t="s">
        <v>74</v>
      </c>
      <c r="AY803" s="246" t="s">
        <v>153</v>
      </c>
    </row>
    <row r="804" s="12" customFormat="1">
      <c r="B804" s="236"/>
      <c r="C804" s="237"/>
      <c r="D804" s="233" t="s">
        <v>164</v>
      </c>
      <c r="E804" s="238" t="s">
        <v>19</v>
      </c>
      <c r="F804" s="239" t="s">
        <v>426</v>
      </c>
      <c r="G804" s="237"/>
      <c r="H804" s="240">
        <v>34.959000000000003</v>
      </c>
      <c r="I804" s="241"/>
      <c r="J804" s="237"/>
      <c r="K804" s="237"/>
      <c r="L804" s="242"/>
      <c r="M804" s="243"/>
      <c r="N804" s="244"/>
      <c r="O804" s="244"/>
      <c r="P804" s="244"/>
      <c r="Q804" s="244"/>
      <c r="R804" s="244"/>
      <c r="S804" s="244"/>
      <c r="T804" s="245"/>
      <c r="AT804" s="246" t="s">
        <v>164</v>
      </c>
      <c r="AU804" s="246" t="s">
        <v>84</v>
      </c>
      <c r="AV804" s="12" t="s">
        <v>84</v>
      </c>
      <c r="AW804" s="12" t="s">
        <v>34</v>
      </c>
      <c r="AX804" s="12" t="s">
        <v>74</v>
      </c>
      <c r="AY804" s="246" t="s">
        <v>153</v>
      </c>
    </row>
    <row r="805" s="12" customFormat="1">
      <c r="B805" s="236"/>
      <c r="C805" s="237"/>
      <c r="D805" s="233" t="s">
        <v>164</v>
      </c>
      <c r="E805" s="238" t="s">
        <v>19</v>
      </c>
      <c r="F805" s="239" t="s">
        <v>427</v>
      </c>
      <c r="G805" s="237"/>
      <c r="H805" s="240">
        <v>22.193000000000001</v>
      </c>
      <c r="I805" s="241"/>
      <c r="J805" s="237"/>
      <c r="K805" s="237"/>
      <c r="L805" s="242"/>
      <c r="M805" s="243"/>
      <c r="N805" s="244"/>
      <c r="O805" s="244"/>
      <c r="P805" s="244"/>
      <c r="Q805" s="244"/>
      <c r="R805" s="244"/>
      <c r="S805" s="244"/>
      <c r="T805" s="245"/>
      <c r="AT805" s="246" t="s">
        <v>164</v>
      </c>
      <c r="AU805" s="246" t="s">
        <v>84</v>
      </c>
      <c r="AV805" s="12" t="s">
        <v>84</v>
      </c>
      <c r="AW805" s="12" t="s">
        <v>34</v>
      </c>
      <c r="AX805" s="12" t="s">
        <v>74</v>
      </c>
      <c r="AY805" s="246" t="s">
        <v>153</v>
      </c>
    </row>
    <row r="806" s="12" customFormat="1">
      <c r="B806" s="236"/>
      <c r="C806" s="237"/>
      <c r="D806" s="233" t="s">
        <v>164</v>
      </c>
      <c r="E806" s="238" t="s">
        <v>19</v>
      </c>
      <c r="F806" s="239" t="s">
        <v>428</v>
      </c>
      <c r="G806" s="237"/>
      <c r="H806" s="240">
        <v>16.331</v>
      </c>
      <c r="I806" s="241"/>
      <c r="J806" s="237"/>
      <c r="K806" s="237"/>
      <c r="L806" s="242"/>
      <c r="M806" s="243"/>
      <c r="N806" s="244"/>
      <c r="O806" s="244"/>
      <c r="P806" s="244"/>
      <c r="Q806" s="244"/>
      <c r="R806" s="244"/>
      <c r="S806" s="244"/>
      <c r="T806" s="245"/>
      <c r="AT806" s="246" t="s">
        <v>164</v>
      </c>
      <c r="AU806" s="246" t="s">
        <v>84</v>
      </c>
      <c r="AV806" s="12" t="s">
        <v>84</v>
      </c>
      <c r="AW806" s="12" t="s">
        <v>34</v>
      </c>
      <c r="AX806" s="12" t="s">
        <v>74</v>
      </c>
      <c r="AY806" s="246" t="s">
        <v>153</v>
      </c>
    </row>
    <row r="807" s="15" customFormat="1">
      <c r="B807" s="268"/>
      <c r="C807" s="269"/>
      <c r="D807" s="233" t="s">
        <v>164</v>
      </c>
      <c r="E807" s="270" t="s">
        <v>19</v>
      </c>
      <c r="F807" s="271" t="s">
        <v>242</v>
      </c>
      <c r="G807" s="269"/>
      <c r="H807" s="272">
        <v>590.65099999999995</v>
      </c>
      <c r="I807" s="273"/>
      <c r="J807" s="269"/>
      <c r="K807" s="269"/>
      <c r="L807" s="274"/>
      <c r="M807" s="275"/>
      <c r="N807" s="276"/>
      <c r="O807" s="276"/>
      <c r="P807" s="276"/>
      <c r="Q807" s="276"/>
      <c r="R807" s="276"/>
      <c r="S807" s="276"/>
      <c r="T807" s="277"/>
      <c r="AT807" s="278" t="s">
        <v>164</v>
      </c>
      <c r="AU807" s="278" t="s">
        <v>84</v>
      </c>
      <c r="AV807" s="15" t="s">
        <v>176</v>
      </c>
      <c r="AW807" s="15" t="s">
        <v>34</v>
      </c>
      <c r="AX807" s="15" t="s">
        <v>74</v>
      </c>
      <c r="AY807" s="278" t="s">
        <v>153</v>
      </c>
    </row>
    <row r="808" s="13" customFormat="1">
      <c r="B808" s="247"/>
      <c r="C808" s="248"/>
      <c r="D808" s="233" t="s">
        <v>164</v>
      </c>
      <c r="E808" s="249" t="s">
        <v>19</v>
      </c>
      <c r="F808" s="250" t="s">
        <v>167</v>
      </c>
      <c r="G808" s="248"/>
      <c r="H808" s="251">
        <v>1359.6489999999999</v>
      </c>
      <c r="I808" s="252"/>
      <c r="J808" s="248"/>
      <c r="K808" s="248"/>
      <c r="L808" s="253"/>
      <c r="M808" s="254"/>
      <c r="N808" s="255"/>
      <c r="O808" s="255"/>
      <c r="P808" s="255"/>
      <c r="Q808" s="255"/>
      <c r="R808" s="255"/>
      <c r="S808" s="255"/>
      <c r="T808" s="256"/>
      <c r="AT808" s="257" t="s">
        <v>164</v>
      </c>
      <c r="AU808" s="257" t="s">
        <v>84</v>
      </c>
      <c r="AV808" s="13" t="s">
        <v>160</v>
      </c>
      <c r="AW808" s="13" t="s">
        <v>34</v>
      </c>
      <c r="AX808" s="13" t="s">
        <v>82</v>
      </c>
      <c r="AY808" s="257" t="s">
        <v>153</v>
      </c>
    </row>
    <row r="809" s="1" customFormat="1" ht="16.5" customHeight="1">
      <c r="B809" s="39"/>
      <c r="C809" s="220" t="s">
        <v>817</v>
      </c>
      <c r="D809" s="220" t="s">
        <v>155</v>
      </c>
      <c r="E809" s="221" t="s">
        <v>818</v>
      </c>
      <c r="F809" s="222" t="s">
        <v>819</v>
      </c>
      <c r="G809" s="223" t="s">
        <v>158</v>
      </c>
      <c r="H809" s="224">
        <v>11.800000000000001</v>
      </c>
      <c r="I809" s="225"/>
      <c r="J809" s="226">
        <f>ROUND(I809*H809,2)</f>
        <v>0</v>
      </c>
      <c r="K809" s="222" t="s">
        <v>159</v>
      </c>
      <c r="L809" s="44"/>
      <c r="M809" s="227" t="s">
        <v>19</v>
      </c>
      <c r="N809" s="228" t="s">
        <v>45</v>
      </c>
      <c r="O809" s="84"/>
      <c r="P809" s="229">
        <f>O809*H809</f>
        <v>0</v>
      </c>
      <c r="Q809" s="229">
        <v>0.048000000000000001</v>
      </c>
      <c r="R809" s="229">
        <f>Q809*H809</f>
        <v>0.56640000000000001</v>
      </c>
      <c r="S809" s="229">
        <v>0.048000000000000001</v>
      </c>
      <c r="T809" s="230">
        <f>S809*H809</f>
        <v>0.56640000000000001</v>
      </c>
      <c r="AR809" s="231" t="s">
        <v>160</v>
      </c>
      <c r="AT809" s="231" t="s">
        <v>155</v>
      </c>
      <c r="AU809" s="231" t="s">
        <v>84</v>
      </c>
      <c r="AY809" s="18" t="s">
        <v>153</v>
      </c>
      <c r="BE809" s="232">
        <f>IF(N809="základní",J809,0)</f>
        <v>0</v>
      </c>
      <c r="BF809" s="232">
        <f>IF(N809="snížená",J809,0)</f>
        <v>0</v>
      </c>
      <c r="BG809" s="232">
        <f>IF(N809="zákl. přenesená",J809,0)</f>
        <v>0</v>
      </c>
      <c r="BH809" s="232">
        <f>IF(N809="sníž. přenesená",J809,0)</f>
        <v>0</v>
      </c>
      <c r="BI809" s="232">
        <f>IF(N809="nulová",J809,0)</f>
        <v>0</v>
      </c>
      <c r="BJ809" s="18" t="s">
        <v>82</v>
      </c>
      <c r="BK809" s="232">
        <f>ROUND(I809*H809,2)</f>
        <v>0</v>
      </c>
      <c r="BL809" s="18" t="s">
        <v>160</v>
      </c>
      <c r="BM809" s="231" t="s">
        <v>820</v>
      </c>
    </row>
    <row r="810" s="1" customFormat="1">
      <c r="B810" s="39"/>
      <c r="C810" s="40"/>
      <c r="D810" s="233" t="s">
        <v>162</v>
      </c>
      <c r="E810" s="40"/>
      <c r="F810" s="234" t="s">
        <v>821</v>
      </c>
      <c r="G810" s="40"/>
      <c r="H810" s="40"/>
      <c r="I810" s="146"/>
      <c r="J810" s="40"/>
      <c r="K810" s="40"/>
      <c r="L810" s="44"/>
      <c r="M810" s="235"/>
      <c r="N810" s="84"/>
      <c r="O810" s="84"/>
      <c r="P810" s="84"/>
      <c r="Q810" s="84"/>
      <c r="R810" s="84"/>
      <c r="S810" s="84"/>
      <c r="T810" s="85"/>
      <c r="AT810" s="18" t="s">
        <v>162</v>
      </c>
      <c r="AU810" s="18" t="s">
        <v>84</v>
      </c>
    </row>
    <row r="811" s="12" customFormat="1">
      <c r="B811" s="236"/>
      <c r="C811" s="237"/>
      <c r="D811" s="233" t="s">
        <v>164</v>
      </c>
      <c r="E811" s="238" t="s">
        <v>19</v>
      </c>
      <c r="F811" s="239" t="s">
        <v>822</v>
      </c>
      <c r="G811" s="237"/>
      <c r="H811" s="240">
        <v>11.800000000000001</v>
      </c>
      <c r="I811" s="241"/>
      <c r="J811" s="237"/>
      <c r="K811" s="237"/>
      <c r="L811" s="242"/>
      <c r="M811" s="243"/>
      <c r="N811" s="244"/>
      <c r="O811" s="244"/>
      <c r="P811" s="244"/>
      <c r="Q811" s="244"/>
      <c r="R811" s="244"/>
      <c r="S811" s="244"/>
      <c r="T811" s="245"/>
      <c r="AT811" s="246" t="s">
        <v>164</v>
      </c>
      <c r="AU811" s="246" t="s">
        <v>84</v>
      </c>
      <c r="AV811" s="12" t="s">
        <v>84</v>
      </c>
      <c r="AW811" s="12" t="s">
        <v>34</v>
      </c>
      <c r="AX811" s="12" t="s">
        <v>74</v>
      </c>
      <c r="AY811" s="246" t="s">
        <v>153</v>
      </c>
    </row>
    <row r="812" s="13" customFormat="1">
      <c r="B812" s="247"/>
      <c r="C812" s="248"/>
      <c r="D812" s="233" t="s">
        <v>164</v>
      </c>
      <c r="E812" s="249" t="s">
        <v>19</v>
      </c>
      <c r="F812" s="250" t="s">
        <v>167</v>
      </c>
      <c r="G812" s="248"/>
      <c r="H812" s="251">
        <v>11.800000000000001</v>
      </c>
      <c r="I812" s="252"/>
      <c r="J812" s="248"/>
      <c r="K812" s="248"/>
      <c r="L812" s="253"/>
      <c r="M812" s="254"/>
      <c r="N812" s="255"/>
      <c r="O812" s="255"/>
      <c r="P812" s="255"/>
      <c r="Q812" s="255"/>
      <c r="R812" s="255"/>
      <c r="S812" s="255"/>
      <c r="T812" s="256"/>
      <c r="AT812" s="257" t="s">
        <v>164</v>
      </c>
      <c r="AU812" s="257" t="s">
        <v>84</v>
      </c>
      <c r="AV812" s="13" t="s">
        <v>160</v>
      </c>
      <c r="AW812" s="13" t="s">
        <v>34</v>
      </c>
      <c r="AX812" s="13" t="s">
        <v>82</v>
      </c>
      <c r="AY812" s="257" t="s">
        <v>153</v>
      </c>
    </row>
    <row r="813" s="1" customFormat="1" ht="16.5" customHeight="1">
      <c r="B813" s="39"/>
      <c r="C813" s="220" t="s">
        <v>823</v>
      </c>
      <c r="D813" s="220" t="s">
        <v>155</v>
      </c>
      <c r="E813" s="221" t="s">
        <v>824</v>
      </c>
      <c r="F813" s="222" t="s">
        <v>825</v>
      </c>
      <c r="G813" s="223" t="s">
        <v>158</v>
      </c>
      <c r="H813" s="224">
        <v>11.800000000000001</v>
      </c>
      <c r="I813" s="225"/>
      <c r="J813" s="226">
        <f>ROUND(I813*H813,2)</f>
        <v>0</v>
      </c>
      <c r="K813" s="222" t="s">
        <v>159</v>
      </c>
      <c r="L813" s="44"/>
      <c r="M813" s="227" t="s">
        <v>19</v>
      </c>
      <c r="N813" s="228" t="s">
        <v>45</v>
      </c>
      <c r="O813" s="84"/>
      <c r="P813" s="229">
        <f>O813*H813</f>
        <v>0</v>
      </c>
      <c r="Q813" s="229">
        <v>0</v>
      </c>
      <c r="R813" s="229">
        <f>Q813*H813</f>
        <v>0</v>
      </c>
      <c r="S813" s="229">
        <v>0</v>
      </c>
      <c r="T813" s="230">
        <f>S813*H813</f>
        <v>0</v>
      </c>
      <c r="AR813" s="231" t="s">
        <v>160</v>
      </c>
      <c r="AT813" s="231" t="s">
        <v>155</v>
      </c>
      <c r="AU813" s="231" t="s">
        <v>84</v>
      </c>
      <c r="AY813" s="18" t="s">
        <v>153</v>
      </c>
      <c r="BE813" s="232">
        <f>IF(N813="základní",J813,0)</f>
        <v>0</v>
      </c>
      <c r="BF813" s="232">
        <f>IF(N813="snížená",J813,0)</f>
        <v>0</v>
      </c>
      <c r="BG813" s="232">
        <f>IF(N813="zákl. přenesená",J813,0)</f>
        <v>0</v>
      </c>
      <c r="BH813" s="232">
        <f>IF(N813="sníž. přenesená",J813,0)</f>
        <v>0</v>
      </c>
      <c r="BI813" s="232">
        <f>IF(N813="nulová",J813,0)</f>
        <v>0</v>
      </c>
      <c r="BJ813" s="18" t="s">
        <v>82</v>
      </c>
      <c r="BK813" s="232">
        <f>ROUND(I813*H813,2)</f>
        <v>0</v>
      </c>
      <c r="BL813" s="18" t="s">
        <v>160</v>
      </c>
      <c r="BM813" s="231" t="s">
        <v>826</v>
      </c>
    </row>
    <row r="814" s="1" customFormat="1">
      <c r="B814" s="39"/>
      <c r="C814" s="40"/>
      <c r="D814" s="233" t="s">
        <v>162</v>
      </c>
      <c r="E814" s="40"/>
      <c r="F814" s="234" t="s">
        <v>821</v>
      </c>
      <c r="G814" s="40"/>
      <c r="H814" s="40"/>
      <c r="I814" s="146"/>
      <c r="J814" s="40"/>
      <c r="K814" s="40"/>
      <c r="L814" s="44"/>
      <c r="M814" s="235"/>
      <c r="N814" s="84"/>
      <c r="O814" s="84"/>
      <c r="P814" s="84"/>
      <c r="Q814" s="84"/>
      <c r="R814" s="84"/>
      <c r="S814" s="84"/>
      <c r="T814" s="85"/>
      <c r="AT814" s="18" t="s">
        <v>162</v>
      </c>
      <c r="AU814" s="18" t="s">
        <v>84</v>
      </c>
    </row>
    <row r="815" s="12" customFormat="1">
      <c r="B815" s="236"/>
      <c r="C815" s="237"/>
      <c r="D815" s="233" t="s">
        <v>164</v>
      </c>
      <c r="E815" s="238" t="s">
        <v>19</v>
      </c>
      <c r="F815" s="239" t="s">
        <v>822</v>
      </c>
      <c r="G815" s="237"/>
      <c r="H815" s="240">
        <v>11.800000000000001</v>
      </c>
      <c r="I815" s="241"/>
      <c r="J815" s="237"/>
      <c r="K815" s="237"/>
      <c r="L815" s="242"/>
      <c r="M815" s="243"/>
      <c r="N815" s="244"/>
      <c r="O815" s="244"/>
      <c r="P815" s="244"/>
      <c r="Q815" s="244"/>
      <c r="R815" s="244"/>
      <c r="S815" s="244"/>
      <c r="T815" s="245"/>
      <c r="AT815" s="246" t="s">
        <v>164</v>
      </c>
      <c r="AU815" s="246" t="s">
        <v>84</v>
      </c>
      <c r="AV815" s="12" t="s">
        <v>84</v>
      </c>
      <c r="AW815" s="12" t="s">
        <v>34</v>
      </c>
      <c r="AX815" s="12" t="s">
        <v>74</v>
      </c>
      <c r="AY815" s="246" t="s">
        <v>153</v>
      </c>
    </row>
    <row r="816" s="13" customFormat="1">
      <c r="B816" s="247"/>
      <c r="C816" s="248"/>
      <c r="D816" s="233" t="s">
        <v>164</v>
      </c>
      <c r="E816" s="249" t="s">
        <v>19</v>
      </c>
      <c r="F816" s="250" t="s">
        <v>167</v>
      </c>
      <c r="G816" s="248"/>
      <c r="H816" s="251">
        <v>11.800000000000001</v>
      </c>
      <c r="I816" s="252"/>
      <c r="J816" s="248"/>
      <c r="K816" s="248"/>
      <c r="L816" s="253"/>
      <c r="M816" s="254"/>
      <c r="N816" s="255"/>
      <c r="O816" s="255"/>
      <c r="P816" s="255"/>
      <c r="Q816" s="255"/>
      <c r="R816" s="255"/>
      <c r="S816" s="255"/>
      <c r="T816" s="256"/>
      <c r="AT816" s="257" t="s">
        <v>164</v>
      </c>
      <c r="AU816" s="257" t="s">
        <v>84</v>
      </c>
      <c r="AV816" s="13" t="s">
        <v>160</v>
      </c>
      <c r="AW816" s="13" t="s">
        <v>34</v>
      </c>
      <c r="AX816" s="13" t="s">
        <v>82</v>
      </c>
      <c r="AY816" s="257" t="s">
        <v>153</v>
      </c>
    </row>
    <row r="817" s="1" customFormat="1" ht="16.5" customHeight="1">
      <c r="B817" s="39"/>
      <c r="C817" s="220" t="s">
        <v>827</v>
      </c>
      <c r="D817" s="220" t="s">
        <v>155</v>
      </c>
      <c r="E817" s="221" t="s">
        <v>828</v>
      </c>
      <c r="F817" s="222" t="s">
        <v>829</v>
      </c>
      <c r="G817" s="223" t="s">
        <v>158</v>
      </c>
      <c r="H817" s="224">
        <v>78</v>
      </c>
      <c r="I817" s="225"/>
      <c r="J817" s="226">
        <f>ROUND(I817*H817,2)</f>
        <v>0</v>
      </c>
      <c r="K817" s="222" t="s">
        <v>159</v>
      </c>
      <c r="L817" s="44"/>
      <c r="M817" s="227" t="s">
        <v>19</v>
      </c>
      <c r="N817" s="228" t="s">
        <v>45</v>
      </c>
      <c r="O817" s="84"/>
      <c r="P817" s="229">
        <f>O817*H817</f>
        <v>0</v>
      </c>
      <c r="Q817" s="229">
        <v>0.01162</v>
      </c>
      <c r="R817" s="229">
        <f>Q817*H817</f>
        <v>0.90636000000000005</v>
      </c>
      <c r="S817" s="229">
        <v>0</v>
      </c>
      <c r="T817" s="230">
        <f>S817*H817</f>
        <v>0</v>
      </c>
      <c r="AR817" s="231" t="s">
        <v>160</v>
      </c>
      <c r="AT817" s="231" t="s">
        <v>155</v>
      </c>
      <c r="AU817" s="231" t="s">
        <v>84</v>
      </c>
      <c r="AY817" s="18" t="s">
        <v>153</v>
      </c>
      <c r="BE817" s="232">
        <f>IF(N817="základní",J817,0)</f>
        <v>0</v>
      </c>
      <c r="BF817" s="232">
        <f>IF(N817="snížená",J817,0)</f>
        <v>0</v>
      </c>
      <c r="BG817" s="232">
        <f>IF(N817="zákl. přenesená",J817,0)</f>
        <v>0</v>
      </c>
      <c r="BH817" s="232">
        <f>IF(N817="sníž. přenesená",J817,0)</f>
        <v>0</v>
      </c>
      <c r="BI817" s="232">
        <f>IF(N817="nulová",J817,0)</f>
        <v>0</v>
      </c>
      <c r="BJ817" s="18" t="s">
        <v>82</v>
      </c>
      <c r="BK817" s="232">
        <f>ROUND(I817*H817,2)</f>
        <v>0</v>
      </c>
      <c r="BL817" s="18" t="s">
        <v>160</v>
      </c>
      <c r="BM817" s="231" t="s">
        <v>830</v>
      </c>
    </row>
    <row r="818" s="1" customFormat="1">
      <c r="B818" s="39"/>
      <c r="C818" s="40"/>
      <c r="D818" s="233" t="s">
        <v>162</v>
      </c>
      <c r="E818" s="40"/>
      <c r="F818" s="234" t="s">
        <v>831</v>
      </c>
      <c r="G818" s="40"/>
      <c r="H818" s="40"/>
      <c r="I818" s="146"/>
      <c r="J818" s="40"/>
      <c r="K818" s="40"/>
      <c r="L818" s="44"/>
      <c r="M818" s="235"/>
      <c r="N818" s="84"/>
      <c r="O818" s="84"/>
      <c r="P818" s="84"/>
      <c r="Q818" s="84"/>
      <c r="R818" s="84"/>
      <c r="S818" s="84"/>
      <c r="T818" s="85"/>
      <c r="AT818" s="18" t="s">
        <v>162</v>
      </c>
      <c r="AU818" s="18" t="s">
        <v>84</v>
      </c>
    </row>
    <row r="819" s="12" customFormat="1">
      <c r="B819" s="236"/>
      <c r="C819" s="237"/>
      <c r="D819" s="233" t="s">
        <v>164</v>
      </c>
      <c r="E819" s="238" t="s">
        <v>19</v>
      </c>
      <c r="F819" s="239" t="s">
        <v>832</v>
      </c>
      <c r="G819" s="237"/>
      <c r="H819" s="240">
        <v>78</v>
      </c>
      <c r="I819" s="241"/>
      <c r="J819" s="237"/>
      <c r="K819" s="237"/>
      <c r="L819" s="242"/>
      <c r="M819" s="243"/>
      <c r="N819" s="244"/>
      <c r="O819" s="244"/>
      <c r="P819" s="244"/>
      <c r="Q819" s="244"/>
      <c r="R819" s="244"/>
      <c r="S819" s="244"/>
      <c r="T819" s="245"/>
      <c r="AT819" s="246" t="s">
        <v>164</v>
      </c>
      <c r="AU819" s="246" t="s">
        <v>84</v>
      </c>
      <c r="AV819" s="12" t="s">
        <v>84</v>
      </c>
      <c r="AW819" s="12" t="s">
        <v>34</v>
      </c>
      <c r="AX819" s="12" t="s">
        <v>74</v>
      </c>
      <c r="AY819" s="246" t="s">
        <v>153</v>
      </c>
    </row>
    <row r="820" s="13" customFormat="1">
      <c r="B820" s="247"/>
      <c r="C820" s="248"/>
      <c r="D820" s="233" t="s">
        <v>164</v>
      </c>
      <c r="E820" s="249" t="s">
        <v>19</v>
      </c>
      <c r="F820" s="250" t="s">
        <v>167</v>
      </c>
      <c r="G820" s="248"/>
      <c r="H820" s="251">
        <v>78</v>
      </c>
      <c r="I820" s="252"/>
      <c r="J820" s="248"/>
      <c r="K820" s="248"/>
      <c r="L820" s="253"/>
      <c r="M820" s="254"/>
      <c r="N820" s="255"/>
      <c r="O820" s="255"/>
      <c r="P820" s="255"/>
      <c r="Q820" s="255"/>
      <c r="R820" s="255"/>
      <c r="S820" s="255"/>
      <c r="T820" s="256"/>
      <c r="AT820" s="257" t="s">
        <v>164</v>
      </c>
      <c r="AU820" s="257" t="s">
        <v>84</v>
      </c>
      <c r="AV820" s="13" t="s">
        <v>160</v>
      </c>
      <c r="AW820" s="13" t="s">
        <v>34</v>
      </c>
      <c r="AX820" s="13" t="s">
        <v>82</v>
      </c>
      <c r="AY820" s="257" t="s">
        <v>153</v>
      </c>
    </row>
    <row r="821" s="1" customFormat="1" ht="24" customHeight="1">
      <c r="B821" s="39"/>
      <c r="C821" s="220" t="s">
        <v>833</v>
      </c>
      <c r="D821" s="220" t="s">
        <v>155</v>
      </c>
      <c r="E821" s="221" t="s">
        <v>834</v>
      </c>
      <c r="F821" s="222" t="s">
        <v>835</v>
      </c>
      <c r="G821" s="223" t="s">
        <v>182</v>
      </c>
      <c r="H821" s="224">
        <v>200</v>
      </c>
      <c r="I821" s="225"/>
      <c r="J821" s="226">
        <f>ROUND(I821*H821,2)</f>
        <v>0</v>
      </c>
      <c r="K821" s="222" t="s">
        <v>159</v>
      </c>
      <c r="L821" s="44"/>
      <c r="M821" s="227" t="s">
        <v>19</v>
      </c>
      <c r="N821" s="228" t="s">
        <v>45</v>
      </c>
      <c r="O821" s="84"/>
      <c r="P821" s="229">
        <f>O821*H821</f>
        <v>0</v>
      </c>
      <c r="Q821" s="229">
        <v>0.0022300000000000002</v>
      </c>
      <c r="R821" s="229">
        <f>Q821*H821</f>
        <v>0.44600000000000006</v>
      </c>
      <c r="S821" s="229">
        <v>0.0030000000000000001</v>
      </c>
      <c r="T821" s="230">
        <f>S821*H821</f>
        <v>0.59999999999999998</v>
      </c>
      <c r="AR821" s="231" t="s">
        <v>160</v>
      </c>
      <c r="AT821" s="231" t="s">
        <v>155</v>
      </c>
      <c r="AU821" s="231" t="s">
        <v>84</v>
      </c>
      <c r="AY821" s="18" t="s">
        <v>153</v>
      </c>
      <c r="BE821" s="232">
        <f>IF(N821="základní",J821,0)</f>
        <v>0</v>
      </c>
      <c r="BF821" s="232">
        <f>IF(N821="snížená",J821,0)</f>
        <v>0</v>
      </c>
      <c r="BG821" s="232">
        <f>IF(N821="zákl. přenesená",J821,0)</f>
        <v>0</v>
      </c>
      <c r="BH821" s="232">
        <f>IF(N821="sníž. přenesená",J821,0)</f>
        <v>0</v>
      </c>
      <c r="BI821" s="232">
        <f>IF(N821="nulová",J821,0)</f>
        <v>0</v>
      </c>
      <c r="BJ821" s="18" t="s">
        <v>82</v>
      </c>
      <c r="BK821" s="232">
        <f>ROUND(I821*H821,2)</f>
        <v>0</v>
      </c>
      <c r="BL821" s="18" t="s">
        <v>160</v>
      </c>
      <c r="BM821" s="231" t="s">
        <v>836</v>
      </c>
    </row>
    <row r="822" s="1" customFormat="1">
      <c r="B822" s="39"/>
      <c r="C822" s="40"/>
      <c r="D822" s="233" t="s">
        <v>162</v>
      </c>
      <c r="E822" s="40"/>
      <c r="F822" s="234" t="s">
        <v>837</v>
      </c>
      <c r="G822" s="40"/>
      <c r="H822" s="40"/>
      <c r="I822" s="146"/>
      <c r="J822" s="40"/>
      <c r="K822" s="40"/>
      <c r="L822" s="44"/>
      <c r="M822" s="235"/>
      <c r="N822" s="84"/>
      <c r="O822" s="84"/>
      <c r="P822" s="84"/>
      <c r="Q822" s="84"/>
      <c r="R822" s="84"/>
      <c r="S822" s="84"/>
      <c r="T822" s="85"/>
      <c r="AT822" s="18" t="s">
        <v>162</v>
      </c>
      <c r="AU822" s="18" t="s">
        <v>84</v>
      </c>
    </row>
    <row r="823" s="12" customFormat="1">
      <c r="B823" s="236"/>
      <c r="C823" s="237"/>
      <c r="D823" s="233" t="s">
        <v>164</v>
      </c>
      <c r="E823" s="238" t="s">
        <v>19</v>
      </c>
      <c r="F823" s="239" t="s">
        <v>838</v>
      </c>
      <c r="G823" s="237"/>
      <c r="H823" s="240">
        <v>200</v>
      </c>
      <c r="I823" s="241"/>
      <c r="J823" s="237"/>
      <c r="K823" s="237"/>
      <c r="L823" s="242"/>
      <c r="M823" s="243"/>
      <c r="N823" s="244"/>
      <c r="O823" s="244"/>
      <c r="P823" s="244"/>
      <c r="Q823" s="244"/>
      <c r="R823" s="244"/>
      <c r="S823" s="244"/>
      <c r="T823" s="245"/>
      <c r="AT823" s="246" t="s">
        <v>164</v>
      </c>
      <c r="AU823" s="246" t="s">
        <v>84</v>
      </c>
      <c r="AV823" s="12" t="s">
        <v>84</v>
      </c>
      <c r="AW823" s="12" t="s">
        <v>34</v>
      </c>
      <c r="AX823" s="12" t="s">
        <v>74</v>
      </c>
      <c r="AY823" s="246" t="s">
        <v>153</v>
      </c>
    </row>
    <row r="824" s="13" customFormat="1">
      <c r="B824" s="247"/>
      <c r="C824" s="248"/>
      <c r="D824" s="233" t="s">
        <v>164</v>
      </c>
      <c r="E824" s="249" t="s">
        <v>19</v>
      </c>
      <c r="F824" s="250" t="s">
        <v>167</v>
      </c>
      <c r="G824" s="248"/>
      <c r="H824" s="251">
        <v>200</v>
      </c>
      <c r="I824" s="252"/>
      <c r="J824" s="248"/>
      <c r="K824" s="248"/>
      <c r="L824" s="253"/>
      <c r="M824" s="254"/>
      <c r="N824" s="255"/>
      <c r="O824" s="255"/>
      <c r="P824" s="255"/>
      <c r="Q824" s="255"/>
      <c r="R824" s="255"/>
      <c r="S824" s="255"/>
      <c r="T824" s="256"/>
      <c r="AT824" s="257" t="s">
        <v>164</v>
      </c>
      <c r="AU824" s="257" t="s">
        <v>84</v>
      </c>
      <c r="AV824" s="13" t="s">
        <v>160</v>
      </c>
      <c r="AW824" s="13" t="s">
        <v>34</v>
      </c>
      <c r="AX824" s="13" t="s">
        <v>82</v>
      </c>
      <c r="AY824" s="257" t="s">
        <v>153</v>
      </c>
    </row>
    <row r="825" s="11" customFormat="1" ht="22.8" customHeight="1">
      <c r="B825" s="204"/>
      <c r="C825" s="205"/>
      <c r="D825" s="206" t="s">
        <v>73</v>
      </c>
      <c r="E825" s="218" t="s">
        <v>839</v>
      </c>
      <c r="F825" s="218" t="s">
        <v>840</v>
      </c>
      <c r="G825" s="205"/>
      <c r="H825" s="205"/>
      <c r="I825" s="208"/>
      <c r="J825" s="219">
        <f>BK825</f>
        <v>0</v>
      </c>
      <c r="K825" s="205"/>
      <c r="L825" s="210"/>
      <c r="M825" s="211"/>
      <c r="N825" s="212"/>
      <c r="O825" s="212"/>
      <c r="P825" s="213">
        <f>SUM(P826:P834)</f>
        <v>0</v>
      </c>
      <c r="Q825" s="212"/>
      <c r="R825" s="213">
        <f>SUM(R826:R834)</f>
        <v>0</v>
      </c>
      <c r="S825" s="212"/>
      <c r="T825" s="214">
        <f>SUM(T826:T834)</f>
        <v>0</v>
      </c>
      <c r="AR825" s="215" t="s">
        <v>82</v>
      </c>
      <c r="AT825" s="216" t="s">
        <v>73</v>
      </c>
      <c r="AU825" s="216" t="s">
        <v>82</v>
      </c>
      <c r="AY825" s="215" t="s">
        <v>153</v>
      </c>
      <c r="BK825" s="217">
        <f>SUM(BK826:BK834)</f>
        <v>0</v>
      </c>
    </row>
    <row r="826" s="1" customFormat="1" ht="24" customHeight="1">
      <c r="B826" s="39"/>
      <c r="C826" s="220" t="s">
        <v>841</v>
      </c>
      <c r="D826" s="220" t="s">
        <v>155</v>
      </c>
      <c r="E826" s="221" t="s">
        <v>842</v>
      </c>
      <c r="F826" s="222" t="s">
        <v>843</v>
      </c>
      <c r="G826" s="223" t="s">
        <v>215</v>
      </c>
      <c r="H826" s="224">
        <v>169.86600000000001</v>
      </c>
      <c r="I826" s="225"/>
      <c r="J826" s="226">
        <f>ROUND(I826*H826,2)</f>
        <v>0</v>
      </c>
      <c r="K826" s="222" t="s">
        <v>159</v>
      </c>
      <c r="L826" s="44"/>
      <c r="M826" s="227" t="s">
        <v>19</v>
      </c>
      <c r="N826" s="228" t="s">
        <v>45</v>
      </c>
      <c r="O826" s="84"/>
      <c r="P826" s="229">
        <f>O826*H826</f>
        <v>0</v>
      </c>
      <c r="Q826" s="229">
        <v>0</v>
      </c>
      <c r="R826" s="229">
        <f>Q826*H826</f>
        <v>0</v>
      </c>
      <c r="S826" s="229">
        <v>0</v>
      </c>
      <c r="T826" s="230">
        <f>S826*H826</f>
        <v>0</v>
      </c>
      <c r="AR826" s="231" t="s">
        <v>160</v>
      </c>
      <c r="AT826" s="231" t="s">
        <v>155</v>
      </c>
      <c r="AU826" s="231" t="s">
        <v>84</v>
      </c>
      <c r="AY826" s="18" t="s">
        <v>153</v>
      </c>
      <c r="BE826" s="232">
        <f>IF(N826="základní",J826,0)</f>
        <v>0</v>
      </c>
      <c r="BF826" s="232">
        <f>IF(N826="snížená",J826,0)</f>
        <v>0</v>
      </c>
      <c r="BG826" s="232">
        <f>IF(N826="zákl. přenesená",J826,0)</f>
        <v>0</v>
      </c>
      <c r="BH826" s="232">
        <f>IF(N826="sníž. přenesená",J826,0)</f>
        <v>0</v>
      </c>
      <c r="BI826" s="232">
        <f>IF(N826="nulová",J826,0)</f>
        <v>0</v>
      </c>
      <c r="BJ826" s="18" t="s">
        <v>82</v>
      </c>
      <c r="BK826" s="232">
        <f>ROUND(I826*H826,2)</f>
        <v>0</v>
      </c>
      <c r="BL826" s="18" t="s">
        <v>160</v>
      </c>
      <c r="BM826" s="231" t="s">
        <v>844</v>
      </c>
    </row>
    <row r="827" s="1" customFormat="1">
      <c r="B827" s="39"/>
      <c r="C827" s="40"/>
      <c r="D827" s="233" t="s">
        <v>162</v>
      </c>
      <c r="E827" s="40"/>
      <c r="F827" s="234" t="s">
        <v>845</v>
      </c>
      <c r="G827" s="40"/>
      <c r="H827" s="40"/>
      <c r="I827" s="146"/>
      <c r="J827" s="40"/>
      <c r="K827" s="40"/>
      <c r="L827" s="44"/>
      <c r="M827" s="235"/>
      <c r="N827" s="84"/>
      <c r="O827" s="84"/>
      <c r="P827" s="84"/>
      <c r="Q827" s="84"/>
      <c r="R827" s="84"/>
      <c r="S827" s="84"/>
      <c r="T827" s="85"/>
      <c r="AT827" s="18" t="s">
        <v>162</v>
      </c>
      <c r="AU827" s="18" t="s">
        <v>84</v>
      </c>
    </row>
    <row r="828" s="1" customFormat="1" ht="16.5" customHeight="1">
      <c r="B828" s="39"/>
      <c r="C828" s="220" t="s">
        <v>846</v>
      </c>
      <c r="D828" s="220" t="s">
        <v>155</v>
      </c>
      <c r="E828" s="221" t="s">
        <v>847</v>
      </c>
      <c r="F828" s="222" t="s">
        <v>848</v>
      </c>
      <c r="G828" s="223" t="s">
        <v>215</v>
      </c>
      <c r="H828" s="224">
        <v>169.86600000000001</v>
      </c>
      <c r="I828" s="225"/>
      <c r="J828" s="226">
        <f>ROUND(I828*H828,2)</f>
        <v>0</v>
      </c>
      <c r="K828" s="222" t="s">
        <v>159</v>
      </c>
      <c r="L828" s="44"/>
      <c r="M828" s="227" t="s">
        <v>19</v>
      </c>
      <c r="N828" s="228" t="s">
        <v>45</v>
      </c>
      <c r="O828" s="84"/>
      <c r="P828" s="229">
        <f>O828*H828</f>
        <v>0</v>
      </c>
      <c r="Q828" s="229">
        <v>0</v>
      </c>
      <c r="R828" s="229">
        <f>Q828*H828</f>
        <v>0</v>
      </c>
      <c r="S828" s="229">
        <v>0</v>
      </c>
      <c r="T828" s="230">
        <f>S828*H828</f>
        <v>0</v>
      </c>
      <c r="AR828" s="231" t="s">
        <v>160</v>
      </c>
      <c r="AT828" s="231" t="s">
        <v>155</v>
      </c>
      <c r="AU828" s="231" t="s">
        <v>84</v>
      </c>
      <c r="AY828" s="18" t="s">
        <v>153</v>
      </c>
      <c r="BE828" s="232">
        <f>IF(N828="základní",J828,0)</f>
        <v>0</v>
      </c>
      <c r="BF828" s="232">
        <f>IF(N828="snížená",J828,0)</f>
        <v>0</v>
      </c>
      <c r="BG828" s="232">
        <f>IF(N828="zákl. přenesená",J828,0)</f>
        <v>0</v>
      </c>
      <c r="BH828" s="232">
        <f>IF(N828="sníž. přenesená",J828,0)</f>
        <v>0</v>
      </c>
      <c r="BI828" s="232">
        <f>IF(N828="nulová",J828,0)</f>
        <v>0</v>
      </c>
      <c r="BJ828" s="18" t="s">
        <v>82</v>
      </c>
      <c r="BK828" s="232">
        <f>ROUND(I828*H828,2)</f>
        <v>0</v>
      </c>
      <c r="BL828" s="18" t="s">
        <v>160</v>
      </c>
      <c r="BM828" s="231" t="s">
        <v>849</v>
      </c>
    </row>
    <row r="829" s="1" customFormat="1">
      <c r="B829" s="39"/>
      <c r="C829" s="40"/>
      <c r="D829" s="233" t="s">
        <v>162</v>
      </c>
      <c r="E829" s="40"/>
      <c r="F829" s="234" t="s">
        <v>850</v>
      </c>
      <c r="G829" s="40"/>
      <c r="H829" s="40"/>
      <c r="I829" s="146"/>
      <c r="J829" s="40"/>
      <c r="K829" s="40"/>
      <c r="L829" s="44"/>
      <c r="M829" s="235"/>
      <c r="N829" s="84"/>
      <c r="O829" s="84"/>
      <c r="P829" s="84"/>
      <c r="Q829" s="84"/>
      <c r="R829" s="84"/>
      <c r="S829" s="84"/>
      <c r="T829" s="85"/>
      <c r="AT829" s="18" t="s">
        <v>162</v>
      </c>
      <c r="AU829" s="18" t="s">
        <v>84</v>
      </c>
    </row>
    <row r="830" s="1" customFormat="1" ht="24" customHeight="1">
      <c r="B830" s="39"/>
      <c r="C830" s="220" t="s">
        <v>851</v>
      </c>
      <c r="D830" s="220" t="s">
        <v>155</v>
      </c>
      <c r="E830" s="221" t="s">
        <v>852</v>
      </c>
      <c r="F830" s="222" t="s">
        <v>853</v>
      </c>
      <c r="G830" s="223" t="s">
        <v>215</v>
      </c>
      <c r="H830" s="224">
        <v>5265.8459999999995</v>
      </c>
      <c r="I830" s="225"/>
      <c r="J830" s="226">
        <f>ROUND(I830*H830,2)</f>
        <v>0</v>
      </c>
      <c r="K830" s="222" t="s">
        <v>159</v>
      </c>
      <c r="L830" s="44"/>
      <c r="M830" s="227" t="s">
        <v>19</v>
      </c>
      <c r="N830" s="228" t="s">
        <v>45</v>
      </c>
      <c r="O830" s="84"/>
      <c r="P830" s="229">
        <f>O830*H830</f>
        <v>0</v>
      </c>
      <c r="Q830" s="229">
        <v>0</v>
      </c>
      <c r="R830" s="229">
        <f>Q830*H830</f>
        <v>0</v>
      </c>
      <c r="S830" s="229">
        <v>0</v>
      </c>
      <c r="T830" s="230">
        <f>S830*H830</f>
        <v>0</v>
      </c>
      <c r="AR830" s="231" t="s">
        <v>160</v>
      </c>
      <c r="AT830" s="231" t="s">
        <v>155</v>
      </c>
      <c r="AU830" s="231" t="s">
        <v>84</v>
      </c>
      <c r="AY830" s="18" t="s">
        <v>153</v>
      </c>
      <c r="BE830" s="232">
        <f>IF(N830="základní",J830,0)</f>
        <v>0</v>
      </c>
      <c r="BF830" s="232">
        <f>IF(N830="snížená",J830,0)</f>
        <v>0</v>
      </c>
      <c r="BG830" s="232">
        <f>IF(N830="zákl. přenesená",J830,0)</f>
        <v>0</v>
      </c>
      <c r="BH830" s="232">
        <f>IF(N830="sníž. přenesená",J830,0)</f>
        <v>0</v>
      </c>
      <c r="BI830" s="232">
        <f>IF(N830="nulová",J830,0)</f>
        <v>0</v>
      </c>
      <c r="BJ830" s="18" t="s">
        <v>82</v>
      </c>
      <c r="BK830" s="232">
        <f>ROUND(I830*H830,2)</f>
        <v>0</v>
      </c>
      <c r="BL830" s="18" t="s">
        <v>160</v>
      </c>
      <c r="BM830" s="231" t="s">
        <v>854</v>
      </c>
    </row>
    <row r="831" s="1" customFormat="1">
      <c r="B831" s="39"/>
      <c r="C831" s="40"/>
      <c r="D831" s="233" t="s">
        <v>162</v>
      </c>
      <c r="E831" s="40"/>
      <c r="F831" s="234" t="s">
        <v>850</v>
      </c>
      <c r="G831" s="40"/>
      <c r="H831" s="40"/>
      <c r="I831" s="146"/>
      <c r="J831" s="40"/>
      <c r="K831" s="40"/>
      <c r="L831" s="44"/>
      <c r="M831" s="235"/>
      <c r="N831" s="84"/>
      <c r="O831" s="84"/>
      <c r="P831" s="84"/>
      <c r="Q831" s="84"/>
      <c r="R831" s="84"/>
      <c r="S831" s="84"/>
      <c r="T831" s="85"/>
      <c r="AT831" s="18" t="s">
        <v>162</v>
      </c>
      <c r="AU831" s="18" t="s">
        <v>84</v>
      </c>
    </row>
    <row r="832" s="12" customFormat="1">
      <c r="B832" s="236"/>
      <c r="C832" s="237"/>
      <c r="D832" s="233" t="s">
        <v>164</v>
      </c>
      <c r="E832" s="237"/>
      <c r="F832" s="239" t="s">
        <v>855</v>
      </c>
      <c r="G832" s="237"/>
      <c r="H832" s="240">
        <v>5265.8459999999995</v>
      </c>
      <c r="I832" s="241"/>
      <c r="J832" s="237"/>
      <c r="K832" s="237"/>
      <c r="L832" s="242"/>
      <c r="M832" s="243"/>
      <c r="N832" s="244"/>
      <c r="O832" s="244"/>
      <c r="P832" s="244"/>
      <c r="Q832" s="244"/>
      <c r="R832" s="244"/>
      <c r="S832" s="244"/>
      <c r="T832" s="245"/>
      <c r="AT832" s="246" t="s">
        <v>164</v>
      </c>
      <c r="AU832" s="246" t="s">
        <v>84</v>
      </c>
      <c r="AV832" s="12" t="s">
        <v>84</v>
      </c>
      <c r="AW832" s="12" t="s">
        <v>4</v>
      </c>
      <c r="AX832" s="12" t="s">
        <v>82</v>
      </c>
      <c r="AY832" s="246" t="s">
        <v>153</v>
      </c>
    </row>
    <row r="833" s="1" customFormat="1" ht="24" customHeight="1">
      <c r="B833" s="39"/>
      <c r="C833" s="220" t="s">
        <v>856</v>
      </c>
      <c r="D833" s="220" t="s">
        <v>155</v>
      </c>
      <c r="E833" s="221" t="s">
        <v>857</v>
      </c>
      <c r="F833" s="222" t="s">
        <v>858</v>
      </c>
      <c r="G833" s="223" t="s">
        <v>215</v>
      </c>
      <c r="H833" s="224">
        <v>169.86600000000001</v>
      </c>
      <c r="I833" s="225"/>
      <c r="J833" s="226">
        <f>ROUND(I833*H833,2)</f>
        <v>0</v>
      </c>
      <c r="K833" s="222" t="s">
        <v>159</v>
      </c>
      <c r="L833" s="44"/>
      <c r="M833" s="227" t="s">
        <v>19</v>
      </c>
      <c r="N833" s="228" t="s">
        <v>45</v>
      </c>
      <c r="O833" s="84"/>
      <c r="P833" s="229">
        <f>O833*H833</f>
        <v>0</v>
      </c>
      <c r="Q833" s="229">
        <v>0</v>
      </c>
      <c r="R833" s="229">
        <f>Q833*H833</f>
        <v>0</v>
      </c>
      <c r="S833" s="229">
        <v>0</v>
      </c>
      <c r="T833" s="230">
        <f>S833*H833</f>
        <v>0</v>
      </c>
      <c r="AR833" s="231" t="s">
        <v>160</v>
      </c>
      <c r="AT833" s="231" t="s">
        <v>155</v>
      </c>
      <c r="AU833" s="231" t="s">
        <v>84</v>
      </c>
      <c r="AY833" s="18" t="s">
        <v>153</v>
      </c>
      <c r="BE833" s="232">
        <f>IF(N833="základní",J833,0)</f>
        <v>0</v>
      </c>
      <c r="BF833" s="232">
        <f>IF(N833="snížená",J833,0)</f>
        <v>0</v>
      </c>
      <c r="BG833" s="232">
        <f>IF(N833="zákl. přenesená",J833,0)</f>
        <v>0</v>
      </c>
      <c r="BH833" s="232">
        <f>IF(N833="sníž. přenesená",J833,0)</f>
        <v>0</v>
      </c>
      <c r="BI833" s="232">
        <f>IF(N833="nulová",J833,0)</f>
        <v>0</v>
      </c>
      <c r="BJ833" s="18" t="s">
        <v>82</v>
      </c>
      <c r="BK833" s="232">
        <f>ROUND(I833*H833,2)</f>
        <v>0</v>
      </c>
      <c r="BL833" s="18" t="s">
        <v>160</v>
      </c>
      <c r="BM833" s="231" t="s">
        <v>859</v>
      </c>
    </row>
    <row r="834" s="1" customFormat="1">
      <c r="B834" s="39"/>
      <c r="C834" s="40"/>
      <c r="D834" s="233" t="s">
        <v>162</v>
      </c>
      <c r="E834" s="40"/>
      <c r="F834" s="234" t="s">
        <v>860</v>
      </c>
      <c r="G834" s="40"/>
      <c r="H834" s="40"/>
      <c r="I834" s="146"/>
      <c r="J834" s="40"/>
      <c r="K834" s="40"/>
      <c r="L834" s="44"/>
      <c r="M834" s="235"/>
      <c r="N834" s="84"/>
      <c r="O834" s="84"/>
      <c r="P834" s="84"/>
      <c r="Q834" s="84"/>
      <c r="R834" s="84"/>
      <c r="S834" s="84"/>
      <c r="T834" s="85"/>
      <c r="AT834" s="18" t="s">
        <v>162</v>
      </c>
      <c r="AU834" s="18" t="s">
        <v>84</v>
      </c>
    </row>
    <row r="835" s="11" customFormat="1" ht="22.8" customHeight="1">
      <c r="B835" s="204"/>
      <c r="C835" s="205"/>
      <c r="D835" s="206" t="s">
        <v>73</v>
      </c>
      <c r="E835" s="218" t="s">
        <v>861</v>
      </c>
      <c r="F835" s="218" t="s">
        <v>862</v>
      </c>
      <c r="G835" s="205"/>
      <c r="H835" s="205"/>
      <c r="I835" s="208"/>
      <c r="J835" s="219">
        <f>BK835</f>
        <v>0</v>
      </c>
      <c r="K835" s="205"/>
      <c r="L835" s="210"/>
      <c r="M835" s="211"/>
      <c r="N835" s="212"/>
      <c r="O835" s="212"/>
      <c r="P835" s="213">
        <f>SUM(P836:P837)</f>
        <v>0</v>
      </c>
      <c r="Q835" s="212"/>
      <c r="R835" s="213">
        <f>SUM(R836:R837)</f>
        <v>0</v>
      </c>
      <c r="S835" s="212"/>
      <c r="T835" s="214">
        <f>SUM(T836:T837)</f>
        <v>0</v>
      </c>
      <c r="AR835" s="215" t="s">
        <v>82</v>
      </c>
      <c r="AT835" s="216" t="s">
        <v>73</v>
      </c>
      <c r="AU835" s="216" t="s">
        <v>82</v>
      </c>
      <c r="AY835" s="215" t="s">
        <v>153</v>
      </c>
      <c r="BK835" s="217">
        <f>SUM(BK836:BK837)</f>
        <v>0</v>
      </c>
    </row>
    <row r="836" s="1" customFormat="1" ht="24" customHeight="1">
      <c r="B836" s="39"/>
      <c r="C836" s="220" t="s">
        <v>863</v>
      </c>
      <c r="D836" s="220" t="s">
        <v>155</v>
      </c>
      <c r="E836" s="221" t="s">
        <v>864</v>
      </c>
      <c r="F836" s="222" t="s">
        <v>865</v>
      </c>
      <c r="G836" s="223" t="s">
        <v>215</v>
      </c>
      <c r="H836" s="224">
        <v>217.565</v>
      </c>
      <c r="I836" s="225"/>
      <c r="J836" s="226">
        <f>ROUND(I836*H836,2)</f>
        <v>0</v>
      </c>
      <c r="K836" s="222" t="s">
        <v>159</v>
      </c>
      <c r="L836" s="44"/>
      <c r="M836" s="227" t="s">
        <v>19</v>
      </c>
      <c r="N836" s="228" t="s">
        <v>45</v>
      </c>
      <c r="O836" s="84"/>
      <c r="P836" s="229">
        <f>O836*H836</f>
        <v>0</v>
      </c>
      <c r="Q836" s="229">
        <v>0</v>
      </c>
      <c r="R836" s="229">
        <f>Q836*H836</f>
        <v>0</v>
      </c>
      <c r="S836" s="229">
        <v>0</v>
      </c>
      <c r="T836" s="230">
        <f>S836*H836</f>
        <v>0</v>
      </c>
      <c r="AR836" s="231" t="s">
        <v>160</v>
      </c>
      <c r="AT836" s="231" t="s">
        <v>155</v>
      </c>
      <c r="AU836" s="231" t="s">
        <v>84</v>
      </c>
      <c r="AY836" s="18" t="s">
        <v>153</v>
      </c>
      <c r="BE836" s="232">
        <f>IF(N836="základní",J836,0)</f>
        <v>0</v>
      </c>
      <c r="BF836" s="232">
        <f>IF(N836="snížená",J836,0)</f>
        <v>0</v>
      </c>
      <c r="BG836" s="232">
        <f>IF(N836="zákl. přenesená",J836,0)</f>
        <v>0</v>
      </c>
      <c r="BH836" s="232">
        <f>IF(N836="sníž. přenesená",J836,0)</f>
        <v>0</v>
      </c>
      <c r="BI836" s="232">
        <f>IF(N836="nulová",J836,0)</f>
        <v>0</v>
      </c>
      <c r="BJ836" s="18" t="s">
        <v>82</v>
      </c>
      <c r="BK836" s="232">
        <f>ROUND(I836*H836,2)</f>
        <v>0</v>
      </c>
      <c r="BL836" s="18" t="s">
        <v>160</v>
      </c>
      <c r="BM836" s="231" t="s">
        <v>866</v>
      </c>
    </row>
    <row r="837" s="1" customFormat="1">
      <c r="B837" s="39"/>
      <c r="C837" s="40"/>
      <c r="D837" s="233" t="s">
        <v>162</v>
      </c>
      <c r="E837" s="40"/>
      <c r="F837" s="234" t="s">
        <v>867</v>
      </c>
      <c r="G837" s="40"/>
      <c r="H837" s="40"/>
      <c r="I837" s="146"/>
      <c r="J837" s="40"/>
      <c r="K837" s="40"/>
      <c r="L837" s="44"/>
      <c r="M837" s="235"/>
      <c r="N837" s="84"/>
      <c r="O837" s="84"/>
      <c r="P837" s="84"/>
      <c r="Q837" s="84"/>
      <c r="R837" s="84"/>
      <c r="S837" s="84"/>
      <c r="T837" s="85"/>
      <c r="AT837" s="18" t="s">
        <v>162</v>
      </c>
      <c r="AU837" s="18" t="s">
        <v>84</v>
      </c>
    </row>
    <row r="838" s="11" customFormat="1" ht="25.92" customHeight="1">
      <c r="B838" s="204"/>
      <c r="C838" s="205"/>
      <c r="D838" s="206" t="s">
        <v>73</v>
      </c>
      <c r="E838" s="207" t="s">
        <v>868</v>
      </c>
      <c r="F838" s="207" t="s">
        <v>869</v>
      </c>
      <c r="G838" s="205"/>
      <c r="H838" s="205"/>
      <c r="I838" s="208"/>
      <c r="J838" s="209">
        <f>BK838</f>
        <v>0</v>
      </c>
      <c r="K838" s="205"/>
      <c r="L838" s="210"/>
      <c r="M838" s="211"/>
      <c r="N838" s="212"/>
      <c r="O838" s="212"/>
      <c r="P838" s="213">
        <f>P839+P845+P865+P873+P933+P1034+P1123+P1135+P1305+P1371+P1552+P1643+P1831+P1842+P1874+P1912</f>
        <v>0</v>
      </c>
      <c r="Q838" s="212"/>
      <c r="R838" s="213">
        <f>R839+R845+R865+R873+R933+R1034+R1123+R1135+R1305+R1371+R1552+R1643+R1831+R1842+R1874+R1912</f>
        <v>57.384944659999995</v>
      </c>
      <c r="S838" s="212"/>
      <c r="T838" s="214">
        <f>T839+T845+T865+T873+T933+T1034+T1123+T1135+T1305+T1371+T1552+T1643+T1831+T1842+T1874+T1912</f>
        <v>51.941694130000002</v>
      </c>
      <c r="AR838" s="215" t="s">
        <v>84</v>
      </c>
      <c r="AT838" s="216" t="s">
        <v>73</v>
      </c>
      <c r="AU838" s="216" t="s">
        <v>74</v>
      </c>
      <c r="AY838" s="215" t="s">
        <v>153</v>
      </c>
      <c r="BK838" s="217">
        <f>BK839+BK845+BK865+BK873+BK933+BK1034+BK1123+BK1135+BK1305+BK1371+BK1552+BK1643+BK1831+BK1842+BK1874+BK1912</f>
        <v>0</v>
      </c>
    </row>
    <row r="839" s="11" customFormat="1" ht="22.8" customHeight="1">
      <c r="B839" s="204"/>
      <c r="C839" s="205"/>
      <c r="D839" s="206" t="s">
        <v>73</v>
      </c>
      <c r="E839" s="218" t="s">
        <v>870</v>
      </c>
      <c r="F839" s="218" t="s">
        <v>871</v>
      </c>
      <c r="G839" s="205"/>
      <c r="H839" s="205"/>
      <c r="I839" s="208"/>
      <c r="J839" s="219">
        <f>BK839</f>
        <v>0</v>
      </c>
      <c r="K839" s="205"/>
      <c r="L839" s="210"/>
      <c r="M839" s="211"/>
      <c r="N839" s="212"/>
      <c r="O839" s="212"/>
      <c r="P839" s="213">
        <f>SUM(P840:P844)</f>
        <v>0</v>
      </c>
      <c r="Q839" s="212"/>
      <c r="R839" s="213">
        <f>SUM(R840:R844)</f>
        <v>0.028133999999999999</v>
      </c>
      <c r="S839" s="212"/>
      <c r="T839" s="214">
        <f>SUM(T840:T844)</f>
        <v>0</v>
      </c>
      <c r="AR839" s="215" t="s">
        <v>84</v>
      </c>
      <c r="AT839" s="216" t="s">
        <v>73</v>
      </c>
      <c r="AU839" s="216" t="s">
        <v>82</v>
      </c>
      <c r="AY839" s="215" t="s">
        <v>153</v>
      </c>
      <c r="BK839" s="217">
        <f>SUM(BK840:BK844)</f>
        <v>0</v>
      </c>
    </row>
    <row r="840" s="1" customFormat="1" ht="24" customHeight="1">
      <c r="B840" s="39"/>
      <c r="C840" s="220" t="s">
        <v>872</v>
      </c>
      <c r="D840" s="220" t="s">
        <v>155</v>
      </c>
      <c r="E840" s="221" t="s">
        <v>873</v>
      </c>
      <c r="F840" s="222" t="s">
        <v>874</v>
      </c>
      <c r="G840" s="223" t="s">
        <v>158</v>
      </c>
      <c r="H840" s="224">
        <v>37.512</v>
      </c>
      <c r="I840" s="225"/>
      <c r="J840" s="226">
        <f>ROUND(I840*H840,2)</f>
        <v>0</v>
      </c>
      <c r="K840" s="222" t="s">
        <v>159</v>
      </c>
      <c r="L840" s="44"/>
      <c r="M840" s="227" t="s">
        <v>19</v>
      </c>
      <c r="N840" s="228" t="s">
        <v>45</v>
      </c>
      <c r="O840" s="84"/>
      <c r="P840" s="229">
        <f>O840*H840</f>
        <v>0</v>
      </c>
      <c r="Q840" s="229">
        <v>0.00075000000000000002</v>
      </c>
      <c r="R840" s="229">
        <f>Q840*H840</f>
        <v>0.028133999999999999</v>
      </c>
      <c r="S840" s="229">
        <v>0</v>
      </c>
      <c r="T840" s="230">
        <f>S840*H840</f>
        <v>0</v>
      </c>
      <c r="AR840" s="231" t="s">
        <v>257</v>
      </c>
      <c r="AT840" s="231" t="s">
        <v>155</v>
      </c>
      <c r="AU840" s="231" t="s">
        <v>84</v>
      </c>
      <c r="AY840" s="18" t="s">
        <v>153</v>
      </c>
      <c r="BE840" s="232">
        <f>IF(N840="základní",J840,0)</f>
        <v>0</v>
      </c>
      <c r="BF840" s="232">
        <f>IF(N840="snížená",J840,0)</f>
        <v>0</v>
      </c>
      <c r="BG840" s="232">
        <f>IF(N840="zákl. přenesená",J840,0)</f>
        <v>0</v>
      </c>
      <c r="BH840" s="232">
        <f>IF(N840="sníž. přenesená",J840,0)</f>
        <v>0</v>
      </c>
      <c r="BI840" s="232">
        <f>IF(N840="nulová",J840,0)</f>
        <v>0</v>
      </c>
      <c r="BJ840" s="18" t="s">
        <v>82</v>
      </c>
      <c r="BK840" s="232">
        <f>ROUND(I840*H840,2)</f>
        <v>0</v>
      </c>
      <c r="BL840" s="18" t="s">
        <v>257</v>
      </c>
      <c r="BM840" s="231" t="s">
        <v>875</v>
      </c>
    </row>
    <row r="841" s="12" customFormat="1">
      <c r="B841" s="236"/>
      <c r="C841" s="237"/>
      <c r="D841" s="233" t="s">
        <v>164</v>
      </c>
      <c r="E841" s="238" t="s">
        <v>19</v>
      </c>
      <c r="F841" s="239" t="s">
        <v>876</v>
      </c>
      <c r="G841" s="237"/>
      <c r="H841" s="240">
        <v>37.512</v>
      </c>
      <c r="I841" s="241"/>
      <c r="J841" s="237"/>
      <c r="K841" s="237"/>
      <c r="L841" s="242"/>
      <c r="M841" s="243"/>
      <c r="N841" s="244"/>
      <c r="O841" s="244"/>
      <c r="P841" s="244"/>
      <c r="Q841" s="244"/>
      <c r="R841" s="244"/>
      <c r="S841" s="244"/>
      <c r="T841" s="245"/>
      <c r="AT841" s="246" t="s">
        <v>164</v>
      </c>
      <c r="AU841" s="246" t="s">
        <v>84</v>
      </c>
      <c r="AV841" s="12" t="s">
        <v>84</v>
      </c>
      <c r="AW841" s="12" t="s">
        <v>34</v>
      </c>
      <c r="AX841" s="12" t="s">
        <v>74</v>
      </c>
      <c r="AY841" s="246" t="s">
        <v>153</v>
      </c>
    </row>
    <row r="842" s="13" customFormat="1">
      <c r="B842" s="247"/>
      <c r="C842" s="248"/>
      <c r="D842" s="233" t="s">
        <v>164</v>
      </c>
      <c r="E842" s="249" t="s">
        <v>19</v>
      </c>
      <c r="F842" s="250" t="s">
        <v>167</v>
      </c>
      <c r="G842" s="248"/>
      <c r="H842" s="251">
        <v>37.512</v>
      </c>
      <c r="I842" s="252"/>
      <c r="J842" s="248"/>
      <c r="K842" s="248"/>
      <c r="L842" s="253"/>
      <c r="M842" s="254"/>
      <c r="N842" s="255"/>
      <c r="O842" s="255"/>
      <c r="P842" s="255"/>
      <c r="Q842" s="255"/>
      <c r="R842" s="255"/>
      <c r="S842" s="255"/>
      <c r="T842" s="256"/>
      <c r="AT842" s="257" t="s">
        <v>164</v>
      </c>
      <c r="AU842" s="257" t="s">
        <v>84</v>
      </c>
      <c r="AV842" s="13" t="s">
        <v>160</v>
      </c>
      <c r="AW842" s="13" t="s">
        <v>34</v>
      </c>
      <c r="AX842" s="13" t="s">
        <v>82</v>
      </c>
      <c r="AY842" s="257" t="s">
        <v>153</v>
      </c>
    </row>
    <row r="843" s="1" customFormat="1" ht="24" customHeight="1">
      <c r="B843" s="39"/>
      <c r="C843" s="220" t="s">
        <v>877</v>
      </c>
      <c r="D843" s="220" t="s">
        <v>155</v>
      </c>
      <c r="E843" s="221" t="s">
        <v>878</v>
      </c>
      <c r="F843" s="222" t="s">
        <v>879</v>
      </c>
      <c r="G843" s="223" t="s">
        <v>215</v>
      </c>
      <c r="H843" s="224">
        <v>0.028000000000000001</v>
      </c>
      <c r="I843" s="225"/>
      <c r="J843" s="226">
        <f>ROUND(I843*H843,2)</f>
        <v>0</v>
      </c>
      <c r="K843" s="222" t="s">
        <v>159</v>
      </c>
      <c r="L843" s="44"/>
      <c r="M843" s="227" t="s">
        <v>19</v>
      </c>
      <c r="N843" s="228" t="s">
        <v>45</v>
      </c>
      <c r="O843" s="84"/>
      <c r="P843" s="229">
        <f>O843*H843</f>
        <v>0</v>
      </c>
      <c r="Q843" s="229">
        <v>0</v>
      </c>
      <c r="R843" s="229">
        <f>Q843*H843</f>
        <v>0</v>
      </c>
      <c r="S843" s="229">
        <v>0</v>
      </c>
      <c r="T843" s="230">
        <f>S843*H843</f>
        <v>0</v>
      </c>
      <c r="AR843" s="231" t="s">
        <v>257</v>
      </c>
      <c r="AT843" s="231" t="s">
        <v>155</v>
      </c>
      <c r="AU843" s="231" t="s">
        <v>84</v>
      </c>
      <c r="AY843" s="18" t="s">
        <v>153</v>
      </c>
      <c r="BE843" s="232">
        <f>IF(N843="základní",J843,0)</f>
        <v>0</v>
      </c>
      <c r="BF843" s="232">
        <f>IF(N843="snížená",J843,0)</f>
        <v>0</v>
      </c>
      <c r="BG843" s="232">
        <f>IF(N843="zákl. přenesená",J843,0)</f>
        <v>0</v>
      </c>
      <c r="BH843" s="232">
        <f>IF(N843="sníž. přenesená",J843,0)</f>
        <v>0</v>
      </c>
      <c r="BI843" s="232">
        <f>IF(N843="nulová",J843,0)</f>
        <v>0</v>
      </c>
      <c r="BJ843" s="18" t="s">
        <v>82</v>
      </c>
      <c r="BK843" s="232">
        <f>ROUND(I843*H843,2)</f>
        <v>0</v>
      </c>
      <c r="BL843" s="18" t="s">
        <v>257</v>
      </c>
      <c r="BM843" s="231" t="s">
        <v>880</v>
      </c>
    </row>
    <row r="844" s="1" customFormat="1">
      <c r="B844" s="39"/>
      <c r="C844" s="40"/>
      <c r="D844" s="233" t="s">
        <v>162</v>
      </c>
      <c r="E844" s="40"/>
      <c r="F844" s="234" t="s">
        <v>881</v>
      </c>
      <c r="G844" s="40"/>
      <c r="H844" s="40"/>
      <c r="I844" s="146"/>
      <c r="J844" s="40"/>
      <c r="K844" s="40"/>
      <c r="L844" s="44"/>
      <c r="M844" s="235"/>
      <c r="N844" s="84"/>
      <c r="O844" s="84"/>
      <c r="P844" s="84"/>
      <c r="Q844" s="84"/>
      <c r="R844" s="84"/>
      <c r="S844" s="84"/>
      <c r="T844" s="85"/>
      <c r="AT844" s="18" t="s">
        <v>162</v>
      </c>
      <c r="AU844" s="18" t="s">
        <v>84</v>
      </c>
    </row>
    <row r="845" s="11" customFormat="1" ht="22.8" customHeight="1">
      <c r="B845" s="204"/>
      <c r="C845" s="205"/>
      <c r="D845" s="206" t="s">
        <v>73</v>
      </c>
      <c r="E845" s="218" t="s">
        <v>882</v>
      </c>
      <c r="F845" s="218" t="s">
        <v>883</v>
      </c>
      <c r="G845" s="205"/>
      <c r="H845" s="205"/>
      <c r="I845" s="208"/>
      <c r="J845" s="219">
        <f>BK845</f>
        <v>0</v>
      </c>
      <c r="K845" s="205"/>
      <c r="L845" s="210"/>
      <c r="M845" s="211"/>
      <c r="N845" s="212"/>
      <c r="O845" s="212"/>
      <c r="P845" s="213">
        <f>SUM(P846:P864)</f>
        <v>0</v>
      </c>
      <c r="Q845" s="212"/>
      <c r="R845" s="213">
        <f>SUM(R846:R864)</f>
        <v>1.79266824</v>
      </c>
      <c r="S845" s="212"/>
      <c r="T845" s="214">
        <f>SUM(T846:T864)</f>
        <v>0</v>
      </c>
      <c r="AR845" s="215" t="s">
        <v>84</v>
      </c>
      <c r="AT845" s="216" t="s">
        <v>73</v>
      </c>
      <c r="AU845" s="216" t="s">
        <v>82</v>
      </c>
      <c r="AY845" s="215" t="s">
        <v>153</v>
      </c>
      <c r="BK845" s="217">
        <f>SUM(BK846:BK864)</f>
        <v>0</v>
      </c>
    </row>
    <row r="846" s="1" customFormat="1" ht="24" customHeight="1">
      <c r="B846" s="39"/>
      <c r="C846" s="220" t="s">
        <v>884</v>
      </c>
      <c r="D846" s="220" t="s">
        <v>155</v>
      </c>
      <c r="E846" s="221" t="s">
        <v>885</v>
      </c>
      <c r="F846" s="222" t="s">
        <v>886</v>
      </c>
      <c r="G846" s="223" t="s">
        <v>158</v>
      </c>
      <c r="H846" s="224">
        <v>225.19999999999999</v>
      </c>
      <c r="I846" s="225"/>
      <c r="J846" s="226">
        <f>ROUND(I846*H846,2)</f>
        <v>0</v>
      </c>
      <c r="K846" s="222" t="s">
        <v>159</v>
      </c>
      <c r="L846" s="44"/>
      <c r="M846" s="227" t="s">
        <v>19</v>
      </c>
      <c r="N846" s="228" t="s">
        <v>45</v>
      </c>
      <c r="O846" s="84"/>
      <c r="P846" s="229">
        <f>O846*H846</f>
        <v>0</v>
      </c>
      <c r="Q846" s="229">
        <v>0</v>
      </c>
      <c r="R846" s="229">
        <f>Q846*H846</f>
        <v>0</v>
      </c>
      <c r="S846" s="229">
        <v>0</v>
      </c>
      <c r="T846" s="230">
        <f>S846*H846</f>
        <v>0</v>
      </c>
      <c r="AR846" s="231" t="s">
        <v>257</v>
      </c>
      <c r="AT846" s="231" t="s">
        <v>155</v>
      </c>
      <c r="AU846" s="231" t="s">
        <v>84</v>
      </c>
      <c r="AY846" s="18" t="s">
        <v>153</v>
      </c>
      <c r="BE846" s="232">
        <f>IF(N846="základní",J846,0)</f>
        <v>0</v>
      </c>
      <c r="BF846" s="232">
        <f>IF(N846="snížená",J846,0)</f>
        <v>0</v>
      </c>
      <c r="BG846" s="232">
        <f>IF(N846="zákl. přenesená",J846,0)</f>
        <v>0</v>
      </c>
      <c r="BH846" s="232">
        <f>IF(N846="sníž. přenesená",J846,0)</f>
        <v>0</v>
      </c>
      <c r="BI846" s="232">
        <f>IF(N846="nulová",J846,0)</f>
        <v>0</v>
      </c>
      <c r="BJ846" s="18" t="s">
        <v>82</v>
      </c>
      <c r="BK846" s="232">
        <f>ROUND(I846*H846,2)</f>
        <v>0</v>
      </c>
      <c r="BL846" s="18" t="s">
        <v>257</v>
      </c>
      <c r="BM846" s="231" t="s">
        <v>887</v>
      </c>
    </row>
    <row r="847" s="1" customFormat="1">
      <c r="B847" s="39"/>
      <c r="C847" s="40"/>
      <c r="D847" s="233" t="s">
        <v>162</v>
      </c>
      <c r="E847" s="40"/>
      <c r="F847" s="234" t="s">
        <v>888</v>
      </c>
      <c r="G847" s="40"/>
      <c r="H847" s="40"/>
      <c r="I847" s="146"/>
      <c r="J847" s="40"/>
      <c r="K847" s="40"/>
      <c r="L847" s="44"/>
      <c r="M847" s="235"/>
      <c r="N847" s="84"/>
      <c r="O847" s="84"/>
      <c r="P847" s="84"/>
      <c r="Q847" s="84"/>
      <c r="R847" s="84"/>
      <c r="S847" s="84"/>
      <c r="T847" s="85"/>
      <c r="AT847" s="18" t="s">
        <v>162</v>
      </c>
      <c r="AU847" s="18" t="s">
        <v>84</v>
      </c>
    </row>
    <row r="848" s="12" customFormat="1">
      <c r="B848" s="236"/>
      <c r="C848" s="237"/>
      <c r="D848" s="233" t="s">
        <v>164</v>
      </c>
      <c r="E848" s="238" t="s">
        <v>19</v>
      </c>
      <c r="F848" s="239" t="s">
        <v>777</v>
      </c>
      <c r="G848" s="237"/>
      <c r="H848" s="240">
        <v>100</v>
      </c>
      <c r="I848" s="241"/>
      <c r="J848" s="237"/>
      <c r="K848" s="237"/>
      <c r="L848" s="242"/>
      <c r="M848" s="243"/>
      <c r="N848" s="244"/>
      <c r="O848" s="244"/>
      <c r="P848" s="244"/>
      <c r="Q848" s="244"/>
      <c r="R848" s="244"/>
      <c r="S848" s="244"/>
      <c r="T848" s="245"/>
      <c r="AT848" s="246" t="s">
        <v>164</v>
      </c>
      <c r="AU848" s="246" t="s">
        <v>84</v>
      </c>
      <c r="AV848" s="12" t="s">
        <v>84</v>
      </c>
      <c r="AW848" s="12" t="s">
        <v>34</v>
      </c>
      <c r="AX848" s="12" t="s">
        <v>74</v>
      </c>
      <c r="AY848" s="246" t="s">
        <v>153</v>
      </c>
    </row>
    <row r="849" s="12" customFormat="1">
      <c r="B849" s="236"/>
      <c r="C849" s="237"/>
      <c r="D849" s="233" t="s">
        <v>164</v>
      </c>
      <c r="E849" s="238" t="s">
        <v>19</v>
      </c>
      <c r="F849" s="239" t="s">
        <v>889</v>
      </c>
      <c r="G849" s="237"/>
      <c r="H849" s="240">
        <v>62.5</v>
      </c>
      <c r="I849" s="241"/>
      <c r="J849" s="237"/>
      <c r="K849" s="237"/>
      <c r="L849" s="242"/>
      <c r="M849" s="243"/>
      <c r="N849" s="244"/>
      <c r="O849" s="244"/>
      <c r="P849" s="244"/>
      <c r="Q849" s="244"/>
      <c r="R849" s="244"/>
      <c r="S849" s="244"/>
      <c r="T849" s="245"/>
      <c r="AT849" s="246" t="s">
        <v>164</v>
      </c>
      <c r="AU849" s="246" t="s">
        <v>84</v>
      </c>
      <c r="AV849" s="12" t="s">
        <v>84</v>
      </c>
      <c r="AW849" s="12" t="s">
        <v>34</v>
      </c>
      <c r="AX849" s="12" t="s">
        <v>74</v>
      </c>
      <c r="AY849" s="246" t="s">
        <v>153</v>
      </c>
    </row>
    <row r="850" s="12" customFormat="1">
      <c r="B850" s="236"/>
      <c r="C850" s="237"/>
      <c r="D850" s="233" t="s">
        <v>164</v>
      </c>
      <c r="E850" s="238" t="s">
        <v>19</v>
      </c>
      <c r="F850" s="239" t="s">
        <v>890</v>
      </c>
      <c r="G850" s="237"/>
      <c r="H850" s="240">
        <v>22.600000000000001</v>
      </c>
      <c r="I850" s="241"/>
      <c r="J850" s="237"/>
      <c r="K850" s="237"/>
      <c r="L850" s="242"/>
      <c r="M850" s="243"/>
      <c r="N850" s="244"/>
      <c r="O850" s="244"/>
      <c r="P850" s="244"/>
      <c r="Q850" s="244"/>
      <c r="R850" s="244"/>
      <c r="S850" s="244"/>
      <c r="T850" s="245"/>
      <c r="AT850" s="246" t="s">
        <v>164</v>
      </c>
      <c r="AU850" s="246" t="s">
        <v>84</v>
      </c>
      <c r="AV850" s="12" t="s">
        <v>84</v>
      </c>
      <c r="AW850" s="12" t="s">
        <v>34</v>
      </c>
      <c r="AX850" s="12" t="s">
        <v>74</v>
      </c>
      <c r="AY850" s="246" t="s">
        <v>153</v>
      </c>
    </row>
    <row r="851" s="12" customFormat="1">
      <c r="B851" s="236"/>
      <c r="C851" s="237"/>
      <c r="D851" s="233" t="s">
        <v>164</v>
      </c>
      <c r="E851" s="238" t="s">
        <v>19</v>
      </c>
      <c r="F851" s="239" t="s">
        <v>891</v>
      </c>
      <c r="G851" s="237"/>
      <c r="H851" s="240">
        <v>40.100000000000001</v>
      </c>
      <c r="I851" s="241"/>
      <c r="J851" s="237"/>
      <c r="K851" s="237"/>
      <c r="L851" s="242"/>
      <c r="M851" s="243"/>
      <c r="N851" s="244"/>
      <c r="O851" s="244"/>
      <c r="P851" s="244"/>
      <c r="Q851" s="244"/>
      <c r="R851" s="244"/>
      <c r="S851" s="244"/>
      <c r="T851" s="245"/>
      <c r="AT851" s="246" t="s">
        <v>164</v>
      </c>
      <c r="AU851" s="246" t="s">
        <v>84</v>
      </c>
      <c r="AV851" s="12" t="s">
        <v>84</v>
      </c>
      <c r="AW851" s="12" t="s">
        <v>34</v>
      </c>
      <c r="AX851" s="12" t="s">
        <v>74</v>
      </c>
      <c r="AY851" s="246" t="s">
        <v>153</v>
      </c>
    </row>
    <row r="852" s="13" customFormat="1">
      <c r="B852" s="247"/>
      <c r="C852" s="248"/>
      <c r="D852" s="233" t="s">
        <v>164</v>
      </c>
      <c r="E852" s="249" t="s">
        <v>19</v>
      </c>
      <c r="F852" s="250" t="s">
        <v>167</v>
      </c>
      <c r="G852" s="248"/>
      <c r="H852" s="251">
        <v>225.19999999999999</v>
      </c>
      <c r="I852" s="252"/>
      <c r="J852" s="248"/>
      <c r="K852" s="248"/>
      <c r="L852" s="253"/>
      <c r="M852" s="254"/>
      <c r="N852" s="255"/>
      <c r="O852" s="255"/>
      <c r="P852" s="255"/>
      <c r="Q852" s="255"/>
      <c r="R852" s="255"/>
      <c r="S852" s="255"/>
      <c r="T852" s="256"/>
      <c r="AT852" s="257" t="s">
        <v>164</v>
      </c>
      <c r="AU852" s="257" t="s">
        <v>84</v>
      </c>
      <c r="AV852" s="13" t="s">
        <v>160</v>
      </c>
      <c r="AW852" s="13" t="s">
        <v>34</v>
      </c>
      <c r="AX852" s="13" t="s">
        <v>82</v>
      </c>
      <c r="AY852" s="257" t="s">
        <v>153</v>
      </c>
    </row>
    <row r="853" s="1" customFormat="1" ht="16.5" customHeight="1">
      <c r="B853" s="39"/>
      <c r="C853" s="279" t="s">
        <v>892</v>
      </c>
      <c r="D853" s="279" t="s">
        <v>275</v>
      </c>
      <c r="E853" s="280" t="s">
        <v>893</v>
      </c>
      <c r="F853" s="281" t="s">
        <v>894</v>
      </c>
      <c r="G853" s="282" t="s">
        <v>158</v>
      </c>
      <c r="H853" s="283">
        <v>229.70400000000001</v>
      </c>
      <c r="I853" s="284"/>
      <c r="J853" s="285">
        <f>ROUND(I853*H853,2)</f>
        <v>0</v>
      </c>
      <c r="K853" s="281" t="s">
        <v>159</v>
      </c>
      <c r="L853" s="286"/>
      <c r="M853" s="287" t="s">
        <v>19</v>
      </c>
      <c r="N853" s="288" t="s">
        <v>45</v>
      </c>
      <c r="O853" s="84"/>
      <c r="P853" s="229">
        <f>O853*H853</f>
        <v>0</v>
      </c>
      <c r="Q853" s="229">
        <v>0.0049100000000000003</v>
      </c>
      <c r="R853" s="229">
        <f>Q853*H853</f>
        <v>1.12784664</v>
      </c>
      <c r="S853" s="229">
        <v>0</v>
      </c>
      <c r="T853" s="230">
        <f>S853*H853</f>
        <v>0</v>
      </c>
      <c r="AR853" s="231" t="s">
        <v>336</v>
      </c>
      <c r="AT853" s="231" t="s">
        <v>275</v>
      </c>
      <c r="AU853" s="231" t="s">
        <v>84</v>
      </c>
      <c r="AY853" s="18" t="s">
        <v>153</v>
      </c>
      <c r="BE853" s="232">
        <f>IF(N853="základní",J853,0)</f>
        <v>0</v>
      </c>
      <c r="BF853" s="232">
        <f>IF(N853="snížená",J853,0)</f>
        <v>0</v>
      </c>
      <c r="BG853" s="232">
        <f>IF(N853="zákl. přenesená",J853,0)</f>
        <v>0</v>
      </c>
      <c r="BH853" s="232">
        <f>IF(N853="sníž. přenesená",J853,0)</f>
        <v>0</v>
      </c>
      <c r="BI853" s="232">
        <f>IF(N853="nulová",J853,0)</f>
        <v>0</v>
      </c>
      <c r="BJ853" s="18" t="s">
        <v>82</v>
      </c>
      <c r="BK853" s="232">
        <f>ROUND(I853*H853,2)</f>
        <v>0</v>
      </c>
      <c r="BL853" s="18" t="s">
        <v>257</v>
      </c>
      <c r="BM853" s="231" t="s">
        <v>895</v>
      </c>
    </row>
    <row r="854" s="12" customFormat="1">
      <c r="B854" s="236"/>
      <c r="C854" s="237"/>
      <c r="D854" s="233" t="s">
        <v>164</v>
      </c>
      <c r="E854" s="237"/>
      <c r="F854" s="239" t="s">
        <v>896</v>
      </c>
      <c r="G854" s="237"/>
      <c r="H854" s="240">
        <v>229.70400000000001</v>
      </c>
      <c r="I854" s="241"/>
      <c r="J854" s="237"/>
      <c r="K854" s="237"/>
      <c r="L854" s="242"/>
      <c r="M854" s="243"/>
      <c r="N854" s="244"/>
      <c r="O854" s="244"/>
      <c r="P854" s="244"/>
      <c r="Q854" s="244"/>
      <c r="R854" s="244"/>
      <c r="S854" s="244"/>
      <c r="T854" s="245"/>
      <c r="AT854" s="246" t="s">
        <v>164</v>
      </c>
      <c r="AU854" s="246" t="s">
        <v>84</v>
      </c>
      <c r="AV854" s="12" t="s">
        <v>84</v>
      </c>
      <c r="AW854" s="12" t="s">
        <v>4</v>
      </c>
      <c r="AX854" s="12" t="s">
        <v>82</v>
      </c>
      <c r="AY854" s="246" t="s">
        <v>153</v>
      </c>
    </row>
    <row r="855" s="1" customFormat="1" ht="16.5" customHeight="1">
      <c r="B855" s="39"/>
      <c r="C855" s="279" t="s">
        <v>897</v>
      </c>
      <c r="D855" s="279" t="s">
        <v>275</v>
      </c>
      <c r="E855" s="280" t="s">
        <v>898</v>
      </c>
      <c r="F855" s="281" t="s">
        <v>899</v>
      </c>
      <c r="G855" s="282" t="s">
        <v>158</v>
      </c>
      <c r="H855" s="283">
        <v>229.70400000000001</v>
      </c>
      <c r="I855" s="284"/>
      <c r="J855" s="285">
        <f>ROUND(I855*H855,2)</f>
        <v>0</v>
      </c>
      <c r="K855" s="281" t="s">
        <v>159</v>
      </c>
      <c r="L855" s="286"/>
      <c r="M855" s="287" t="s">
        <v>19</v>
      </c>
      <c r="N855" s="288" t="s">
        <v>45</v>
      </c>
      <c r="O855" s="84"/>
      <c r="P855" s="229">
        <f>O855*H855</f>
        <v>0</v>
      </c>
      <c r="Q855" s="229">
        <v>0.0014</v>
      </c>
      <c r="R855" s="229">
        <f>Q855*H855</f>
        <v>0.32158560000000003</v>
      </c>
      <c r="S855" s="229">
        <v>0</v>
      </c>
      <c r="T855" s="230">
        <f>S855*H855</f>
        <v>0</v>
      </c>
      <c r="AR855" s="231" t="s">
        <v>336</v>
      </c>
      <c r="AT855" s="231" t="s">
        <v>275</v>
      </c>
      <c r="AU855" s="231" t="s">
        <v>84</v>
      </c>
      <c r="AY855" s="18" t="s">
        <v>153</v>
      </c>
      <c r="BE855" s="232">
        <f>IF(N855="základní",J855,0)</f>
        <v>0</v>
      </c>
      <c r="BF855" s="232">
        <f>IF(N855="snížená",J855,0)</f>
        <v>0</v>
      </c>
      <c r="BG855" s="232">
        <f>IF(N855="zákl. přenesená",J855,0)</f>
        <v>0</v>
      </c>
      <c r="BH855" s="232">
        <f>IF(N855="sníž. přenesená",J855,0)</f>
        <v>0</v>
      </c>
      <c r="BI855" s="232">
        <f>IF(N855="nulová",J855,0)</f>
        <v>0</v>
      </c>
      <c r="BJ855" s="18" t="s">
        <v>82</v>
      </c>
      <c r="BK855" s="232">
        <f>ROUND(I855*H855,2)</f>
        <v>0</v>
      </c>
      <c r="BL855" s="18" t="s">
        <v>257</v>
      </c>
      <c r="BM855" s="231" t="s">
        <v>900</v>
      </c>
    </row>
    <row r="856" s="12" customFormat="1">
      <c r="B856" s="236"/>
      <c r="C856" s="237"/>
      <c r="D856" s="233" t="s">
        <v>164</v>
      </c>
      <c r="E856" s="237"/>
      <c r="F856" s="239" t="s">
        <v>896</v>
      </c>
      <c r="G856" s="237"/>
      <c r="H856" s="240">
        <v>229.70400000000001</v>
      </c>
      <c r="I856" s="241"/>
      <c r="J856" s="237"/>
      <c r="K856" s="237"/>
      <c r="L856" s="242"/>
      <c r="M856" s="243"/>
      <c r="N856" s="244"/>
      <c r="O856" s="244"/>
      <c r="P856" s="244"/>
      <c r="Q856" s="244"/>
      <c r="R856" s="244"/>
      <c r="S856" s="244"/>
      <c r="T856" s="245"/>
      <c r="AT856" s="246" t="s">
        <v>164</v>
      </c>
      <c r="AU856" s="246" t="s">
        <v>84</v>
      </c>
      <c r="AV856" s="12" t="s">
        <v>84</v>
      </c>
      <c r="AW856" s="12" t="s">
        <v>4</v>
      </c>
      <c r="AX856" s="12" t="s">
        <v>82</v>
      </c>
      <c r="AY856" s="246" t="s">
        <v>153</v>
      </c>
    </row>
    <row r="857" s="1" customFormat="1" ht="24" customHeight="1">
      <c r="B857" s="39"/>
      <c r="C857" s="220" t="s">
        <v>901</v>
      </c>
      <c r="D857" s="220" t="s">
        <v>155</v>
      </c>
      <c r="E857" s="221" t="s">
        <v>902</v>
      </c>
      <c r="F857" s="222" t="s">
        <v>903</v>
      </c>
      <c r="G857" s="223" t="s">
        <v>158</v>
      </c>
      <c r="H857" s="224">
        <v>37.512</v>
      </c>
      <c r="I857" s="225"/>
      <c r="J857" s="226">
        <f>ROUND(I857*H857,2)</f>
        <v>0</v>
      </c>
      <c r="K857" s="222" t="s">
        <v>159</v>
      </c>
      <c r="L857" s="44"/>
      <c r="M857" s="227" t="s">
        <v>19</v>
      </c>
      <c r="N857" s="228" t="s">
        <v>45</v>
      </c>
      <c r="O857" s="84"/>
      <c r="P857" s="229">
        <f>O857*H857</f>
        <v>0</v>
      </c>
      <c r="Q857" s="229">
        <v>0.0060000000000000001</v>
      </c>
      <c r="R857" s="229">
        <f>Q857*H857</f>
        <v>0.22507199999999999</v>
      </c>
      <c r="S857" s="229">
        <v>0</v>
      </c>
      <c r="T857" s="230">
        <f>S857*H857</f>
        <v>0</v>
      </c>
      <c r="AR857" s="231" t="s">
        <v>257</v>
      </c>
      <c r="AT857" s="231" t="s">
        <v>155</v>
      </c>
      <c r="AU857" s="231" t="s">
        <v>84</v>
      </c>
      <c r="AY857" s="18" t="s">
        <v>153</v>
      </c>
      <c r="BE857" s="232">
        <f>IF(N857="základní",J857,0)</f>
        <v>0</v>
      </c>
      <c r="BF857" s="232">
        <f>IF(N857="snížená",J857,0)</f>
        <v>0</v>
      </c>
      <c r="BG857" s="232">
        <f>IF(N857="zákl. přenesená",J857,0)</f>
        <v>0</v>
      </c>
      <c r="BH857" s="232">
        <f>IF(N857="sníž. přenesená",J857,0)</f>
        <v>0</v>
      </c>
      <c r="BI857" s="232">
        <f>IF(N857="nulová",J857,0)</f>
        <v>0</v>
      </c>
      <c r="BJ857" s="18" t="s">
        <v>82</v>
      </c>
      <c r="BK857" s="232">
        <f>ROUND(I857*H857,2)</f>
        <v>0</v>
      </c>
      <c r="BL857" s="18" t="s">
        <v>257</v>
      </c>
      <c r="BM857" s="231" t="s">
        <v>904</v>
      </c>
    </row>
    <row r="858" s="1" customFormat="1">
      <c r="B858" s="39"/>
      <c r="C858" s="40"/>
      <c r="D858" s="233" t="s">
        <v>162</v>
      </c>
      <c r="E858" s="40"/>
      <c r="F858" s="234" t="s">
        <v>905</v>
      </c>
      <c r="G858" s="40"/>
      <c r="H858" s="40"/>
      <c r="I858" s="146"/>
      <c r="J858" s="40"/>
      <c r="K858" s="40"/>
      <c r="L858" s="44"/>
      <c r="M858" s="235"/>
      <c r="N858" s="84"/>
      <c r="O858" s="84"/>
      <c r="P858" s="84"/>
      <c r="Q858" s="84"/>
      <c r="R858" s="84"/>
      <c r="S858" s="84"/>
      <c r="T858" s="85"/>
      <c r="AT858" s="18" t="s">
        <v>162</v>
      </c>
      <c r="AU858" s="18" t="s">
        <v>84</v>
      </c>
    </row>
    <row r="859" s="12" customFormat="1">
      <c r="B859" s="236"/>
      <c r="C859" s="237"/>
      <c r="D859" s="233" t="s">
        <v>164</v>
      </c>
      <c r="E859" s="238" t="s">
        <v>19</v>
      </c>
      <c r="F859" s="239" t="s">
        <v>876</v>
      </c>
      <c r="G859" s="237"/>
      <c r="H859" s="240">
        <v>37.512</v>
      </c>
      <c r="I859" s="241"/>
      <c r="J859" s="237"/>
      <c r="K859" s="237"/>
      <c r="L859" s="242"/>
      <c r="M859" s="243"/>
      <c r="N859" s="244"/>
      <c r="O859" s="244"/>
      <c r="P859" s="244"/>
      <c r="Q859" s="244"/>
      <c r="R859" s="244"/>
      <c r="S859" s="244"/>
      <c r="T859" s="245"/>
      <c r="AT859" s="246" t="s">
        <v>164</v>
      </c>
      <c r="AU859" s="246" t="s">
        <v>84</v>
      </c>
      <c r="AV859" s="12" t="s">
        <v>84</v>
      </c>
      <c r="AW859" s="12" t="s">
        <v>34</v>
      </c>
      <c r="AX859" s="12" t="s">
        <v>74</v>
      </c>
      <c r="AY859" s="246" t="s">
        <v>153</v>
      </c>
    </row>
    <row r="860" s="13" customFormat="1">
      <c r="B860" s="247"/>
      <c r="C860" s="248"/>
      <c r="D860" s="233" t="s">
        <v>164</v>
      </c>
      <c r="E860" s="249" t="s">
        <v>19</v>
      </c>
      <c r="F860" s="250" t="s">
        <v>167</v>
      </c>
      <c r="G860" s="248"/>
      <c r="H860" s="251">
        <v>37.512</v>
      </c>
      <c r="I860" s="252"/>
      <c r="J860" s="248"/>
      <c r="K860" s="248"/>
      <c r="L860" s="253"/>
      <c r="M860" s="254"/>
      <c r="N860" s="255"/>
      <c r="O860" s="255"/>
      <c r="P860" s="255"/>
      <c r="Q860" s="255"/>
      <c r="R860" s="255"/>
      <c r="S860" s="255"/>
      <c r="T860" s="256"/>
      <c r="AT860" s="257" t="s">
        <v>164</v>
      </c>
      <c r="AU860" s="257" t="s">
        <v>84</v>
      </c>
      <c r="AV860" s="13" t="s">
        <v>160</v>
      </c>
      <c r="AW860" s="13" t="s">
        <v>34</v>
      </c>
      <c r="AX860" s="13" t="s">
        <v>82</v>
      </c>
      <c r="AY860" s="257" t="s">
        <v>153</v>
      </c>
    </row>
    <row r="861" s="1" customFormat="1" ht="16.5" customHeight="1">
      <c r="B861" s="39"/>
      <c r="C861" s="279" t="s">
        <v>906</v>
      </c>
      <c r="D861" s="279" t="s">
        <v>275</v>
      </c>
      <c r="E861" s="280" t="s">
        <v>907</v>
      </c>
      <c r="F861" s="281" t="s">
        <v>908</v>
      </c>
      <c r="G861" s="282" t="s">
        <v>158</v>
      </c>
      <c r="H861" s="283">
        <v>39.387999999999998</v>
      </c>
      <c r="I861" s="284"/>
      <c r="J861" s="285">
        <f>ROUND(I861*H861,2)</f>
        <v>0</v>
      </c>
      <c r="K861" s="281" t="s">
        <v>159</v>
      </c>
      <c r="L861" s="286"/>
      <c r="M861" s="287" t="s">
        <v>19</v>
      </c>
      <c r="N861" s="288" t="s">
        <v>45</v>
      </c>
      <c r="O861" s="84"/>
      <c r="P861" s="229">
        <f>O861*H861</f>
        <v>0</v>
      </c>
      <c r="Q861" s="229">
        <v>0.0030000000000000001</v>
      </c>
      <c r="R861" s="229">
        <f>Q861*H861</f>
        <v>0.11816399999999999</v>
      </c>
      <c r="S861" s="229">
        <v>0</v>
      </c>
      <c r="T861" s="230">
        <f>S861*H861</f>
        <v>0</v>
      </c>
      <c r="AR861" s="231" t="s">
        <v>336</v>
      </c>
      <c r="AT861" s="231" t="s">
        <v>275</v>
      </c>
      <c r="AU861" s="231" t="s">
        <v>84</v>
      </c>
      <c r="AY861" s="18" t="s">
        <v>153</v>
      </c>
      <c r="BE861" s="232">
        <f>IF(N861="základní",J861,0)</f>
        <v>0</v>
      </c>
      <c r="BF861" s="232">
        <f>IF(N861="snížená",J861,0)</f>
        <v>0</v>
      </c>
      <c r="BG861" s="232">
        <f>IF(N861="zákl. přenesená",J861,0)</f>
        <v>0</v>
      </c>
      <c r="BH861" s="232">
        <f>IF(N861="sníž. přenesená",J861,0)</f>
        <v>0</v>
      </c>
      <c r="BI861" s="232">
        <f>IF(N861="nulová",J861,0)</f>
        <v>0</v>
      </c>
      <c r="BJ861" s="18" t="s">
        <v>82</v>
      </c>
      <c r="BK861" s="232">
        <f>ROUND(I861*H861,2)</f>
        <v>0</v>
      </c>
      <c r="BL861" s="18" t="s">
        <v>257</v>
      </c>
      <c r="BM861" s="231" t="s">
        <v>909</v>
      </c>
    </row>
    <row r="862" s="12" customFormat="1">
      <c r="B862" s="236"/>
      <c r="C862" s="237"/>
      <c r="D862" s="233" t="s">
        <v>164</v>
      </c>
      <c r="E862" s="237"/>
      <c r="F862" s="239" t="s">
        <v>910</v>
      </c>
      <c r="G862" s="237"/>
      <c r="H862" s="240">
        <v>39.387999999999998</v>
      </c>
      <c r="I862" s="241"/>
      <c r="J862" s="237"/>
      <c r="K862" s="237"/>
      <c r="L862" s="242"/>
      <c r="M862" s="243"/>
      <c r="N862" s="244"/>
      <c r="O862" s="244"/>
      <c r="P862" s="244"/>
      <c r="Q862" s="244"/>
      <c r="R862" s="244"/>
      <c r="S862" s="244"/>
      <c r="T862" s="245"/>
      <c r="AT862" s="246" t="s">
        <v>164</v>
      </c>
      <c r="AU862" s="246" t="s">
        <v>84</v>
      </c>
      <c r="AV862" s="12" t="s">
        <v>84</v>
      </c>
      <c r="AW862" s="12" t="s">
        <v>4</v>
      </c>
      <c r="AX862" s="12" t="s">
        <v>82</v>
      </c>
      <c r="AY862" s="246" t="s">
        <v>153</v>
      </c>
    </row>
    <row r="863" s="1" customFormat="1" ht="24" customHeight="1">
      <c r="B863" s="39"/>
      <c r="C863" s="220" t="s">
        <v>911</v>
      </c>
      <c r="D863" s="220" t="s">
        <v>155</v>
      </c>
      <c r="E863" s="221" t="s">
        <v>912</v>
      </c>
      <c r="F863" s="222" t="s">
        <v>913</v>
      </c>
      <c r="G863" s="223" t="s">
        <v>215</v>
      </c>
      <c r="H863" s="224">
        <v>1.7929999999999999</v>
      </c>
      <c r="I863" s="225"/>
      <c r="J863" s="226">
        <f>ROUND(I863*H863,2)</f>
        <v>0</v>
      </c>
      <c r="K863" s="222" t="s">
        <v>159</v>
      </c>
      <c r="L863" s="44"/>
      <c r="M863" s="227" t="s">
        <v>19</v>
      </c>
      <c r="N863" s="228" t="s">
        <v>45</v>
      </c>
      <c r="O863" s="84"/>
      <c r="P863" s="229">
        <f>O863*H863</f>
        <v>0</v>
      </c>
      <c r="Q863" s="229">
        <v>0</v>
      </c>
      <c r="R863" s="229">
        <f>Q863*H863</f>
        <v>0</v>
      </c>
      <c r="S863" s="229">
        <v>0</v>
      </c>
      <c r="T863" s="230">
        <f>S863*H863</f>
        <v>0</v>
      </c>
      <c r="AR863" s="231" t="s">
        <v>257</v>
      </c>
      <c r="AT863" s="231" t="s">
        <v>155</v>
      </c>
      <c r="AU863" s="231" t="s">
        <v>84</v>
      </c>
      <c r="AY863" s="18" t="s">
        <v>153</v>
      </c>
      <c r="BE863" s="232">
        <f>IF(N863="základní",J863,0)</f>
        <v>0</v>
      </c>
      <c r="BF863" s="232">
        <f>IF(N863="snížená",J863,0)</f>
        <v>0</v>
      </c>
      <c r="BG863" s="232">
        <f>IF(N863="zákl. přenesená",J863,0)</f>
        <v>0</v>
      </c>
      <c r="BH863" s="232">
        <f>IF(N863="sníž. přenesená",J863,0)</f>
        <v>0</v>
      </c>
      <c r="BI863" s="232">
        <f>IF(N863="nulová",J863,0)</f>
        <v>0</v>
      </c>
      <c r="BJ863" s="18" t="s">
        <v>82</v>
      </c>
      <c r="BK863" s="232">
        <f>ROUND(I863*H863,2)</f>
        <v>0</v>
      </c>
      <c r="BL863" s="18" t="s">
        <v>257</v>
      </c>
      <c r="BM863" s="231" t="s">
        <v>914</v>
      </c>
    </row>
    <row r="864" s="1" customFormat="1">
      <c r="B864" s="39"/>
      <c r="C864" s="40"/>
      <c r="D864" s="233" t="s">
        <v>162</v>
      </c>
      <c r="E864" s="40"/>
      <c r="F864" s="234" t="s">
        <v>915</v>
      </c>
      <c r="G864" s="40"/>
      <c r="H864" s="40"/>
      <c r="I864" s="146"/>
      <c r="J864" s="40"/>
      <c r="K864" s="40"/>
      <c r="L864" s="44"/>
      <c r="M864" s="235"/>
      <c r="N864" s="84"/>
      <c r="O864" s="84"/>
      <c r="P864" s="84"/>
      <c r="Q864" s="84"/>
      <c r="R864" s="84"/>
      <c r="S864" s="84"/>
      <c r="T864" s="85"/>
      <c r="AT864" s="18" t="s">
        <v>162</v>
      </c>
      <c r="AU864" s="18" t="s">
        <v>84</v>
      </c>
    </row>
    <row r="865" s="11" customFormat="1" ht="22.8" customHeight="1">
      <c r="B865" s="204"/>
      <c r="C865" s="205"/>
      <c r="D865" s="206" t="s">
        <v>73</v>
      </c>
      <c r="E865" s="218" t="s">
        <v>916</v>
      </c>
      <c r="F865" s="218" t="s">
        <v>917</v>
      </c>
      <c r="G865" s="205"/>
      <c r="H865" s="205"/>
      <c r="I865" s="208"/>
      <c r="J865" s="219">
        <f>BK865</f>
        <v>0</v>
      </c>
      <c r="K865" s="205"/>
      <c r="L865" s="210"/>
      <c r="M865" s="211"/>
      <c r="N865" s="212"/>
      <c r="O865" s="212"/>
      <c r="P865" s="213">
        <f>SUM(P866:P872)</f>
        <v>0</v>
      </c>
      <c r="Q865" s="212"/>
      <c r="R865" s="213">
        <f>SUM(R866:R872)</f>
        <v>0</v>
      </c>
      <c r="S865" s="212"/>
      <c r="T865" s="214">
        <f>SUM(T866:T872)</f>
        <v>0</v>
      </c>
      <c r="AR865" s="215" t="s">
        <v>84</v>
      </c>
      <c r="AT865" s="216" t="s">
        <v>73</v>
      </c>
      <c r="AU865" s="216" t="s">
        <v>82</v>
      </c>
      <c r="AY865" s="215" t="s">
        <v>153</v>
      </c>
      <c r="BK865" s="217">
        <f>SUM(BK866:BK872)</f>
        <v>0</v>
      </c>
    </row>
    <row r="866" s="1" customFormat="1" ht="16.5" customHeight="1">
      <c r="B866" s="39"/>
      <c r="C866" s="220" t="s">
        <v>918</v>
      </c>
      <c r="D866" s="220" t="s">
        <v>155</v>
      </c>
      <c r="E866" s="221" t="s">
        <v>919</v>
      </c>
      <c r="F866" s="222" t="s">
        <v>920</v>
      </c>
      <c r="G866" s="223" t="s">
        <v>921</v>
      </c>
      <c r="H866" s="224">
        <v>2</v>
      </c>
      <c r="I866" s="225"/>
      <c r="J866" s="226">
        <f>ROUND(I866*H866,2)</f>
        <v>0</v>
      </c>
      <c r="K866" s="222" t="s">
        <v>19</v>
      </c>
      <c r="L866" s="44"/>
      <c r="M866" s="227" t="s">
        <v>19</v>
      </c>
      <c r="N866" s="228" t="s">
        <v>45</v>
      </c>
      <c r="O866" s="84"/>
      <c r="P866" s="229">
        <f>O866*H866</f>
        <v>0</v>
      </c>
      <c r="Q866" s="229">
        <v>0</v>
      </c>
      <c r="R866" s="229">
        <f>Q866*H866</f>
        <v>0</v>
      </c>
      <c r="S866" s="229">
        <v>0</v>
      </c>
      <c r="T866" s="230">
        <f>S866*H866</f>
        <v>0</v>
      </c>
      <c r="AR866" s="231" t="s">
        <v>257</v>
      </c>
      <c r="AT866" s="231" t="s">
        <v>155</v>
      </c>
      <c r="AU866" s="231" t="s">
        <v>84</v>
      </c>
      <c r="AY866" s="18" t="s">
        <v>153</v>
      </c>
      <c r="BE866" s="232">
        <f>IF(N866="základní",J866,0)</f>
        <v>0</v>
      </c>
      <c r="BF866" s="232">
        <f>IF(N866="snížená",J866,0)</f>
        <v>0</v>
      </c>
      <c r="BG866" s="232">
        <f>IF(N866="zákl. přenesená",J866,0)</f>
        <v>0</v>
      </c>
      <c r="BH866" s="232">
        <f>IF(N866="sníž. přenesená",J866,0)</f>
        <v>0</v>
      </c>
      <c r="BI866" s="232">
        <f>IF(N866="nulová",J866,0)</f>
        <v>0</v>
      </c>
      <c r="BJ866" s="18" t="s">
        <v>82</v>
      </c>
      <c r="BK866" s="232">
        <f>ROUND(I866*H866,2)</f>
        <v>0</v>
      </c>
      <c r="BL866" s="18" t="s">
        <v>257</v>
      </c>
      <c r="BM866" s="231" t="s">
        <v>922</v>
      </c>
    </row>
    <row r="867" s="1" customFormat="1" ht="24" customHeight="1">
      <c r="B867" s="39"/>
      <c r="C867" s="220" t="s">
        <v>923</v>
      </c>
      <c r="D867" s="220" t="s">
        <v>155</v>
      </c>
      <c r="E867" s="221" t="s">
        <v>924</v>
      </c>
      <c r="F867" s="222" t="s">
        <v>925</v>
      </c>
      <c r="G867" s="223" t="s">
        <v>921</v>
      </c>
      <c r="H867" s="224">
        <v>2</v>
      </c>
      <c r="I867" s="225"/>
      <c r="J867" s="226">
        <f>ROUND(I867*H867,2)</f>
        <v>0</v>
      </c>
      <c r="K867" s="222" t="s">
        <v>19</v>
      </c>
      <c r="L867" s="44"/>
      <c r="M867" s="227" t="s">
        <v>19</v>
      </c>
      <c r="N867" s="228" t="s">
        <v>45</v>
      </c>
      <c r="O867" s="84"/>
      <c r="P867" s="229">
        <f>O867*H867</f>
        <v>0</v>
      </c>
      <c r="Q867" s="229">
        <v>0</v>
      </c>
      <c r="R867" s="229">
        <f>Q867*H867</f>
        <v>0</v>
      </c>
      <c r="S867" s="229">
        <v>0</v>
      </c>
      <c r="T867" s="230">
        <f>S867*H867</f>
        <v>0</v>
      </c>
      <c r="AR867" s="231" t="s">
        <v>257</v>
      </c>
      <c r="AT867" s="231" t="s">
        <v>155</v>
      </c>
      <c r="AU867" s="231" t="s">
        <v>84</v>
      </c>
      <c r="AY867" s="18" t="s">
        <v>153</v>
      </c>
      <c r="BE867" s="232">
        <f>IF(N867="základní",J867,0)</f>
        <v>0</v>
      </c>
      <c r="BF867" s="232">
        <f>IF(N867="snížená",J867,0)</f>
        <v>0</v>
      </c>
      <c r="BG867" s="232">
        <f>IF(N867="zákl. přenesená",J867,0)</f>
        <v>0</v>
      </c>
      <c r="BH867" s="232">
        <f>IF(N867="sníž. přenesená",J867,0)</f>
        <v>0</v>
      </c>
      <c r="BI867" s="232">
        <f>IF(N867="nulová",J867,0)</f>
        <v>0</v>
      </c>
      <c r="BJ867" s="18" t="s">
        <v>82</v>
      </c>
      <c r="BK867" s="232">
        <f>ROUND(I867*H867,2)</f>
        <v>0</v>
      </c>
      <c r="BL867" s="18" t="s">
        <v>257</v>
      </c>
      <c r="BM867" s="231" t="s">
        <v>926</v>
      </c>
    </row>
    <row r="868" s="1" customFormat="1" ht="16.5" customHeight="1">
      <c r="B868" s="39"/>
      <c r="C868" s="220" t="s">
        <v>927</v>
      </c>
      <c r="D868" s="220" t="s">
        <v>155</v>
      </c>
      <c r="E868" s="221" t="s">
        <v>928</v>
      </c>
      <c r="F868" s="222" t="s">
        <v>929</v>
      </c>
      <c r="G868" s="223" t="s">
        <v>921</v>
      </c>
      <c r="H868" s="224">
        <v>1</v>
      </c>
      <c r="I868" s="225"/>
      <c r="J868" s="226">
        <f>ROUND(I868*H868,2)</f>
        <v>0</v>
      </c>
      <c r="K868" s="222" t="s">
        <v>19</v>
      </c>
      <c r="L868" s="44"/>
      <c r="M868" s="227" t="s">
        <v>19</v>
      </c>
      <c r="N868" s="228" t="s">
        <v>45</v>
      </c>
      <c r="O868" s="84"/>
      <c r="P868" s="229">
        <f>O868*H868</f>
        <v>0</v>
      </c>
      <c r="Q868" s="229">
        <v>0</v>
      </c>
      <c r="R868" s="229">
        <f>Q868*H868</f>
        <v>0</v>
      </c>
      <c r="S868" s="229">
        <v>0</v>
      </c>
      <c r="T868" s="230">
        <f>S868*H868</f>
        <v>0</v>
      </c>
      <c r="AR868" s="231" t="s">
        <v>257</v>
      </c>
      <c r="AT868" s="231" t="s">
        <v>155</v>
      </c>
      <c r="AU868" s="231" t="s">
        <v>84</v>
      </c>
      <c r="AY868" s="18" t="s">
        <v>153</v>
      </c>
      <c r="BE868" s="232">
        <f>IF(N868="základní",J868,0)</f>
        <v>0</v>
      </c>
      <c r="BF868" s="232">
        <f>IF(N868="snížená",J868,0)</f>
        <v>0</v>
      </c>
      <c r="BG868" s="232">
        <f>IF(N868="zákl. přenesená",J868,0)</f>
        <v>0</v>
      </c>
      <c r="BH868" s="232">
        <f>IF(N868="sníž. přenesená",J868,0)</f>
        <v>0</v>
      </c>
      <c r="BI868" s="232">
        <f>IF(N868="nulová",J868,0)</f>
        <v>0</v>
      </c>
      <c r="BJ868" s="18" t="s">
        <v>82</v>
      </c>
      <c r="BK868" s="232">
        <f>ROUND(I868*H868,2)</f>
        <v>0</v>
      </c>
      <c r="BL868" s="18" t="s">
        <v>257</v>
      </c>
      <c r="BM868" s="231" t="s">
        <v>930</v>
      </c>
    </row>
    <row r="869" s="1" customFormat="1" ht="16.5" customHeight="1">
      <c r="B869" s="39"/>
      <c r="C869" s="220" t="s">
        <v>931</v>
      </c>
      <c r="D869" s="220" t="s">
        <v>155</v>
      </c>
      <c r="E869" s="221" t="s">
        <v>932</v>
      </c>
      <c r="F869" s="222" t="s">
        <v>933</v>
      </c>
      <c r="G869" s="223" t="s">
        <v>921</v>
      </c>
      <c r="H869" s="224">
        <v>1</v>
      </c>
      <c r="I869" s="225"/>
      <c r="J869" s="226">
        <f>ROUND(I869*H869,2)</f>
        <v>0</v>
      </c>
      <c r="K869" s="222" t="s">
        <v>19</v>
      </c>
      <c r="L869" s="44"/>
      <c r="M869" s="227" t="s">
        <v>19</v>
      </c>
      <c r="N869" s="228" t="s">
        <v>45</v>
      </c>
      <c r="O869" s="84"/>
      <c r="P869" s="229">
        <f>O869*H869</f>
        <v>0</v>
      </c>
      <c r="Q869" s="229">
        <v>0</v>
      </c>
      <c r="R869" s="229">
        <f>Q869*H869</f>
        <v>0</v>
      </c>
      <c r="S869" s="229">
        <v>0</v>
      </c>
      <c r="T869" s="230">
        <f>S869*H869</f>
        <v>0</v>
      </c>
      <c r="AR869" s="231" t="s">
        <v>257</v>
      </c>
      <c r="AT869" s="231" t="s">
        <v>155</v>
      </c>
      <c r="AU869" s="231" t="s">
        <v>84</v>
      </c>
      <c r="AY869" s="18" t="s">
        <v>153</v>
      </c>
      <c r="BE869" s="232">
        <f>IF(N869="základní",J869,0)</f>
        <v>0</v>
      </c>
      <c r="BF869" s="232">
        <f>IF(N869="snížená",J869,0)</f>
        <v>0</v>
      </c>
      <c r="BG869" s="232">
        <f>IF(N869="zákl. přenesená",J869,0)</f>
        <v>0</v>
      </c>
      <c r="BH869" s="232">
        <f>IF(N869="sníž. přenesená",J869,0)</f>
        <v>0</v>
      </c>
      <c r="BI869" s="232">
        <f>IF(N869="nulová",J869,0)</f>
        <v>0</v>
      </c>
      <c r="BJ869" s="18" t="s">
        <v>82</v>
      </c>
      <c r="BK869" s="232">
        <f>ROUND(I869*H869,2)</f>
        <v>0</v>
      </c>
      <c r="BL869" s="18" t="s">
        <v>257</v>
      </c>
      <c r="BM869" s="231" t="s">
        <v>934</v>
      </c>
    </row>
    <row r="870" s="1" customFormat="1" ht="16.5" customHeight="1">
      <c r="B870" s="39"/>
      <c r="C870" s="220" t="s">
        <v>935</v>
      </c>
      <c r="D870" s="220" t="s">
        <v>155</v>
      </c>
      <c r="E870" s="221" t="s">
        <v>936</v>
      </c>
      <c r="F870" s="222" t="s">
        <v>937</v>
      </c>
      <c r="G870" s="223" t="s">
        <v>921</v>
      </c>
      <c r="H870" s="224">
        <v>2</v>
      </c>
      <c r="I870" s="225"/>
      <c r="J870" s="226">
        <f>ROUND(I870*H870,2)</f>
        <v>0</v>
      </c>
      <c r="K870" s="222" t="s">
        <v>19</v>
      </c>
      <c r="L870" s="44"/>
      <c r="M870" s="227" t="s">
        <v>19</v>
      </c>
      <c r="N870" s="228" t="s">
        <v>45</v>
      </c>
      <c r="O870" s="84"/>
      <c r="P870" s="229">
        <f>O870*H870</f>
        <v>0</v>
      </c>
      <c r="Q870" s="229">
        <v>0</v>
      </c>
      <c r="R870" s="229">
        <f>Q870*H870</f>
        <v>0</v>
      </c>
      <c r="S870" s="229">
        <v>0</v>
      </c>
      <c r="T870" s="230">
        <f>S870*H870</f>
        <v>0</v>
      </c>
      <c r="AR870" s="231" t="s">
        <v>257</v>
      </c>
      <c r="AT870" s="231" t="s">
        <v>155</v>
      </c>
      <c r="AU870" s="231" t="s">
        <v>84</v>
      </c>
      <c r="AY870" s="18" t="s">
        <v>153</v>
      </c>
      <c r="BE870" s="232">
        <f>IF(N870="základní",J870,0)</f>
        <v>0</v>
      </c>
      <c r="BF870" s="232">
        <f>IF(N870="snížená",J870,0)</f>
        <v>0</v>
      </c>
      <c r="BG870" s="232">
        <f>IF(N870="zákl. přenesená",J870,0)</f>
        <v>0</v>
      </c>
      <c r="BH870" s="232">
        <f>IF(N870="sníž. přenesená",J870,0)</f>
        <v>0</v>
      </c>
      <c r="BI870" s="232">
        <f>IF(N870="nulová",J870,0)</f>
        <v>0</v>
      </c>
      <c r="BJ870" s="18" t="s">
        <v>82</v>
      </c>
      <c r="BK870" s="232">
        <f>ROUND(I870*H870,2)</f>
        <v>0</v>
      </c>
      <c r="BL870" s="18" t="s">
        <v>257</v>
      </c>
      <c r="BM870" s="231" t="s">
        <v>938</v>
      </c>
    </row>
    <row r="871" s="1" customFormat="1" ht="16.5" customHeight="1">
      <c r="B871" s="39"/>
      <c r="C871" s="220" t="s">
        <v>939</v>
      </c>
      <c r="D871" s="220" t="s">
        <v>155</v>
      </c>
      <c r="E871" s="221" t="s">
        <v>940</v>
      </c>
      <c r="F871" s="222" t="s">
        <v>941</v>
      </c>
      <c r="G871" s="223" t="s">
        <v>921</v>
      </c>
      <c r="H871" s="224">
        <v>1</v>
      </c>
      <c r="I871" s="225"/>
      <c r="J871" s="226">
        <f>ROUND(I871*H871,2)</f>
        <v>0</v>
      </c>
      <c r="K871" s="222" t="s">
        <v>19</v>
      </c>
      <c r="L871" s="44"/>
      <c r="M871" s="227" t="s">
        <v>19</v>
      </c>
      <c r="N871" s="228" t="s">
        <v>45</v>
      </c>
      <c r="O871" s="84"/>
      <c r="P871" s="229">
        <f>O871*H871</f>
        <v>0</v>
      </c>
      <c r="Q871" s="229">
        <v>0</v>
      </c>
      <c r="R871" s="229">
        <f>Q871*H871</f>
        <v>0</v>
      </c>
      <c r="S871" s="229">
        <v>0</v>
      </c>
      <c r="T871" s="230">
        <f>S871*H871</f>
        <v>0</v>
      </c>
      <c r="AR871" s="231" t="s">
        <v>257</v>
      </c>
      <c r="AT871" s="231" t="s">
        <v>155</v>
      </c>
      <c r="AU871" s="231" t="s">
        <v>84</v>
      </c>
      <c r="AY871" s="18" t="s">
        <v>153</v>
      </c>
      <c r="BE871" s="232">
        <f>IF(N871="základní",J871,0)</f>
        <v>0</v>
      </c>
      <c r="BF871" s="232">
        <f>IF(N871="snížená",J871,0)</f>
        <v>0</v>
      </c>
      <c r="BG871" s="232">
        <f>IF(N871="zákl. přenesená",J871,0)</f>
        <v>0</v>
      </c>
      <c r="BH871" s="232">
        <f>IF(N871="sníž. přenesená",J871,0)</f>
        <v>0</v>
      </c>
      <c r="BI871" s="232">
        <f>IF(N871="nulová",J871,0)</f>
        <v>0</v>
      </c>
      <c r="BJ871" s="18" t="s">
        <v>82</v>
      </c>
      <c r="BK871" s="232">
        <f>ROUND(I871*H871,2)</f>
        <v>0</v>
      </c>
      <c r="BL871" s="18" t="s">
        <v>257</v>
      </c>
      <c r="BM871" s="231" t="s">
        <v>942</v>
      </c>
    </row>
    <row r="872" s="1" customFormat="1" ht="16.5" customHeight="1">
      <c r="B872" s="39"/>
      <c r="C872" s="220" t="s">
        <v>943</v>
      </c>
      <c r="D872" s="220" t="s">
        <v>155</v>
      </c>
      <c r="E872" s="221" t="s">
        <v>944</v>
      </c>
      <c r="F872" s="222" t="s">
        <v>945</v>
      </c>
      <c r="G872" s="223" t="s">
        <v>921</v>
      </c>
      <c r="H872" s="224">
        <v>1</v>
      </c>
      <c r="I872" s="225"/>
      <c r="J872" s="226">
        <f>ROUND(I872*H872,2)</f>
        <v>0</v>
      </c>
      <c r="K872" s="222" t="s">
        <v>19</v>
      </c>
      <c r="L872" s="44"/>
      <c r="M872" s="227" t="s">
        <v>19</v>
      </c>
      <c r="N872" s="228" t="s">
        <v>45</v>
      </c>
      <c r="O872" s="84"/>
      <c r="P872" s="229">
        <f>O872*H872</f>
        <v>0</v>
      </c>
      <c r="Q872" s="229">
        <v>0</v>
      </c>
      <c r="R872" s="229">
        <f>Q872*H872</f>
        <v>0</v>
      </c>
      <c r="S872" s="229">
        <v>0</v>
      </c>
      <c r="T872" s="230">
        <f>S872*H872</f>
        <v>0</v>
      </c>
      <c r="AR872" s="231" t="s">
        <v>257</v>
      </c>
      <c r="AT872" s="231" t="s">
        <v>155</v>
      </c>
      <c r="AU872" s="231" t="s">
        <v>84</v>
      </c>
      <c r="AY872" s="18" t="s">
        <v>153</v>
      </c>
      <c r="BE872" s="232">
        <f>IF(N872="základní",J872,0)</f>
        <v>0</v>
      </c>
      <c r="BF872" s="232">
        <f>IF(N872="snížená",J872,0)</f>
        <v>0</v>
      </c>
      <c r="BG872" s="232">
        <f>IF(N872="zákl. přenesená",J872,0)</f>
        <v>0</v>
      </c>
      <c r="BH872" s="232">
        <f>IF(N872="sníž. přenesená",J872,0)</f>
        <v>0</v>
      </c>
      <c r="BI872" s="232">
        <f>IF(N872="nulová",J872,0)</f>
        <v>0</v>
      </c>
      <c r="BJ872" s="18" t="s">
        <v>82</v>
      </c>
      <c r="BK872" s="232">
        <f>ROUND(I872*H872,2)</f>
        <v>0</v>
      </c>
      <c r="BL872" s="18" t="s">
        <v>257</v>
      </c>
      <c r="BM872" s="231" t="s">
        <v>946</v>
      </c>
    </row>
    <row r="873" s="11" customFormat="1" ht="22.8" customHeight="1">
      <c r="B873" s="204"/>
      <c r="C873" s="205"/>
      <c r="D873" s="206" t="s">
        <v>73</v>
      </c>
      <c r="E873" s="218" t="s">
        <v>947</v>
      </c>
      <c r="F873" s="218" t="s">
        <v>948</v>
      </c>
      <c r="G873" s="205"/>
      <c r="H873" s="205"/>
      <c r="I873" s="208"/>
      <c r="J873" s="219">
        <f>BK873</f>
        <v>0</v>
      </c>
      <c r="K873" s="205"/>
      <c r="L873" s="210"/>
      <c r="M873" s="211"/>
      <c r="N873" s="212"/>
      <c r="O873" s="212"/>
      <c r="P873" s="213">
        <f>SUM(P874:P932)</f>
        <v>0</v>
      </c>
      <c r="Q873" s="212"/>
      <c r="R873" s="213">
        <f>SUM(R874:R932)</f>
        <v>28.97396848</v>
      </c>
      <c r="S873" s="212"/>
      <c r="T873" s="214">
        <f>SUM(T874:T932)</f>
        <v>27.427910599999997</v>
      </c>
      <c r="AR873" s="215" t="s">
        <v>84</v>
      </c>
      <c r="AT873" s="216" t="s">
        <v>73</v>
      </c>
      <c r="AU873" s="216" t="s">
        <v>82</v>
      </c>
      <c r="AY873" s="215" t="s">
        <v>153</v>
      </c>
      <c r="BK873" s="217">
        <f>SUM(BK874:BK932)</f>
        <v>0</v>
      </c>
    </row>
    <row r="874" s="1" customFormat="1" ht="16.5" customHeight="1">
      <c r="B874" s="39"/>
      <c r="C874" s="220" t="s">
        <v>949</v>
      </c>
      <c r="D874" s="220" t="s">
        <v>155</v>
      </c>
      <c r="E874" s="221" t="s">
        <v>950</v>
      </c>
      <c r="F874" s="222" t="s">
        <v>951</v>
      </c>
      <c r="G874" s="223" t="s">
        <v>158</v>
      </c>
      <c r="H874" s="224">
        <v>60.781999999999996</v>
      </c>
      <c r="I874" s="225"/>
      <c r="J874" s="226">
        <f>ROUND(I874*H874,2)</f>
        <v>0</v>
      </c>
      <c r="K874" s="222" t="s">
        <v>159</v>
      </c>
      <c r="L874" s="44"/>
      <c r="M874" s="227" t="s">
        <v>19</v>
      </c>
      <c r="N874" s="228" t="s">
        <v>45</v>
      </c>
      <c r="O874" s="84"/>
      <c r="P874" s="229">
        <f>O874*H874</f>
        <v>0</v>
      </c>
      <c r="Q874" s="229">
        <v>0</v>
      </c>
      <c r="R874" s="229">
        <f>Q874*H874</f>
        <v>0</v>
      </c>
      <c r="S874" s="229">
        <v>0.076999999999999999</v>
      </c>
      <c r="T874" s="230">
        <f>S874*H874</f>
        <v>4.6802139999999994</v>
      </c>
      <c r="AR874" s="231" t="s">
        <v>257</v>
      </c>
      <c r="AT874" s="231" t="s">
        <v>155</v>
      </c>
      <c r="AU874" s="231" t="s">
        <v>84</v>
      </c>
      <c r="AY874" s="18" t="s">
        <v>153</v>
      </c>
      <c r="BE874" s="232">
        <f>IF(N874="základní",J874,0)</f>
        <v>0</v>
      </c>
      <c r="BF874" s="232">
        <f>IF(N874="snížená",J874,0)</f>
        <v>0</v>
      </c>
      <c r="BG874" s="232">
        <f>IF(N874="zákl. přenesená",J874,0)</f>
        <v>0</v>
      </c>
      <c r="BH874" s="232">
        <f>IF(N874="sníž. přenesená",J874,0)</f>
        <v>0</v>
      </c>
      <c r="BI874" s="232">
        <f>IF(N874="nulová",J874,0)</f>
        <v>0</v>
      </c>
      <c r="BJ874" s="18" t="s">
        <v>82</v>
      </c>
      <c r="BK874" s="232">
        <f>ROUND(I874*H874,2)</f>
        <v>0</v>
      </c>
      <c r="BL874" s="18" t="s">
        <v>257</v>
      </c>
      <c r="BM874" s="231" t="s">
        <v>952</v>
      </c>
    </row>
    <row r="875" s="12" customFormat="1">
      <c r="B875" s="236"/>
      <c r="C875" s="237"/>
      <c r="D875" s="233" t="s">
        <v>164</v>
      </c>
      <c r="E875" s="238" t="s">
        <v>19</v>
      </c>
      <c r="F875" s="239" t="s">
        <v>953</v>
      </c>
      <c r="G875" s="237"/>
      <c r="H875" s="240">
        <v>14.461</v>
      </c>
      <c r="I875" s="241"/>
      <c r="J875" s="237"/>
      <c r="K875" s="237"/>
      <c r="L875" s="242"/>
      <c r="M875" s="243"/>
      <c r="N875" s="244"/>
      <c r="O875" s="244"/>
      <c r="P875" s="244"/>
      <c r="Q875" s="244"/>
      <c r="R875" s="244"/>
      <c r="S875" s="244"/>
      <c r="T875" s="245"/>
      <c r="AT875" s="246" t="s">
        <v>164</v>
      </c>
      <c r="AU875" s="246" t="s">
        <v>84</v>
      </c>
      <c r="AV875" s="12" t="s">
        <v>84</v>
      </c>
      <c r="AW875" s="12" t="s">
        <v>34</v>
      </c>
      <c r="AX875" s="12" t="s">
        <v>74</v>
      </c>
      <c r="AY875" s="246" t="s">
        <v>153</v>
      </c>
    </row>
    <row r="876" s="12" customFormat="1">
      <c r="B876" s="236"/>
      <c r="C876" s="237"/>
      <c r="D876" s="233" t="s">
        <v>164</v>
      </c>
      <c r="E876" s="238" t="s">
        <v>19</v>
      </c>
      <c r="F876" s="239" t="s">
        <v>954</v>
      </c>
      <c r="G876" s="237"/>
      <c r="H876" s="240">
        <v>10.503</v>
      </c>
      <c r="I876" s="241"/>
      <c r="J876" s="237"/>
      <c r="K876" s="237"/>
      <c r="L876" s="242"/>
      <c r="M876" s="243"/>
      <c r="N876" s="244"/>
      <c r="O876" s="244"/>
      <c r="P876" s="244"/>
      <c r="Q876" s="244"/>
      <c r="R876" s="244"/>
      <c r="S876" s="244"/>
      <c r="T876" s="245"/>
      <c r="AT876" s="246" t="s">
        <v>164</v>
      </c>
      <c r="AU876" s="246" t="s">
        <v>84</v>
      </c>
      <c r="AV876" s="12" t="s">
        <v>84</v>
      </c>
      <c r="AW876" s="12" t="s">
        <v>34</v>
      </c>
      <c r="AX876" s="12" t="s">
        <v>74</v>
      </c>
      <c r="AY876" s="246" t="s">
        <v>153</v>
      </c>
    </row>
    <row r="877" s="12" customFormat="1">
      <c r="B877" s="236"/>
      <c r="C877" s="237"/>
      <c r="D877" s="233" t="s">
        <v>164</v>
      </c>
      <c r="E877" s="238" t="s">
        <v>19</v>
      </c>
      <c r="F877" s="239" t="s">
        <v>955</v>
      </c>
      <c r="G877" s="237"/>
      <c r="H877" s="240">
        <v>6.4299999999999997</v>
      </c>
      <c r="I877" s="241"/>
      <c r="J877" s="237"/>
      <c r="K877" s="237"/>
      <c r="L877" s="242"/>
      <c r="M877" s="243"/>
      <c r="N877" s="244"/>
      <c r="O877" s="244"/>
      <c r="P877" s="244"/>
      <c r="Q877" s="244"/>
      <c r="R877" s="244"/>
      <c r="S877" s="244"/>
      <c r="T877" s="245"/>
      <c r="AT877" s="246" t="s">
        <v>164</v>
      </c>
      <c r="AU877" s="246" t="s">
        <v>84</v>
      </c>
      <c r="AV877" s="12" t="s">
        <v>84</v>
      </c>
      <c r="AW877" s="12" t="s">
        <v>34</v>
      </c>
      <c r="AX877" s="12" t="s">
        <v>74</v>
      </c>
      <c r="AY877" s="246" t="s">
        <v>153</v>
      </c>
    </row>
    <row r="878" s="12" customFormat="1">
      <c r="B878" s="236"/>
      <c r="C878" s="237"/>
      <c r="D878" s="233" t="s">
        <v>164</v>
      </c>
      <c r="E878" s="238" t="s">
        <v>19</v>
      </c>
      <c r="F878" s="239" t="s">
        <v>956</v>
      </c>
      <c r="G878" s="237"/>
      <c r="H878" s="240">
        <v>6.8399999999999999</v>
      </c>
      <c r="I878" s="241"/>
      <c r="J878" s="237"/>
      <c r="K878" s="237"/>
      <c r="L878" s="242"/>
      <c r="M878" s="243"/>
      <c r="N878" s="244"/>
      <c r="O878" s="244"/>
      <c r="P878" s="244"/>
      <c r="Q878" s="244"/>
      <c r="R878" s="244"/>
      <c r="S878" s="244"/>
      <c r="T878" s="245"/>
      <c r="AT878" s="246" t="s">
        <v>164</v>
      </c>
      <c r="AU878" s="246" t="s">
        <v>84</v>
      </c>
      <c r="AV878" s="12" t="s">
        <v>84</v>
      </c>
      <c r="AW878" s="12" t="s">
        <v>34</v>
      </c>
      <c r="AX878" s="12" t="s">
        <v>74</v>
      </c>
      <c r="AY878" s="246" t="s">
        <v>153</v>
      </c>
    </row>
    <row r="879" s="12" customFormat="1">
      <c r="B879" s="236"/>
      <c r="C879" s="237"/>
      <c r="D879" s="233" t="s">
        <v>164</v>
      </c>
      <c r="E879" s="238" t="s">
        <v>19</v>
      </c>
      <c r="F879" s="239" t="s">
        <v>957</v>
      </c>
      <c r="G879" s="237"/>
      <c r="H879" s="240">
        <v>6.4980000000000002</v>
      </c>
      <c r="I879" s="241"/>
      <c r="J879" s="237"/>
      <c r="K879" s="237"/>
      <c r="L879" s="242"/>
      <c r="M879" s="243"/>
      <c r="N879" s="244"/>
      <c r="O879" s="244"/>
      <c r="P879" s="244"/>
      <c r="Q879" s="244"/>
      <c r="R879" s="244"/>
      <c r="S879" s="244"/>
      <c r="T879" s="245"/>
      <c r="AT879" s="246" t="s">
        <v>164</v>
      </c>
      <c r="AU879" s="246" t="s">
        <v>84</v>
      </c>
      <c r="AV879" s="12" t="s">
        <v>84</v>
      </c>
      <c r="AW879" s="12" t="s">
        <v>34</v>
      </c>
      <c r="AX879" s="12" t="s">
        <v>74</v>
      </c>
      <c r="AY879" s="246" t="s">
        <v>153</v>
      </c>
    </row>
    <row r="880" s="12" customFormat="1">
      <c r="B880" s="236"/>
      <c r="C880" s="237"/>
      <c r="D880" s="233" t="s">
        <v>164</v>
      </c>
      <c r="E880" s="238" t="s">
        <v>19</v>
      </c>
      <c r="F880" s="239" t="s">
        <v>958</v>
      </c>
      <c r="G880" s="237"/>
      <c r="H880" s="240">
        <v>4.25</v>
      </c>
      <c r="I880" s="241"/>
      <c r="J880" s="237"/>
      <c r="K880" s="237"/>
      <c r="L880" s="242"/>
      <c r="M880" s="243"/>
      <c r="N880" s="244"/>
      <c r="O880" s="244"/>
      <c r="P880" s="244"/>
      <c r="Q880" s="244"/>
      <c r="R880" s="244"/>
      <c r="S880" s="244"/>
      <c r="T880" s="245"/>
      <c r="AT880" s="246" t="s">
        <v>164</v>
      </c>
      <c r="AU880" s="246" t="s">
        <v>84</v>
      </c>
      <c r="AV880" s="12" t="s">
        <v>84</v>
      </c>
      <c r="AW880" s="12" t="s">
        <v>34</v>
      </c>
      <c r="AX880" s="12" t="s">
        <v>74</v>
      </c>
      <c r="AY880" s="246" t="s">
        <v>153</v>
      </c>
    </row>
    <row r="881" s="12" customFormat="1">
      <c r="B881" s="236"/>
      <c r="C881" s="237"/>
      <c r="D881" s="233" t="s">
        <v>164</v>
      </c>
      <c r="E881" s="238" t="s">
        <v>19</v>
      </c>
      <c r="F881" s="239" t="s">
        <v>959</v>
      </c>
      <c r="G881" s="237"/>
      <c r="H881" s="240">
        <v>11.800000000000001</v>
      </c>
      <c r="I881" s="241"/>
      <c r="J881" s="237"/>
      <c r="K881" s="237"/>
      <c r="L881" s="242"/>
      <c r="M881" s="243"/>
      <c r="N881" s="244"/>
      <c r="O881" s="244"/>
      <c r="P881" s="244"/>
      <c r="Q881" s="244"/>
      <c r="R881" s="244"/>
      <c r="S881" s="244"/>
      <c r="T881" s="245"/>
      <c r="AT881" s="246" t="s">
        <v>164</v>
      </c>
      <c r="AU881" s="246" t="s">
        <v>84</v>
      </c>
      <c r="AV881" s="12" t="s">
        <v>84</v>
      </c>
      <c r="AW881" s="12" t="s">
        <v>34</v>
      </c>
      <c r="AX881" s="12" t="s">
        <v>74</v>
      </c>
      <c r="AY881" s="246" t="s">
        <v>153</v>
      </c>
    </row>
    <row r="882" s="13" customFormat="1">
      <c r="B882" s="247"/>
      <c r="C882" s="248"/>
      <c r="D882" s="233" t="s">
        <v>164</v>
      </c>
      <c r="E882" s="249" t="s">
        <v>19</v>
      </c>
      <c r="F882" s="250" t="s">
        <v>167</v>
      </c>
      <c r="G882" s="248"/>
      <c r="H882" s="251">
        <v>60.781999999999996</v>
      </c>
      <c r="I882" s="252"/>
      <c r="J882" s="248"/>
      <c r="K882" s="248"/>
      <c r="L882" s="253"/>
      <c r="M882" s="254"/>
      <c r="N882" s="255"/>
      <c r="O882" s="255"/>
      <c r="P882" s="255"/>
      <c r="Q882" s="255"/>
      <c r="R882" s="255"/>
      <c r="S882" s="255"/>
      <c r="T882" s="256"/>
      <c r="AT882" s="257" t="s">
        <v>164</v>
      </c>
      <c r="AU882" s="257" t="s">
        <v>84</v>
      </c>
      <c r="AV882" s="13" t="s">
        <v>160</v>
      </c>
      <c r="AW882" s="13" t="s">
        <v>34</v>
      </c>
      <c r="AX882" s="13" t="s">
        <v>82</v>
      </c>
      <c r="AY882" s="257" t="s">
        <v>153</v>
      </c>
    </row>
    <row r="883" s="1" customFormat="1" ht="16.5" customHeight="1">
      <c r="B883" s="39"/>
      <c r="C883" s="220" t="s">
        <v>960</v>
      </c>
      <c r="D883" s="220" t="s">
        <v>155</v>
      </c>
      <c r="E883" s="221" t="s">
        <v>961</v>
      </c>
      <c r="F883" s="222" t="s">
        <v>962</v>
      </c>
      <c r="G883" s="223" t="s">
        <v>182</v>
      </c>
      <c r="H883" s="224">
        <v>27.690000000000001</v>
      </c>
      <c r="I883" s="225"/>
      <c r="J883" s="226">
        <f>ROUND(I883*H883,2)</f>
        <v>0</v>
      </c>
      <c r="K883" s="222" t="s">
        <v>159</v>
      </c>
      <c r="L883" s="44"/>
      <c r="M883" s="227" t="s">
        <v>19</v>
      </c>
      <c r="N883" s="228" t="s">
        <v>45</v>
      </c>
      <c r="O883" s="84"/>
      <c r="P883" s="229">
        <f>O883*H883</f>
        <v>0</v>
      </c>
      <c r="Q883" s="229">
        <v>0</v>
      </c>
      <c r="R883" s="229">
        <f>Q883*H883</f>
        <v>0</v>
      </c>
      <c r="S883" s="229">
        <v>0.0080000000000000002</v>
      </c>
      <c r="T883" s="230">
        <f>S883*H883</f>
        <v>0.22152000000000002</v>
      </c>
      <c r="AR883" s="231" t="s">
        <v>257</v>
      </c>
      <c r="AT883" s="231" t="s">
        <v>155</v>
      </c>
      <c r="AU883" s="231" t="s">
        <v>84</v>
      </c>
      <c r="AY883" s="18" t="s">
        <v>153</v>
      </c>
      <c r="BE883" s="232">
        <f>IF(N883="základní",J883,0)</f>
        <v>0</v>
      </c>
      <c r="BF883" s="232">
        <f>IF(N883="snížená",J883,0)</f>
        <v>0</v>
      </c>
      <c r="BG883" s="232">
        <f>IF(N883="zákl. přenesená",J883,0)</f>
        <v>0</v>
      </c>
      <c r="BH883" s="232">
        <f>IF(N883="sníž. přenesená",J883,0)</f>
        <v>0</v>
      </c>
      <c r="BI883" s="232">
        <f>IF(N883="nulová",J883,0)</f>
        <v>0</v>
      </c>
      <c r="BJ883" s="18" t="s">
        <v>82</v>
      </c>
      <c r="BK883" s="232">
        <f>ROUND(I883*H883,2)</f>
        <v>0</v>
      </c>
      <c r="BL883" s="18" t="s">
        <v>257</v>
      </c>
      <c r="BM883" s="231" t="s">
        <v>963</v>
      </c>
    </row>
    <row r="884" s="12" customFormat="1">
      <c r="B884" s="236"/>
      <c r="C884" s="237"/>
      <c r="D884" s="233" t="s">
        <v>164</v>
      </c>
      <c r="E884" s="238" t="s">
        <v>19</v>
      </c>
      <c r="F884" s="239" t="s">
        <v>964</v>
      </c>
      <c r="G884" s="237"/>
      <c r="H884" s="240">
        <v>21.84</v>
      </c>
      <c r="I884" s="241"/>
      <c r="J884" s="237"/>
      <c r="K884" s="237"/>
      <c r="L884" s="242"/>
      <c r="M884" s="243"/>
      <c r="N884" s="244"/>
      <c r="O884" s="244"/>
      <c r="P884" s="244"/>
      <c r="Q884" s="244"/>
      <c r="R884" s="244"/>
      <c r="S884" s="244"/>
      <c r="T884" s="245"/>
      <c r="AT884" s="246" t="s">
        <v>164</v>
      </c>
      <c r="AU884" s="246" t="s">
        <v>84</v>
      </c>
      <c r="AV884" s="12" t="s">
        <v>84</v>
      </c>
      <c r="AW884" s="12" t="s">
        <v>34</v>
      </c>
      <c r="AX884" s="12" t="s">
        <v>74</v>
      </c>
      <c r="AY884" s="246" t="s">
        <v>153</v>
      </c>
    </row>
    <row r="885" s="12" customFormat="1">
      <c r="B885" s="236"/>
      <c r="C885" s="237"/>
      <c r="D885" s="233" t="s">
        <v>164</v>
      </c>
      <c r="E885" s="238" t="s">
        <v>19</v>
      </c>
      <c r="F885" s="239" t="s">
        <v>965</v>
      </c>
      <c r="G885" s="237"/>
      <c r="H885" s="240">
        <v>5.8499999999999996</v>
      </c>
      <c r="I885" s="241"/>
      <c r="J885" s="237"/>
      <c r="K885" s="237"/>
      <c r="L885" s="242"/>
      <c r="M885" s="243"/>
      <c r="N885" s="244"/>
      <c r="O885" s="244"/>
      <c r="P885" s="244"/>
      <c r="Q885" s="244"/>
      <c r="R885" s="244"/>
      <c r="S885" s="244"/>
      <c r="T885" s="245"/>
      <c r="AT885" s="246" t="s">
        <v>164</v>
      </c>
      <c r="AU885" s="246" t="s">
        <v>84</v>
      </c>
      <c r="AV885" s="12" t="s">
        <v>84</v>
      </c>
      <c r="AW885" s="12" t="s">
        <v>34</v>
      </c>
      <c r="AX885" s="12" t="s">
        <v>74</v>
      </c>
      <c r="AY885" s="246" t="s">
        <v>153</v>
      </c>
    </row>
    <row r="886" s="13" customFormat="1">
      <c r="B886" s="247"/>
      <c r="C886" s="248"/>
      <c r="D886" s="233" t="s">
        <v>164</v>
      </c>
      <c r="E886" s="249" t="s">
        <v>19</v>
      </c>
      <c r="F886" s="250" t="s">
        <v>167</v>
      </c>
      <c r="G886" s="248"/>
      <c r="H886" s="251">
        <v>27.690000000000001</v>
      </c>
      <c r="I886" s="252"/>
      <c r="J886" s="248"/>
      <c r="K886" s="248"/>
      <c r="L886" s="253"/>
      <c r="M886" s="254"/>
      <c r="N886" s="255"/>
      <c r="O886" s="255"/>
      <c r="P886" s="255"/>
      <c r="Q886" s="255"/>
      <c r="R886" s="255"/>
      <c r="S886" s="255"/>
      <c r="T886" s="256"/>
      <c r="AT886" s="257" t="s">
        <v>164</v>
      </c>
      <c r="AU886" s="257" t="s">
        <v>84</v>
      </c>
      <c r="AV886" s="13" t="s">
        <v>160</v>
      </c>
      <c r="AW886" s="13" t="s">
        <v>34</v>
      </c>
      <c r="AX886" s="13" t="s">
        <v>82</v>
      </c>
      <c r="AY886" s="257" t="s">
        <v>153</v>
      </c>
    </row>
    <row r="887" s="1" customFormat="1" ht="24" customHeight="1">
      <c r="B887" s="39"/>
      <c r="C887" s="220" t="s">
        <v>966</v>
      </c>
      <c r="D887" s="220" t="s">
        <v>155</v>
      </c>
      <c r="E887" s="221" t="s">
        <v>967</v>
      </c>
      <c r="F887" s="222" t="s">
        <v>968</v>
      </c>
      <c r="G887" s="223" t="s">
        <v>182</v>
      </c>
      <c r="H887" s="224">
        <v>850.38</v>
      </c>
      <c r="I887" s="225"/>
      <c r="J887" s="226">
        <f>ROUND(I887*H887,2)</f>
        <v>0</v>
      </c>
      <c r="K887" s="222" t="s">
        <v>159</v>
      </c>
      <c r="L887" s="44"/>
      <c r="M887" s="227" t="s">
        <v>19</v>
      </c>
      <c r="N887" s="228" t="s">
        <v>45</v>
      </c>
      <c r="O887" s="84"/>
      <c r="P887" s="229">
        <f>O887*H887</f>
        <v>0</v>
      </c>
      <c r="Q887" s="229">
        <v>0</v>
      </c>
      <c r="R887" s="229">
        <f>Q887*H887</f>
        <v>0</v>
      </c>
      <c r="S887" s="229">
        <v>0.012319999999999999</v>
      </c>
      <c r="T887" s="230">
        <f>S887*H887</f>
        <v>10.476681599999999</v>
      </c>
      <c r="AR887" s="231" t="s">
        <v>257</v>
      </c>
      <c r="AT887" s="231" t="s">
        <v>155</v>
      </c>
      <c r="AU887" s="231" t="s">
        <v>84</v>
      </c>
      <c r="AY887" s="18" t="s">
        <v>153</v>
      </c>
      <c r="BE887" s="232">
        <f>IF(N887="základní",J887,0)</f>
        <v>0</v>
      </c>
      <c r="BF887" s="232">
        <f>IF(N887="snížená",J887,0)</f>
        <v>0</v>
      </c>
      <c r="BG887" s="232">
        <f>IF(N887="zákl. přenesená",J887,0)</f>
        <v>0</v>
      </c>
      <c r="BH887" s="232">
        <f>IF(N887="sníž. přenesená",J887,0)</f>
        <v>0</v>
      </c>
      <c r="BI887" s="232">
        <f>IF(N887="nulová",J887,0)</f>
        <v>0</v>
      </c>
      <c r="BJ887" s="18" t="s">
        <v>82</v>
      </c>
      <c r="BK887" s="232">
        <f>ROUND(I887*H887,2)</f>
        <v>0</v>
      </c>
      <c r="BL887" s="18" t="s">
        <v>257</v>
      </c>
      <c r="BM887" s="231" t="s">
        <v>969</v>
      </c>
    </row>
    <row r="888" s="1" customFormat="1">
      <c r="B888" s="39"/>
      <c r="C888" s="40"/>
      <c r="D888" s="233" t="s">
        <v>162</v>
      </c>
      <c r="E888" s="40"/>
      <c r="F888" s="234" t="s">
        <v>970</v>
      </c>
      <c r="G888" s="40"/>
      <c r="H888" s="40"/>
      <c r="I888" s="146"/>
      <c r="J888" s="40"/>
      <c r="K888" s="40"/>
      <c r="L888" s="44"/>
      <c r="M888" s="235"/>
      <c r="N888" s="84"/>
      <c r="O888" s="84"/>
      <c r="P888" s="84"/>
      <c r="Q888" s="84"/>
      <c r="R888" s="84"/>
      <c r="S888" s="84"/>
      <c r="T888" s="85"/>
      <c r="AT888" s="18" t="s">
        <v>162</v>
      </c>
      <c r="AU888" s="18" t="s">
        <v>84</v>
      </c>
    </row>
    <row r="889" s="12" customFormat="1">
      <c r="B889" s="236"/>
      <c r="C889" s="237"/>
      <c r="D889" s="233" t="s">
        <v>164</v>
      </c>
      <c r="E889" s="238" t="s">
        <v>19</v>
      </c>
      <c r="F889" s="239" t="s">
        <v>971</v>
      </c>
      <c r="G889" s="237"/>
      <c r="H889" s="240">
        <v>850.38</v>
      </c>
      <c r="I889" s="241"/>
      <c r="J889" s="237"/>
      <c r="K889" s="237"/>
      <c r="L889" s="242"/>
      <c r="M889" s="243"/>
      <c r="N889" s="244"/>
      <c r="O889" s="244"/>
      <c r="P889" s="244"/>
      <c r="Q889" s="244"/>
      <c r="R889" s="244"/>
      <c r="S889" s="244"/>
      <c r="T889" s="245"/>
      <c r="AT889" s="246" t="s">
        <v>164</v>
      </c>
      <c r="AU889" s="246" t="s">
        <v>84</v>
      </c>
      <c r="AV889" s="12" t="s">
        <v>84</v>
      </c>
      <c r="AW889" s="12" t="s">
        <v>34</v>
      </c>
      <c r="AX889" s="12" t="s">
        <v>82</v>
      </c>
      <c r="AY889" s="246" t="s">
        <v>153</v>
      </c>
    </row>
    <row r="890" s="1" customFormat="1" ht="24" customHeight="1">
      <c r="B890" s="39"/>
      <c r="C890" s="220" t="s">
        <v>972</v>
      </c>
      <c r="D890" s="220" t="s">
        <v>155</v>
      </c>
      <c r="E890" s="221" t="s">
        <v>973</v>
      </c>
      <c r="F890" s="222" t="s">
        <v>974</v>
      </c>
      <c r="G890" s="223" t="s">
        <v>158</v>
      </c>
      <c r="H890" s="224">
        <v>713.85299999999995</v>
      </c>
      <c r="I890" s="225"/>
      <c r="J890" s="226">
        <f>ROUND(I890*H890,2)</f>
        <v>0</v>
      </c>
      <c r="K890" s="222" t="s">
        <v>159</v>
      </c>
      <c r="L890" s="44"/>
      <c r="M890" s="227" t="s">
        <v>19</v>
      </c>
      <c r="N890" s="228" t="s">
        <v>45</v>
      </c>
      <c r="O890" s="84"/>
      <c r="P890" s="229">
        <f>O890*H890</f>
        <v>0</v>
      </c>
      <c r="Q890" s="229">
        <v>0.016250000000000001</v>
      </c>
      <c r="R890" s="229">
        <f>Q890*H890</f>
        <v>11.600111249999999</v>
      </c>
      <c r="S890" s="229">
        <v>0</v>
      </c>
      <c r="T890" s="230">
        <f>S890*H890</f>
        <v>0</v>
      </c>
      <c r="AR890" s="231" t="s">
        <v>257</v>
      </c>
      <c r="AT890" s="231" t="s">
        <v>155</v>
      </c>
      <c r="AU890" s="231" t="s">
        <v>84</v>
      </c>
      <c r="AY890" s="18" t="s">
        <v>153</v>
      </c>
      <c r="BE890" s="232">
        <f>IF(N890="základní",J890,0)</f>
        <v>0</v>
      </c>
      <c r="BF890" s="232">
        <f>IF(N890="snížená",J890,0)</f>
        <v>0</v>
      </c>
      <c r="BG890" s="232">
        <f>IF(N890="zákl. přenesená",J890,0)</f>
        <v>0</v>
      </c>
      <c r="BH890" s="232">
        <f>IF(N890="sníž. přenesená",J890,0)</f>
        <v>0</v>
      </c>
      <c r="BI890" s="232">
        <f>IF(N890="nulová",J890,0)</f>
        <v>0</v>
      </c>
      <c r="BJ890" s="18" t="s">
        <v>82</v>
      </c>
      <c r="BK890" s="232">
        <f>ROUND(I890*H890,2)</f>
        <v>0</v>
      </c>
      <c r="BL890" s="18" t="s">
        <v>257</v>
      </c>
      <c r="BM890" s="231" t="s">
        <v>975</v>
      </c>
    </row>
    <row r="891" s="1" customFormat="1">
      <c r="B891" s="39"/>
      <c r="C891" s="40"/>
      <c r="D891" s="233" t="s">
        <v>162</v>
      </c>
      <c r="E891" s="40"/>
      <c r="F891" s="234" t="s">
        <v>976</v>
      </c>
      <c r="G891" s="40"/>
      <c r="H891" s="40"/>
      <c r="I891" s="146"/>
      <c r="J891" s="40"/>
      <c r="K891" s="40"/>
      <c r="L891" s="44"/>
      <c r="M891" s="235"/>
      <c r="N891" s="84"/>
      <c r="O891" s="84"/>
      <c r="P891" s="84"/>
      <c r="Q891" s="84"/>
      <c r="R891" s="84"/>
      <c r="S891" s="84"/>
      <c r="T891" s="85"/>
      <c r="AT891" s="18" t="s">
        <v>162</v>
      </c>
      <c r="AU891" s="18" t="s">
        <v>84</v>
      </c>
    </row>
    <row r="892" s="12" customFormat="1">
      <c r="B892" s="236"/>
      <c r="C892" s="237"/>
      <c r="D892" s="233" t="s">
        <v>164</v>
      </c>
      <c r="E892" s="238" t="s">
        <v>19</v>
      </c>
      <c r="F892" s="239" t="s">
        <v>977</v>
      </c>
      <c r="G892" s="237"/>
      <c r="H892" s="240">
        <v>713.85299999999995</v>
      </c>
      <c r="I892" s="241"/>
      <c r="J892" s="237"/>
      <c r="K892" s="237"/>
      <c r="L892" s="242"/>
      <c r="M892" s="243"/>
      <c r="N892" s="244"/>
      <c r="O892" s="244"/>
      <c r="P892" s="244"/>
      <c r="Q892" s="244"/>
      <c r="R892" s="244"/>
      <c r="S892" s="244"/>
      <c r="T892" s="245"/>
      <c r="AT892" s="246" t="s">
        <v>164</v>
      </c>
      <c r="AU892" s="246" t="s">
        <v>84</v>
      </c>
      <c r="AV892" s="12" t="s">
        <v>84</v>
      </c>
      <c r="AW892" s="12" t="s">
        <v>34</v>
      </c>
      <c r="AX892" s="12" t="s">
        <v>74</v>
      </c>
      <c r="AY892" s="246" t="s">
        <v>153</v>
      </c>
    </row>
    <row r="893" s="13" customFormat="1">
      <c r="B893" s="247"/>
      <c r="C893" s="248"/>
      <c r="D893" s="233" t="s">
        <v>164</v>
      </c>
      <c r="E893" s="249" t="s">
        <v>19</v>
      </c>
      <c r="F893" s="250" t="s">
        <v>167</v>
      </c>
      <c r="G893" s="248"/>
      <c r="H893" s="251">
        <v>713.85299999999995</v>
      </c>
      <c r="I893" s="252"/>
      <c r="J893" s="248"/>
      <c r="K893" s="248"/>
      <c r="L893" s="253"/>
      <c r="M893" s="254"/>
      <c r="N893" s="255"/>
      <c r="O893" s="255"/>
      <c r="P893" s="255"/>
      <c r="Q893" s="255"/>
      <c r="R893" s="255"/>
      <c r="S893" s="255"/>
      <c r="T893" s="256"/>
      <c r="AT893" s="257" t="s">
        <v>164</v>
      </c>
      <c r="AU893" s="257" t="s">
        <v>84</v>
      </c>
      <c r="AV893" s="13" t="s">
        <v>160</v>
      </c>
      <c r="AW893" s="13" t="s">
        <v>34</v>
      </c>
      <c r="AX893" s="13" t="s">
        <v>82</v>
      </c>
      <c r="AY893" s="257" t="s">
        <v>153</v>
      </c>
    </row>
    <row r="894" s="1" customFormat="1" ht="24" customHeight="1">
      <c r="B894" s="39"/>
      <c r="C894" s="220" t="s">
        <v>978</v>
      </c>
      <c r="D894" s="220" t="s">
        <v>155</v>
      </c>
      <c r="E894" s="221" t="s">
        <v>979</v>
      </c>
      <c r="F894" s="222" t="s">
        <v>980</v>
      </c>
      <c r="G894" s="223" t="s">
        <v>158</v>
      </c>
      <c r="H894" s="224">
        <v>713.85299999999995</v>
      </c>
      <c r="I894" s="225"/>
      <c r="J894" s="226">
        <f>ROUND(I894*H894,2)</f>
        <v>0</v>
      </c>
      <c r="K894" s="222" t="s">
        <v>159</v>
      </c>
      <c r="L894" s="44"/>
      <c r="M894" s="227" t="s">
        <v>19</v>
      </c>
      <c r="N894" s="228" t="s">
        <v>45</v>
      </c>
      <c r="O894" s="84"/>
      <c r="P894" s="229">
        <f>O894*H894</f>
        <v>0</v>
      </c>
      <c r="Q894" s="229">
        <v>0</v>
      </c>
      <c r="R894" s="229">
        <f>Q894*H894</f>
        <v>0</v>
      </c>
      <c r="S894" s="229">
        <v>0.014999999999999999</v>
      </c>
      <c r="T894" s="230">
        <f>S894*H894</f>
        <v>10.707794999999999</v>
      </c>
      <c r="AR894" s="231" t="s">
        <v>257</v>
      </c>
      <c r="AT894" s="231" t="s">
        <v>155</v>
      </c>
      <c r="AU894" s="231" t="s">
        <v>84</v>
      </c>
      <c r="AY894" s="18" t="s">
        <v>153</v>
      </c>
      <c r="BE894" s="232">
        <f>IF(N894="základní",J894,0)</f>
        <v>0</v>
      </c>
      <c r="BF894" s="232">
        <f>IF(N894="snížená",J894,0)</f>
        <v>0</v>
      </c>
      <c r="BG894" s="232">
        <f>IF(N894="zákl. přenesená",J894,0)</f>
        <v>0</v>
      </c>
      <c r="BH894" s="232">
        <f>IF(N894="sníž. přenesená",J894,0)</f>
        <v>0</v>
      </c>
      <c r="BI894" s="232">
        <f>IF(N894="nulová",J894,0)</f>
        <v>0</v>
      </c>
      <c r="BJ894" s="18" t="s">
        <v>82</v>
      </c>
      <c r="BK894" s="232">
        <f>ROUND(I894*H894,2)</f>
        <v>0</v>
      </c>
      <c r="BL894" s="18" t="s">
        <v>257</v>
      </c>
      <c r="BM894" s="231" t="s">
        <v>981</v>
      </c>
    </row>
    <row r="895" s="1" customFormat="1" ht="24" customHeight="1">
      <c r="B895" s="39"/>
      <c r="C895" s="220" t="s">
        <v>982</v>
      </c>
      <c r="D895" s="220" t="s">
        <v>155</v>
      </c>
      <c r="E895" s="221" t="s">
        <v>983</v>
      </c>
      <c r="F895" s="222" t="s">
        <v>984</v>
      </c>
      <c r="G895" s="223" t="s">
        <v>158</v>
      </c>
      <c r="H895" s="224">
        <v>12.66</v>
      </c>
      <c r="I895" s="225"/>
      <c r="J895" s="226">
        <f>ROUND(I895*H895,2)</f>
        <v>0</v>
      </c>
      <c r="K895" s="222" t="s">
        <v>159</v>
      </c>
      <c r="L895" s="44"/>
      <c r="M895" s="227" t="s">
        <v>19</v>
      </c>
      <c r="N895" s="228" t="s">
        <v>45</v>
      </c>
      <c r="O895" s="84"/>
      <c r="P895" s="229">
        <f>O895*H895</f>
        <v>0</v>
      </c>
      <c r="Q895" s="229">
        <v>0</v>
      </c>
      <c r="R895" s="229">
        <f>Q895*H895</f>
        <v>0</v>
      </c>
      <c r="S895" s="229">
        <v>0.017000000000000001</v>
      </c>
      <c r="T895" s="230">
        <f>S895*H895</f>
        <v>0.21522000000000002</v>
      </c>
      <c r="AR895" s="231" t="s">
        <v>257</v>
      </c>
      <c r="AT895" s="231" t="s">
        <v>155</v>
      </c>
      <c r="AU895" s="231" t="s">
        <v>84</v>
      </c>
      <c r="AY895" s="18" t="s">
        <v>153</v>
      </c>
      <c r="BE895" s="232">
        <f>IF(N895="základní",J895,0)</f>
        <v>0</v>
      </c>
      <c r="BF895" s="232">
        <f>IF(N895="snížená",J895,0)</f>
        <v>0</v>
      </c>
      <c r="BG895" s="232">
        <f>IF(N895="zákl. přenesená",J895,0)</f>
        <v>0</v>
      </c>
      <c r="BH895" s="232">
        <f>IF(N895="sníž. přenesená",J895,0)</f>
        <v>0</v>
      </c>
      <c r="BI895" s="232">
        <f>IF(N895="nulová",J895,0)</f>
        <v>0</v>
      </c>
      <c r="BJ895" s="18" t="s">
        <v>82</v>
      </c>
      <c r="BK895" s="232">
        <f>ROUND(I895*H895,2)</f>
        <v>0</v>
      </c>
      <c r="BL895" s="18" t="s">
        <v>257</v>
      </c>
      <c r="BM895" s="231" t="s">
        <v>985</v>
      </c>
    </row>
    <row r="896" s="12" customFormat="1">
      <c r="B896" s="236"/>
      <c r="C896" s="237"/>
      <c r="D896" s="233" t="s">
        <v>164</v>
      </c>
      <c r="E896" s="238" t="s">
        <v>19</v>
      </c>
      <c r="F896" s="239" t="s">
        <v>986</v>
      </c>
      <c r="G896" s="237"/>
      <c r="H896" s="240">
        <v>9.5600000000000005</v>
      </c>
      <c r="I896" s="241"/>
      <c r="J896" s="237"/>
      <c r="K896" s="237"/>
      <c r="L896" s="242"/>
      <c r="M896" s="243"/>
      <c r="N896" s="244"/>
      <c r="O896" s="244"/>
      <c r="P896" s="244"/>
      <c r="Q896" s="244"/>
      <c r="R896" s="244"/>
      <c r="S896" s="244"/>
      <c r="T896" s="245"/>
      <c r="AT896" s="246" t="s">
        <v>164</v>
      </c>
      <c r="AU896" s="246" t="s">
        <v>84</v>
      </c>
      <c r="AV896" s="12" t="s">
        <v>84</v>
      </c>
      <c r="AW896" s="12" t="s">
        <v>34</v>
      </c>
      <c r="AX896" s="12" t="s">
        <v>74</v>
      </c>
      <c r="AY896" s="246" t="s">
        <v>153</v>
      </c>
    </row>
    <row r="897" s="12" customFormat="1">
      <c r="B897" s="236"/>
      <c r="C897" s="237"/>
      <c r="D897" s="233" t="s">
        <v>164</v>
      </c>
      <c r="E897" s="238" t="s">
        <v>19</v>
      </c>
      <c r="F897" s="239" t="s">
        <v>165</v>
      </c>
      <c r="G897" s="237"/>
      <c r="H897" s="240">
        <v>3.1000000000000001</v>
      </c>
      <c r="I897" s="241"/>
      <c r="J897" s="237"/>
      <c r="K897" s="237"/>
      <c r="L897" s="242"/>
      <c r="M897" s="243"/>
      <c r="N897" s="244"/>
      <c r="O897" s="244"/>
      <c r="P897" s="244"/>
      <c r="Q897" s="244"/>
      <c r="R897" s="244"/>
      <c r="S897" s="244"/>
      <c r="T897" s="245"/>
      <c r="AT897" s="246" t="s">
        <v>164</v>
      </c>
      <c r="AU897" s="246" t="s">
        <v>84</v>
      </c>
      <c r="AV897" s="12" t="s">
        <v>84</v>
      </c>
      <c r="AW897" s="12" t="s">
        <v>34</v>
      </c>
      <c r="AX897" s="12" t="s">
        <v>74</v>
      </c>
      <c r="AY897" s="246" t="s">
        <v>153</v>
      </c>
    </row>
    <row r="898" s="13" customFormat="1">
      <c r="B898" s="247"/>
      <c r="C898" s="248"/>
      <c r="D898" s="233" t="s">
        <v>164</v>
      </c>
      <c r="E898" s="249" t="s">
        <v>19</v>
      </c>
      <c r="F898" s="250" t="s">
        <v>167</v>
      </c>
      <c r="G898" s="248"/>
      <c r="H898" s="251">
        <v>12.66</v>
      </c>
      <c r="I898" s="252"/>
      <c r="J898" s="248"/>
      <c r="K898" s="248"/>
      <c r="L898" s="253"/>
      <c r="M898" s="254"/>
      <c r="N898" s="255"/>
      <c r="O898" s="255"/>
      <c r="P898" s="255"/>
      <c r="Q898" s="255"/>
      <c r="R898" s="255"/>
      <c r="S898" s="255"/>
      <c r="T898" s="256"/>
      <c r="AT898" s="257" t="s">
        <v>164</v>
      </c>
      <c r="AU898" s="257" t="s">
        <v>84</v>
      </c>
      <c r="AV898" s="13" t="s">
        <v>160</v>
      </c>
      <c r="AW898" s="13" t="s">
        <v>34</v>
      </c>
      <c r="AX898" s="13" t="s">
        <v>82</v>
      </c>
      <c r="AY898" s="257" t="s">
        <v>153</v>
      </c>
    </row>
    <row r="899" s="1" customFormat="1" ht="16.5" customHeight="1">
      <c r="B899" s="39"/>
      <c r="C899" s="220" t="s">
        <v>987</v>
      </c>
      <c r="D899" s="220" t="s">
        <v>155</v>
      </c>
      <c r="E899" s="221" t="s">
        <v>988</v>
      </c>
      <c r="F899" s="222" t="s">
        <v>989</v>
      </c>
      <c r="G899" s="223" t="s">
        <v>158</v>
      </c>
      <c r="H899" s="224">
        <v>713.85299999999995</v>
      </c>
      <c r="I899" s="225"/>
      <c r="J899" s="226">
        <f>ROUND(I899*H899,2)</f>
        <v>0</v>
      </c>
      <c r="K899" s="222" t="s">
        <v>159</v>
      </c>
      <c r="L899" s="44"/>
      <c r="M899" s="227" t="s">
        <v>19</v>
      </c>
      <c r="N899" s="228" t="s">
        <v>45</v>
      </c>
      <c r="O899" s="84"/>
      <c r="P899" s="229">
        <f>O899*H899</f>
        <v>0</v>
      </c>
      <c r="Q899" s="229">
        <v>0</v>
      </c>
      <c r="R899" s="229">
        <f>Q899*H899</f>
        <v>0</v>
      </c>
      <c r="S899" s="229">
        <v>0</v>
      </c>
      <c r="T899" s="230">
        <f>S899*H899</f>
        <v>0</v>
      </c>
      <c r="AR899" s="231" t="s">
        <v>257</v>
      </c>
      <c r="AT899" s="231" t="s">
        <v>155</v>
      </c>
      <c r="AU899" s="231" t="s">
        <v>84</v>
      </c>
      <c r="AY899" s="18" t="s">
        <v>153</v>
      </c>
      <c r="BE899" s="232">
        <f>IF(N899="základní",J899,0)</f>
        <v>0</v>
      </c>
      <c r="BF899" s="232">
        <f>IF(N899="snížená",J899,0)</f>
        <v>0</v>
      </c>
      <c r="BG899" s="232">
        <f>IF(N899="zákl. přenesená",J899,0)</f>
        <v>0</v>
      </c>
      <c r="BH899" s="232">
        <f>IF(N899="sníž. přenesená",J899,0)</f>
        <v>0</v>
      </c>
      <c r="BI899" s="232">
        <f>IF(N899="nulová",J899,0)</f>
        <v>0</v>
      </c>
      <c r="BJ899" s="18" t="s">
        <v>82</v>
      </c>
      <c r="BK899" s="232">
        <f>ROUND(I899*H899,2)</f>
        <v>0</v>
      </c>
      <c r="BL899" s="18" t="s">
        <v>257</v>
      </c>
      <c r="BM899" s="231" t="s">
        <v>990</v>
      </c>
    </row>
    <row r="900" s="1" customFormat="1">
      <c r="B900" s="39"/>
      <c r="C900" s="40"/>
      <c r="D900" s="233" t="s">
        <v>162</v>
      </c>
      <c r="E900" s="40"/>
      <c r="F900" s="234" t="s">
        <v>976</v>
      </c>
      <c r="G900" s="40"/>
      <c r="H900" s="40"/>
      <c r="I900" s="146"/>
      <c r="J900" s="40"/>
      <c r="K900" s="40"/>
      <c r="L900" s="44"/>
      <c r="M900" s="235"/>
      <c r="N900" s="84"/>
      <c r="O900" s="84"/>
      <c r="P900" s="84"/>
      <c r="Q900" s="84"/>
      <c r="R900" s="84"/>
      <c r="S900" s="84"/>
      <c r="T900" s="85"/>
      <c r="AT900" s="18" t="s">
        <v>162</v>
      </c>
      <c r="AU900" s="18" t="s">
        <v>84</v>
      </c>
    </row>
    <row r="901" s="1" customFormat="1" ht="16.5" customHeight="1">
      <c r="B901" s="39"/>
      <c r="C901" s="279" t="s">
        <v>991</v>
      </c>
      <c r="D901" s="279" t="s">
        <v>275</v>
      </c>
      <c r="E901" s="280" t="s">
        <v>992</v>
      </c>
      <c r="F901" s="281" t="s">
        <v>993</v>
      </c>
      <c r="G901" s="282" t="s">
        <v>170</v>
      </c>
      <c r="H901" s="283">
        <v>25.699000000000002</v>
      </c>
      <c r="I901" s="284"/>
      <c r="J901" s="285">
        <f>ROUND(I901*H901,2)</f>
        <v>0</v>
      </c>
      <c r="K901" s="281" t="s">
        <v>159</v>
      </c>
      <c r="L901" s="286"/>
      <c r="M901" s="287" t="s">
        <v>19</v>
      </c>
      <c r="N901" s="288" t="s">
        <v>45</v>
      </c>
      <c r="O901" s="84"/>
      <c r="P901" s="229">
        <f>O901*H901</f>
        <v>0</v>
      </c>
      <c r="Q901" s="229">
        <v>0.55000000000000004</v>
      </c>
      <c r="R901" s="229">
        <f>Q901*H901</f>
        <v>14.134450000000003</v>
      </c>
      <c r="S901" s="229">
        <v>0</v>
      </c>
      <c r="T901" s="230">
        <f>S901*H901</f>
        <v>0</v>
      </c>
      <c r="AR901" s="231" t="s">
        <v>336</v>
      </c>
      <c r="AT901" s="231" t="s">
        <v>275</v>
      </c>
      <c r="AU901" s="231" t="s">
        <v>84</v>
      </c>
      <c r="AY901" s="18" t="s">
        <v>153</v>
      </c>
      <c r="BE901" s="232">
        <f>IF(N901="základní",J901,0)</f>
        <v>0</v>
      </c>
      <c r="BF901" s="232">
        <f>IF(N901="snížená",J901,0)</f>
        <v>0</v>
      </c>
      <c r="BG901" s="232">
        <f>IF(N901="zákl. přenesená",J901,0)</f>
        <v>0</v>
      </c>
      <c r="BH901" s="232">
        <f>IF(N901="sníž. přenesená",J901,0)</f>
        <v>0</v>
      </c>
      <c r="BI901" s="232">
        <f>IF(N901="nulová",J901,0)</f>
        <v>0</v>
      </c>
      <c r="BJ901" s="18" t="s">
        <v>82</v>
      </c>
      <c r="BK901" s="232">
        <f>ROUND(I901*H901,2)</f>
        <v>0</v>
      </c>
      <c r="BL901" s="18" t="s">
        <v>257</v>
      </c>
      <c r="BM901" s="231" t="s">
        <v>994</v>
      </c>
    </row>
    <row r="902" s="12" customFormat="1">
      <c r="B902" s="236"/>
      <c r="C902" s="237"/>
      <c r="D902" s="233" t="s">
        <v>164</v>
      </c>
      <c r="E902" s="238" t="s">
        <v>19</v>
      </c>
      <c r="F902" s="239" t="s">
        <v>995</v>
      </c>
      <c r="G902" s="237"/>
      <c r="H902" s="240">
        <v>25.699000000000002</v>
      </c>
      <c r="I902" s="241"/>
      <c r="J902" s="237"/>
      <c r="K902" s="237"/>
      <c r="L902" s="242"/>
      <c r="M902" s="243"/>
      <c r="N902" s="244"/>
      <c r="O902" s="244"/>
      <c r="P902" s="244"/>
      <c r="Q902" s="244"/>
      <c r="R902" s="244"/>
      <c r="S902" s="244"/>
      <c r="T902" s="245"/>
      <c r="AT902" s="246" t="s">
        <v>164</v>
      </c>
      <c r="AU902" s="246" t="s">
        <v>84</v>
      </c>
      <c r="AV902" s="12" t="s">
        <v>84</v>
      </c>
      <c r="AW902" s="12" t="s">
        <v>34</v>
      </c>
      <c r="AX902" s="12" t="s">
        <v>74</v>
      </c>
      <c r="AY902" s="246" t="s">
        <v>153</v>
      </c>
    </row>
    <row r="903" s="13" customFormat="1">
      <c r="B903" s="247"/>
      <c r="C903" s="248"/>
      <c r="D903" s="233" t="s">
        <v>164</v>
      </c>
      <c r="E903" s="249" t="s">
        <v>19</v>
      </c>
      <c r="F903" s="250" t="s">
        <v>167</v>
      </c>
      <c r="G903" s="248"/>
      <c r="H903" s="251">
        <v>25.699000000000002</v>
      </c>
      <c r="I903" s="252"/>
      <c r="J903" s="248"/>
      <c r="K903" s="248"/>
      <c r="L903" s="253"/>
      <c r="M903" s="254"/>
      <c r="N903" s="255"/>
      <c r="O903" s="255"/>
      <c r="P903" s="255"/>
      <c r="Q903" s="255"/>
      <c r="R903" s="255"/>
      <c r="S903" s="255"/>
      <c r="T903" s="256"/>
      <c r="AT903" s="257" t="s">
        <v>164</v>
      </c>
      <c r="AU903" s="257" t="s">
        <v>84</v>
      </c>
      <c r="AV903" s="13" t="s">
        <v>160</v>
      </c>
      <c r="AW903" s="13" t="s">
        <v>34</v>
      </c>
      <c r="AX903" s="13" t="s">
        <v>82</v>
      </c>
      <c r="AY903" s="257" t="s">
        <v>153</v>
      </c>
    </row>
    <row r="904" s="1" customFormat="1" ht="24" customHeight="1">
      <c r="B904" s="39"/>
      <c r="C904" s="220" t="s">
        <v>996</v>
      </c>
      <c r="D904" s="220" t="s">
        <v>155</v>
      </c>
      <c r="E904" s="221" t="s">
        <v>997</v>
      </c>
      <c r="F904" s="222" t="s">
        <v>998</v>
      </c>
      <c r="G904" s="223" t="s">
        <v>170</v>
      </c>
      <c r="H904" s="224">
        <v>43.539000000000001</v>
      </c>
      <c r="I904" s="225"/>
      <c r="J904" s="226">
        <f>ROUND(I904*H904,2)</f>
        <v>0</v>
      </c>
      <c r="K904" s="222" t="s">
        <v>159</v>
      </c>
      <c r="L904" s="44"/>
      <c r="M904" s="227" t="s">
        <v>19</v>
      </c>
      <c r="N904" s="228" t="s">
        <v>45</v>
      </c>
      <c r="O904" s="84"/>
      <c r="P904" s="229">
        <f>O904*H904</f>
        <v>0</v>
      </c>
      <c r="Q904" s="229">
        <v>0.023369999999999998</v>
      </c>
      <c r="R904" s="229">
        <f>Q904*H904</f>
        <v>1.0175064300000001</v>
      </c>
      <c r="S904" s="229">
        <v>0</v>
      </c>
      <c r="T904" s="230">
        <f>S904*H904</f>
        <v>0</v>
      </c>
      <c r="AR904" s="231" t="s">
        <v>257</v>
      </c>
      <c r="AT904" s="231" t="s">
        <v>155</v>
      </c>
      <c r="AU904" s="231" t="s">
        <v>84</v>
      </c>
      <c r="AY904" s="18" t="s">
        <v>153</v>
      </c>
      <c r="BE904" s="232">
        <f>IF(N904="základní",J904,0)</f>
        <v>0</v>
      </c>
      <c r="BF904" s="232">
        <f>IF(N904="snížená",J904,0)</f>
        <v>0</v>
      </c>
      <c r="BG904" s="232">
        <f>IF(N904="zákl. přenesená",J904,0)</f>
        <v>0</v>
      </c>
      <c r="BH904" s="232">
        <f>IF(N904="sníž. přenesená",J904,0)</f>
        <v>0</v>
      </c>
      <c r="BI904" s="232">
        <f>IF(N904="nulová",J904,0)</f>
        <v>0</v>
      </c>
      <c r="BJ904" s="18" t="s">
        <v>82</v>
      </c>
      <c r="BK904" s="232">
        <f>ROUND(I904*H904,2)</f>
        <v>0</v>
      </c>
      <c r="BL904" s="18" t="s">
        <v>257</v>
      </c>
      <c r="BM904" s="231" t="s">
        <v>999</v>
      </c>
    </row>
    <row r="905" s="1" customFormat="1">
      <c r="B905" s="39"/>
      <c r="C905" s="40"/>
      <c r="D905" s="233" t="s">
        <v>162</v>
      </c>
      <c r="E905" s="40"/>
      <c r="F905" s="234" t="s">
        <v>1000</v>
      </c>
      <c r="G905" s="40"/>
      <c r="H905" s="40"/>
      <c r="I905" s="146"/>
      <c r="J905" s="40"/>
      <c r="K905" s="40"/>
      <c r="L905" s="44"/>
      <c r="M905" s="235"/>
      <c r="N905" s="84"/>
      <c r="O905" s="84"/>
      <c r="P905" s="84"/>
      <c r="Q905" s="84"/>
      <c r="R905" s="84"/>
      <c r="S905" s="84"/>
      <c r="T905" s="85"/>
      <c r="AT905" s="18" t="s">
        <v>162</v>
      </c>
      <c r="AU905" s="18" t="s">
        <v>84</v>
      </c>
    </row>
    <row r="906" s="12" customFormat="1">
      <c r="B906" s="236"/>
      <c r="C906" s="237"/>
      <c r="D906" s="233" t="s">
        <v>164</v>
      </c>
      <c r="E906" s="238" t="s">
        <v>19</v>
      </c>
      <c r="F906" s="239" t="s">
        <v>1001</v>
      </c>
      <c r="G906" s="237"/>
      <c r="H906" s="240">
        <v>43.539000000000001</v>
      </c>
      <c r="I906" s="241"/>
      <c r="J906" s="237"/>
      <c r="K906" s="237"/>
      <c r="L906" s="242"/>
      <c r="M906" s="243"/>
      <c r="N906" s="244"/>
      <c r="O906" s="244"/>
      <c r="P906" s="244"/>
      <c r="Q906" s="244"/>
      <c r="R906" s="244"/>
      <c r="S906" s="244"/>
      <c r="T906" s="245"/>
      <c r="AT906" s="246" t="s">
        <v>164</v>
      </c>
      <c r="AU906" s="246" t="s">
        <v>84</v>
      </c>
      <c r="AV906" s="12" t="s">
        <v>84</v>
      </c>
      <c r="AW906" s="12" t="s">
        <v>34</v>
      </c>
      <c r="AX906" s="12" t="s">
        <v>82</v>
      </c>
      <c r="AY906" s="246" t="s">
        <v>153</v>
      </c>
    </row>
    <row r="907" s="1" customFormat="1" ht="24" customHeight="1">
      <c r="B907" s="39"/>
      <c r="C907" s="220" t="s">
        <v>1002</v>
      </c>
      <c r="D907" s="220" t="s">
        <v>155</v>
      </c>
      <c r="E907" s="221" t="s">
        <v>1003</v>
      </c>
      <c r="F907" s="222" t="s">
        <v>1004</v>
      </c>
      <c r="G907" s="223" t="s">
        <v>158</v>
      </c>
      <c r="H907" s="224">
        <v>45.039999999999999</v>
      </c>
      <c r="I907" s="225"/>
      <c r="J907" s="226">
        <f>ROUND(I907*H907,2)</f>
        <v>0</v>
      </c>
      <c r="K907" s="222" t="s">
        <v>159</v>
      </c>
      <c r="L907" s="44"/>
      <c r="M907" s="227" t="s">
        <v>19</v>
      </c>
      <c r="N907" s="228" t="s">
        <v>45</v>
      </c>
      <c r="O907" s="84"/>
      <c r="P907" s="229">
        <f>O907*H907</f>
        <v>0</v>
      </c>
      <c r="Q907" s="229">
        <v>0.01567</v>
      </c>
      <c r="R907" s="229">
        <f>Q907*H907</f>
        <v>0.70577679999999998</v>
      </c>
      <c r="S907" s="229">
        <v>0</v>
      </c>
      <c r="T907" s="230">
        <f>S907*H907</f>
        <v>0</v>
      </c>
      <c r="AR907" s="231" t="s">
        <v>257</v>
      </c>
      <c r="AT907" s="231" t="s">
        <v>155</v>
      </c>
      <c r="AU907" s="231" t="s">
        <v>84</v>
      </c>
      <c r="AY907" s="18" t="s">
        <v>153</v>
      </c>
      <c r="BE907" s="232">
        <f>IF(N907="základní",J907,0)</f>
        <v>0</v>
      </c>
      <c r="BF907" s="232">
        <f>IF(N907="snížená",J907,0)</f>
        <v>0</v>
      </c>
      <c r="BG907" s="232">
        <f>IF(N907="zákl. přenesená",J907,0)</f>
        <v>0</v>
      </c>
      <c r="BH907" s="232">
        <f>IF(N907="sníž. přenesená",J907,0)</f>
        <v>0</v>
      </c>
      <c r="BI907" s="232">
        <f>IF(N907="nulová",J907,0)</f>
        <v>0</v>
      </c>
      <c r="BJ907" s="18" t="s">
        <v>82</v>
      </c>
      <c r="BK907" s="232">
        <f>ROUND(I907*H907,2)</f>
        <v>0</v>
      </c>
      <c r="BL907" s="18" t="s">
        <v>257</v>
      </c>
      <c r="BM907" s="231" t="s">
        <v>1005</v>
      </c>
    </row>
    <row r="908" s="1" customFormat="1">
      <c r="B908" s="39"/>
      <c r="C908" s="40"/>
      <c r="D908" s="233" t="s">
        <v>162</v>
      </c>
      <c r="E908" s="40"/>
      <c r="F908" s="234" t="s">
        <v>1006</v>
      </c>
      <c r="G908" s="40"/>
      <c r="H908" s="40"/>
      <c r="I908" s="146"/>
      <c r="J908" s="40"/>
      <c r="K908" s="40"/>
      <c r="L908" s="44"/>
      <c r="M908" s="235"/>
      <c r="N908" s="84"/>
      <c r="O908" s="84"/>
      <c r="P908" s="84"/>
      <c r="Q908" s="84"/>
      <c r="R908" s="84"/>
      <c r="S908" s="84"/>
      <c r="T908" s="85"/>
      <c r="AT908" s="18" t="s">
        <v>162</v>
      </c>
      <c r="AU908" s="18" t="s">
        <v>84</v>
      </c>
    </row>
    <row r="909" s="12" customFormat="1">
      <c r="B909" s="236"/>
      <c r="C909" s="237"/>
      <c r="D909" s="233" t="s">
        <v>164</v>
      </c>
      <c r="E909" s="238" t="s">
        <v>19</v>
      </c>
      <c r="F909" s="239" t="s">
        <v>1007</v>
      </c>
      <c r="G909" s="237"/>
      <c r="H909" s="240">
        <v>45.039999999999999</v>
      </c>
      <c r="I909" s="241"/>
      <c r="J909" s="237"/>
      <c r="K909" s="237"/>
      <c r="L909" s="242"/>
      <c r="M909" s="243"/>
      <c r="N909" s="244"/>
      <c r="O909" s="244"/>
      <c r="P909" s="244"/>
      <c r="Q909" s="244"/>
      <c r="R909" s="244"/>
      <c r="S909" s="244"/>
      <c r="T909" s="245"/>
      <c r="AT909" s="246" t="s">
        <v>164</v>
      </c>
      <c r="AU909" s="246" t="s">
        <v>84</v>
      </c>
      <c r="AV909" s="12" t="s">
        <v>84</v>
      </c>
      <c r="AW909" s="12" t="s">
        <v>34</v>
      </c>
      <c r="AX909" s="12" t="s">
        <v>74</v>
      </c>
      <c r="AY909" s="246" t="s">
        <v>153</v>
      </c>
    </row>
    <row r="910" s="13" customFormat="1">
      <c r="B910" s="247"/>
      <c r="C910" s="248"/>
      <c r="D910" s="233" t="s">
        <v>164</v>
      </c>
      <c r="E910" s="249" t="s">
        <v>19</v>
      </c>
      <c r="F910" s="250" t="s">
        <v>167</v>
      </c>
      <c r="G910" s="248"/>
      <c r="H910" s="251">
        <v>45.039999999999999</v>
      </c>
      <c r="I910" s="252"/>
      <c r="J910" s="248"/>
      <c r="K910" s="248"/>
      <c r="L910" s="253"/>
      <c r="M910" s="254"/>
      <c r="N910" s="255"/>
      <c r="O910" s="255"/>
      <c r="P910" s="255"/>
      <c r="Q910" s="255"/>
      <c r="R910" s="255"/>
      <c r="S910" s="255"/>
      <c r="T910" s="256"/>
      <c r="AT910" s="257" t="s">
        <v>164</v>
      </c>
      <c r="AU910" s="257" t="s">
        <v>84</v>
      </c>
      <c r="AV910" s="13" t="s">
        <v>160</v>
      </c>
      <c r="AW910" s="13" t="s">
        <v>34</v>
      </c>
      <c r="AX910" s="13" t="s">
        <v>82</v>
      </c>
      <c r="AY910" s="257" t="s">
        <v>153</v>
      </c>
    </row>
    <row r="911" s="1" customFormat="1" ht="24" customHeight="1">
      <c r="B911" s="39"/>
      <c r="C911" s="220" t="s">
        <v>1008</v>
      </c>
      <c r="D911" s="220" t="s">
        <v>155</v>
      </c>
      <c r="E911" s="221" t="s">
        <v>1009</v>
      </c>
      <c r="F911" s="222" t="s">
        <v>1010</v>
      </c>
      <c r="G911" s="223" t="s">
        <v>158</v>
      </c>
      <c r="H911" s="224">
        <v>61</v>
      </c>
      <c r="I911" s="225"/>
      <c r="J911" s="226">
        <f>ROUND(I911*H911,2)</f>
        <v>0</v>
      </c>
      <c r="K911" s="222" t="s">
        <v>159</v>
      </c>
      <c r="L911" s="44"/>
      <c r="M911" s="227" t="s">
        <v>19</v>
      </c>
      <c r="N911" s="228" t="s">
        <v>45</v>
      </c>
      <c r="O911" s="84"/>
      <c r="P911" s="229">
        <f>O911*H911</f>
        <v>0</v>
      </c>
      <c r="Q911" s="229">
        <v>0.019560000000000001</v>
      </c>
      <c r="R911" s="229">
        <f>Q911*H911</f>
        <v>1.19316</v>
      </c>
      <c r="S911" s="229">
        <v>0</v>
      </c>
      <c r="T911" s="230">
        <f>S911*H911</f>
        <v>0</v>
      </c>
      <c r="AR911" s="231" t="s">
        <v>257</v>
      </c>
      <c r="AT911" s="231" t="s">
        <v>155</v>
      </c>
      <c r="AU911" s="231" t="s">
        <v>84</v>
      </c>
      <c r="AY911" s="18" t="s">
        <v>153</v>
      </c>
      <c r="BE911" s="232">
        <f>IF(N911="základní",J911,0)</f>
        <v>0</v>
      </c>
      <c r="BF911" s="232">
        <f>IF(N911="snížená",J911,0)</f>
        <v>0</v>
      </c>
      <c r="BG911" s="232">
        <f>IF(N911="zákl. přenesená",J911,0)</f>
        <v>0</v>
      </c>
      <c r="BH911" s="232">
        <f>IF(N911="sníž. přenesená",J911,0)</f>
        <v>0</v>
      </c>
      <c r="BI911" s="232">
        <f>IF(N911="nulová",J911,0)</f>
        <v>0</v>
      </c>
      <c r="BJ911" s="18" t="s">
        <v>82</v>
      </c>
      <c r="BK911" s="232">
        <f>ROUND(I911*H911,2)</f>
        <v>0</v>
      </c>
      <c r="BL911" s="18" t="s">
        <v>257</v>
      </c>
      <c r="BM911" s="231" t="s">
        <v>1011</v>
      </c>
    </row>
    <row r="912" s="1" customFormat="1">
      <c r="B912" s="39"/>
      <c r="C912" s="40"/>
      <c r="D912" s="233" t="s">
        <v>162</v>
      </c>
      <c r="E912" s="40"/>
      <c r="F912" s="234" t="s">
        <v>1006</v>
      </c>
      <c r="G912" s="40"/>
      <c r="H912" s="40"/>
      <c r="I912" s="146"/>
      <c r="J912" s="40"/>
      <c r="K912" s="40"/>
      <c r="L912" s="44"/>
      <c r="M912" s="235"/>
      <c r="N912" s="84"/>
      <c r="O912" s="84"/>
      <c r="P912" s="84"/>
      <c r="Q912" s="84"/>
      <c r="R912" s="84"/>
      <c r="S912" s="84"/>
      <c r="T912" s="85"/>
      <c r="AT912" s="18" t="s">
        <v>162</v>
      </c>
      <c r="AU912" s="18" t="s">
        <v>84</v>
      </c>
    </row>
    <row r="913" s="1" customFormat="1" ht="16.5" customHeight="1">
      <c r="B913" s="39"/>
      <c r="C913" s="220" t="s">
        <v>1012</v>
      </c>
      <c r="D913" s="220" t="s">
        <v>155</v>
      </c>
      <c r="E913" s="221" t="s">
        <v>1013</v>
      </c>
      <c r="F913" s="222" t="s">
        <v>1014</v>
      </c>
      <c r="G913" s="223" t="s">
        <v>158</v>
      </c>
      <c r="H913" s="224">
        <v>61</v>
      </c>
      <c r="I913" s="225"/>
      <c r="J913" s="226">
        <f>ROUND(I913*H913,2)</f>
        <v>0</v>
      </c>
      <c r="K913" s="222" t="s">
        <v>159</v>
      </c>
      <c r="L913" s="44"/>
      <c r="M913" s="227" t="s">
        <v>19</v>
      </c>
      <c r="N913" s="228" t="s">
        <v>45</v>
      </c>
      <c r="O913" s="84"/>
      <c r="P913" s="229">
        <f>O913*H913</f>
        <v>0</v>
      </c>
      <c r="Q913" s="229">
        <v>0</v>
      </c>
      <c r="R913" s="229">
        <f>Q913*H913</f>
        <v>0</v>
      </c>
      <c r="S913" s="229">
        <v>0.016</v>
      </c>
      <c r="T913" s="230">
        <f>S913*H913</f>
        <v>0.97599999999999998</v>
      </c>
      <c r="AR913" s="231" t="s">
        <v>257</v>
      </c>
      <c r="AT913" s="231" t="s">
        <v>155</v>
      </c>
      <c r="AU913" s="231" t="s">
        <v>84</v>
      </c>
      <c r="AY913" s="18" t="s">
        <v>153</v>
      </c>
      <c r="BE913" s="232">
        <f>IF(N913="základní",J913,0)</f>
        <v>0</v>
      </c>
      <c r="BF913" s="232">
        <f>IF(N913="snížená",J913,0)</f>
        <v>0</v>
      </c>
      <c r="BG913" s="232">
        <f>IF(N913="zákl. přenesená",J913,0)</f>
        <v>0</v>
      </c>
      <c r="BH913" s="232">
        <f>IF(N913="sníž. přenesená",J913,0)</f>
        <v>0</v>
      </c>
      <c r="BI913" s="232">
        <f>IF(N913="nulová",J913,0)</f>
        <v>0</v>
      </c>
      <c r="BJ913" s="18" t="s">
        <v>82</v>
      </c>
      <c r="BK913" s="232">
        <f>ROUND(I913*H913,2)</f>
        <v>0</v>
      </c>
      <c r="BL913" s="18" t="s">
        <v>257</v>
      </c>
      <c r="BM913" s="231" t="s">
        <v>1015</v>
      </c>
    </row>
    <row r="914" s="14" customFormat="1">
      <c r="B914" s="258"/>
      <c r="C914" s="259"/>
      <c r="D914" s="233" t="s">
        <v>164</v>
      </c>
      <c r="E914" s="260" t="s">
        <v>19</v>
      </c>
      <c r="F914" s="261" t="s">
        <v>1016</v>
      </c>
      <c r="G914" s="259"/>
      <c r="H914" s="260" t="s">
        <v>19</v>
      </c>
      <c r="I914" s="262"/>
      <c r="J914" s="259"/>
      <c r="K914" s="259"/>
      <c r="L914" s="263"/>
      <c r="M914" s="264"/>
      <c r="N914" s="265"/>
      <c r="O914" s="265"/>
      <c r="P914" s="265"/>
      <c r="Q914" s="265"/>
      <c r="R914" s="265"/>
      <c r="S914" s="265"/>
      <c r="T914" s="266"/>
      <c r="AT914" s="267" t="s">
        <v>164</v>
      </c>
      <c r="AU914" s="267" t="s">
        <v>84</v>
      </c>
      <c r="AV914" s="14" t="s">
        <v>82</v>
      </c>
      <c r="AW914" s="14" t="s">
        <v>34</v>
      </c>
      <c r="AX914" s="14" t="s">
        <v>74</v>
      </c>
      <c r="AY914" s="267" t="s">
        <v>153</v>
      </c>
    </row>
    <row r="915" s="12" customFormat="1">
      <c r="B915" s="236"/>
      <c r="C915" s="237"/>
      <c r="D915" s="233" t="s">
        <v>164</v>
      </c>
      <c r="E915" s="238" t="s">
        <v>19</v>
      </c>
      <c r="F915" s="239" t="s">
        <v>1017</v>
      </c>
      <c r="G915" s="237"/>
      <c r="H915" s="240">
        <v>24.800000000000001</v>
      </c>
      <c r="I915" s="241"/>
      <c r="J915" s="237"/>
      <c r="K915" s="237"/>
      <c r="L915" s="242"/>
      <c r="M915" s="243"/>
      <c r="N915" s="244"/>
      <c r="O915" s="244"/>
      <c r="P915" s="244"/>
      <c r="Q915" s="244"/>
      <c r="R915" s="244"/>
      <c r="S915" s="244"/>
      <c r="T915" s="245"/>
      <c r="AT915" s="246" t="s">
        <v>164</v>
      </c>
      <c r="AU915" s="246" t="s">
        <v>84</v>
      </c>
      <c r="AV915" s="12" t="s">
        <v>84</v>
      </c>
      <c r="AW915" s="12" t="s">
        <v>34</v>
      </c>
      <c r="AX915" s="12" t="s">
        <v>74</v>
      </c>
      <c r="AY915" s="246" t="s">
        <v>153</v>
      </c>
    </row>
    <row r="916" s="14" customFormat="1">
      <c r="B916" s="258"/>
      <c r="C916" s="259"/>
      <c r="D916" s="233" t="s">
        <v>164</v>
      </c>
      <c r="E916" s="260" t="s">
        <v>19</v>
      </c>
      <c r="F916" s="261" t="s">
        <v>1018</v>
      </c>
      <c r="G916" s="259"/>
      <c r="H916" s="260" t="s">
        <v>19</v>
      </c>
      <c r="I916" s="262"/>
      <c r="J916" s="259"/>
      <c r="K916" s="259"/>
      <c r="L916" s="263"/>
      <c r="M916" s="264"/>
      <c r="N916" s="265"/>
      <c r="O916" s="265"/>
      <c r="P916" s="265"/>
      <c r="Q916" s="265"/>
      <c r="R916" s="265"/>
      <c r="S916" s="265"/>
      <c r="T916" s="266"/>
      <c r="AT916" s="267" t="s">
        <v>164</v>
      </c>
      <c r="AU916" s="267" t="s">
        <v>84</v>
      </c>
      <c r="AV916" s="14" t="s">
        <v>82</v>
      </c>
      <c r="AW916" s="14" t="s">
        <v>34</v>
      </c>
      <c r="AX916" s="14" t="s">
        <v>74</v>
      </c>
      <c r="AY916" s="267" t="s">
        <v>153</v>
      </c>
    </row>
    <row r="917" s="12" customFormat="1">
      <c r="B917" s="236"/>
      <c r="C917" s="237"/>
      <c r="D917" s="233" t="s">
        <v>164</v>
      </c>
      <c r="E917" s="238" t="s">
        <v>19</v>
      </c>
      <c r="F917" s="239" t="s">
        <v>1019</v>
      </c>
      <c r="G917" s="237"/>
      <c r="H917" s="240">
        <v>16.199999999999999</v>
      </c>
      <c r="I917" s="241"/>
      <c r="J917" s="237"/>
      <c r="K917" s="237"/>
      <c r="L917" s="242"/>
      <c r="M917" s="243"/>
      <c r="N917" s="244"/>
      <c r="O917" s="244"/>
      <c r="P917" s="244"/>
      <c r="Q917" s="244"/>
      <c r="R917" s="244"/>
      <c r="S917" s="244"/>
      <c r="T917" s="245"/>
      <c r="AT917" s="246" t="s">
        <v>164</v>
      </c>
      <c r="AU917" s="246" t="s">
        <v>84</v>
      </c>
      <c r="AV917" s="12" t="s">
        <v>84</v>
      </c>
      <c r="AW917" s="12" t="s">
        <v>34</v>
      </c>
      <c r="AX917" s="12" t="s">
        <v>74</v>
      </c>
      <c r="AY917" s="246" t="s">
        <v>153</v>
      </c>
    </row>
    <row r="918" s="14" customFormat="1">
      <c r="B918" s="258"/>
      <c r="C918" s="259"/>
      <c r="D918" s="233" t="s">
        <v>164</v>
      </c>
      <c r="E918" s="260" t="s">
        <v>19</v>
      </c>
      <c r="F918" s="261" t="s">
        <v>1020</v>
      </c>
      <c r="G918" s="259"/>
      <c r="H918" s="260" t="s">
        <v>19</v>
      </c>
      <c r="I918" s="262"/>
      <c r="J918" s="259"/>
      <c r="K918" s="259"/>
      <c r="L918" s="263"/>
      <c r="M918" s="264"/>
      <c r="N918" s="265"/>
      <c r="O918" s="265"/>
      <c r="P918" s="265"/>
      <c r="Q918" s="265"/>
      <c r="R918" s="265"/>
      <c r="S918" s="265"/>
      <c r="T918" s="266"/>
      <c r="AT918" s="267" t="s">
        <v>164</v>
      </c>
      <c r="AU918" s="267" t="s">
        <v>84</v>
      </c>
      <c r="AV918" s="14" t="s">
        <v>82</v>
      </c>
      <c r="AW918" s="14" t="s">
        <v>34</v>
      </c>
      <c r="AX918" s="14" t="s">
        <v>74</v>
      </c>
      <c r="AY918" s="267" t="s">
        <v>153</v>
      </c>
    </row>
    <row r="919" s="12" customFormat="1">
      <c r="B919" s="236"/>
      <c r="C919" s="237"/>
      <c r="D919" s="233" t="s">
        <v>164</v>
      </c>
      <c r="E919" s="238" t="s">
        <v>19</v>
      </c>
      <c r="F919" s="239" t="s">
        <v>1021</v>
      </c>
      <c r="G919" s="237"/>
      <c r="H919" s="240">
        <v>3.3999999999999999</v>
      </c>
      <c r="I919" s="241"/>
      <c r="J919" s="237"/>
      <c r="K919" s="237"/>
      <c r="L919" s="242"/>
      <c r="M919" s="243"/>
      <c r="N919" s="244"/>
      <c r="O919" s="244"/>
      <c r="P919" s="244"/>
      <c r="Q919" s="244"/>
      <c r="R919" s="244"/>
      <c r="S919" s="244"/>
      <c r="T919" s="245"/>
      <c r="AT919" s="246" t="s">
        <v>164</v>
      </c>
      <c r="AU919" s="246" t="s">
        <v>84</v>
      </c>
      <c r="AV919" s="12" t="s">
        <v>84</v>
      </c>
      <c r="AW919" s="12" t="s">
        <v>34</v>
      </c>
      <c r="AX919" s="12" t="s">
        <v>74</v>
      </c>
      <c r="AY919" s="246" t="s">
        <v>153</v>
      </c>
    </row>
    <row r="920" s="14" customFormat="1">
      <c r="B920" s="258"/>
      <c r="C920" s="259"/>
      <c r="D920" s="233" t="s">
        <v>164</v>
      </c>
      <c r="E920" s="260" t="s">
        <v>19</v>
      </c>
      <c r="F920" s="261" t="s">
        <v>1022</v>
      </c>
      <c r="G920" s="259"/>
      <c r="H920" s="260" t="s">
        <v>19</v>
      </c>
      <c r="I920" s="262"/>
      <c r="J920" s="259"/>
      <c r="K920" s="259"/>
      <c r="L920" s="263"/>
      <c r="M920" s="264"/>
      <c r="N920" s="265"/>
      <c r="O920" s="265"/>
      <c r="P920" s="265"/>
      <c r="Q920" s="265"/>
      <c r="R920" s="265"/>
      <c r="S920" s="265"/>
      <c r="T920" s="266"/>
      <c r="AT920" s="267" t="s">
        <v>164</v>
      </c>
      <c r="AU920" s="267" t="s">
        <v>84</v>
      </c>
      <c r="AV920" s="14" t="s">
        <v>82</v>
      </c>
      <c r="AW920" s="14" t="s">
        <v>34</v>
      </c>
      <c r="AX920" s="14" t="s">
        <v>74</v>
      </c>
      <c r="AY920" s="267" t="s">
        <v>153</v>
      </c>
    </row>
    <row r="921" s="12" customFormat="1">
      <c r="B921" s="236"/>
      <c r="C921" s="237"/>
      <c r="D921" s="233" t="s">
        <v>164</v>
      </c>
      <c r="E921" s="238" t="s">
        <v>19</v>
      </c>
      <c r="F921" s="239" t="s">
        <v>1023</v>
      </c>
      <c r="G921" s="237"/>
      <c r="H921" s="240">
        <v>4.6500000000000004</v>
      </c>
      <c r="I921" s="241"/>
      <c r="J921" s="237"/>
      <c r="K921" s="237"/>
      <c r="L921" s="242"/>
      <c r="M921" s="243"/>
      <c r="N921" s="244"/>
      <c r="O921" s="244"/>
      <c r="P921" s="244"/>
      <c r="Q921" s="244"/>
      <c r="R921" s="244"/>
      <c r="S921" s="244"/>
      <c r="T921" s="245"/>
      <c r="AT921" s="246" t="s">
        <v>164</v>
      </c>
      <c r="AU921" s="246" t="s">
        <v>84</v>
      </c>
      <c r="AV921" s="12" t="s">
        <v>84</v>
      </c>
      <c r="AW921" s="12" t="s">
        <v>34</v>
      </c>
      <c r="AX921" s="12" t="s">
        <v>74</v>
      </c>
      <c r="AY921" s="246" t="s">
        <v>153</v>
      </c>
    </row>
    <row r="922" s="14" customFormat="1">
      <c r="B922" s="258"/>
      <c r="C922" s="259"/>
      <c r="D922" s="233" t="s">
        <v>164</v>
      </c>
      <c r="E922" s="260" t="s">
        <v>19</v>
      </c>
      <c r="F922" s="261" t="s">
        <v>1024</v>
      </c>
      <c r="G922" s="259"/>
      <c r="H922" s="260" t="s">
        <v>19</v>
      </c>
      <c r="I922" s="262"/>
      <c r="J922" s="259"/>
      <c r="K922" s="259"/>
      <c r="L922" s="263"/>
      <c r="M922" s="264"/>
      <c r="N922" s="265"/>
      <c r="O922" s="265"/>
      <c r="P922" s="265"/>
      <c r="Q922" s="265"/>
      <c r="R922" s="265"/>
      <c r="S922" s="265"/>
      <c r="T922" s="266"/>
      <c r="AT922" s="267" t="s">
        <v>164</v>
      </c>
      <c r="AU922" s="267" t="s">
        <v>84</v>
      </c>
      <c r="AV922" s="14" t="s">
        <v>82</v>
      </c>
      <c r="AW922" s="14" t="s">
        <v>34</v>
      </c>
      <c r="AX922" s="14" t="s">
        <v>74</v>
      </c>
      <c r="AY922" s="267" t="s">
        <v>153</v>
      </c>
    </row>
    <row r="923" s="12" customFormat="1">
      <c r="B923" s="236"/>
      <c r="C923" s="237"/>
      <c r="D923" s="233" t="s">
        <v>164</v>
      </c>
      <c r="E923" s="238" t="s">
        <v>19</v>
      </c>
      <c r="F923" s="239" t="s">
        <v>1025</v>
      </c>
      <c r="G923" s="237"/>
      <c r="H923" s="240">
        <v>11.949999999999999</v>
      </c>
      <c r="I923" s="241"/>
      <c r="J923" s="237"/>
      <c r="K923" s="237"/>
      <c r="L923" s="242"/>
      <c r="M923" s="243"/>
      <c r="N923" s="244"/>
      <c r="O923" s="244"/>
      <c r="P923" s="244"/>
      <c r="Q923" s="244"/>
      <c r="R923" s="244"/>
      <c r="S923" s="244"/>
      <c r="T923" s="245"/>
      <c r="AT923" s="246" t="s">
        <v>164</v>
      </c>
      <c r="AU923" s="246" t="s">
        <v>84</v>
      </c>
      <c r="AV923" s="12" t="s">
        <v>84</v>
      </c>
      <c r="AW923" s="12" t="s">
        <v>34</v>
      </c>
      <c r="AX923" s="12" t="s">
        <v>74</v>
      </c>
      <c r="AY923" s="246" t="s">
        <v>153</v>
      </c>
    </row>
    <row r="924" s="13" customFormat="1">
      <c r="B924" s="247"/>
      <c r="C924" s="248"/>
      <c r="D924" s="233" t="s">
        <v>164</v>
      </c>
      <c r="E924" s="249" t="s">
        <v>19</v>
      </c>
      <c r="F924" s="250" t="s">
        <v>167</v>
      </c>
      <c r="G924" s="248"/>
      <c r="H924" s="251">
        <v>61</v>
      </c>
      <c r="I924" s="252"/>
      <c r="J924" s="248"/>
      <c r="K924" s="248"/>
      <c r="L924" s="253"/>
      <c r="M924" s="254"/>
      <c r="N924" s="255"/>
      <c r="O924" s="255"/>
      <c r="P924" s="255"/>
      <c r="Q924" s="255"/>
      <c r="R924" s="255"/>
      <c r="S924" s="255"/>
      <c r="T924" s="256"/>
      <c r="AT924" s="257" t="s">
        <v>164</v>
      </c>
      <c r="AU924" s="257" t="s">
        <v>84</v>
      </c>
      <c r="AV924" s="13" t="s">
        <v>160</v>
      </c>
      <c r="AW924" s="13" t="s">
        <v>34</v>
      </c>
      <c r="AX924" s="13" t="s">
        <v>82</v>
      </c>
      <c r="AY924" s="257" t="s">
        <v>153</v>
      </c>
    </row>
    <row r="925" s="1" customFormat="1" ht="16.5" customHeight="1">
      <c r="B925" s="39"/>
      <c r="C925" s="220" t="s">
        <v>1026</v>
      </c>
      <c r="D925" s="220" t="s">
        <v>155</v>
      </c>
      <c r="E925" s="221" t="s">
        <v>1027</v>
      </c>
      <c r="F925" s="222" t="s">
        <v>1028</v>
      </c>
      <c r="G925" s="223" t="s">
        <v>158</v>
      </c>
      <c r="H925" s="224">
        <v>61</v>
      </c>
      <c r="I925" s="225"/>
      <c r="J925" s="226">
        <f>ROUND(I925*H925,2)</f>
        <v>0</v>
      </c>
      <c r="K925" s="222" t="s">
        <v>159</v>
      </c>
      <c r="L925" s="44"/>
      <c r="M925" s="227" t="s">
        <v>19</v>
      </c>
      <c r="N925" s="228" t="s">
        <v>45</v>
      </c>
      <c r="O925" s="84"/>
      <c r="P925" s="229">
        <f>O925*H925</f>
        <v>0</v>
      </c>
      <c r="Q925" s="229">
        <v>0.00020000000000000001</v>
      </c>
      <c r="R925" s="229">
        <f>Q925*H925</f>
        <v>0.012200000000000001</v>
      </c>
      <c r="S925" s="229">
        <v>0</v>
      </c>
      <c r="T925" s="230">
        <f>S925*H925</f>
        <v>0</v>
      </c>
      <c r="AR925" s="231" t="s">
        <v>257</v>
      </c>
      <c r="AT925" s="231" t="s">
        <v>155</v>
      </c>
      <c r="AU925" s="231" t="s">
        <v>84</v>
      </c>
      <c r="AY925" s="18" t="s">
        <v>153</v>
      </c>
      <c r="BE925" s="232">
        <f>IF(N925="základní",J925,0)</f>
        <v>0</v>
      </c>
      <c r="BF925" s="232">
        <f>IF(N925="snížená",J925,0)</f>
        <v>0</v>
      </c>
      <c r="BG925" s="232">
        <f>IF(N925="zákl. přenesená",J925,0)</f>
        <v>0</v>
      </c>
      <c r="BH925" s="232">
        <f>IF(N925="sníž. přenesená",J925,0)</f>
        <v>0</v>
      </c>
      <c r="BI925" s="232">
        <f>IF(N925="nulová",J925,0)</f>
        <v>0</v>
      </c>
      <c r="BJ925" s="18" t="s">
        <v>82</v>
      </c>
      <c r="BK925" s="232">
        <f>ROUND(I925*H925,2)</f>
        <v>0</v>
      </c>
      <c r="BL925" s="18" t="s">
        <v>257</v>
      </c>
      <c r="BM925" s="231" t="s">
        <v>1029</v>
      </c>
    </row>
    <row r="926" s="1" customFormat="1">
      <c r="B926" s="39"/>
      <c r="C926" s="40"/>
      <c r="D926" s="233" t="s">
        <v>162</v>
      </c>
      <c r="E926" s="40"/>
      <c r="F926" s="234" t="s">
        <v>1030</v>
      </c>
      <c r="G926" s="40"/>
      <c r="H926" s="40"/>
      <c r="I926" s="146"/>
      <c r="J926" s="40"/>
      <c r="K926" s="40"/>
      <c r="L926" s="44"/>
      <c r="M926" s="235"/>
      <c r="N926" s="84"/>
      <c r="O926" s="84"/>
      <c r="P926" s="84"/>
      <c r="Q926" s="84"/>
      <c r="R926" s="84"/>
      <c r="S926" s="84"/>
      <c r="T926" s="85"/>
      <c r="AT926" s="18" t="s">
        <v>162</v>
      </c>
      <c r="AU926" s="18" t="s">
        <v>84</v>
      </c>
    </row>
    <row r="927" s="1" customFormat="1" ht="24" customHeight="1">
      <c r="B927" s="39"/>
      <c r="C927" s="220" t="s">
        <v>1031</v>
      </c>
      <c r="D927" s="220" t="s">
        <v>155</v>
      </c>
      <c r="E927" s="221" t="s">
        <v>1032</v>
      </c>
      <c r="F927" s="222" t="s">
        <v>1033</v>
      </c>
      <c r="G927" s="223" t="s">
        <v>182</v>
      </c>
      <c r="H927" s="224">
        <v>22.800000000000001</v>
      </c>
      <c r="I927" s="225"/>
      <c r="J927" s="226">
        <f>ROUND(I927*H927,2)</f>
        <v>0</v>
      </c>
      <c r="K927" s="222" t="s">
        <v>159</v>
      </c>
      <c r="L927" s="44"/>
      <c r="M927" s="227" t="s">
        <v>19</v>
      </c>
      <c r="N927" s="228" t="s">
        <v>45</v>
      </c>
      <c r="O927" s="84"/>
      <c r="P927" s="229">
        <f>O927*H927</f>
        <v>0</v>
      </c>
      <c r="Q927" s="229">
        <v>0</v>
      </c>
      <c r="R927" s="229">
        <f>Q927*H927</f>
        <v>0</v>
      </c>
      <c r="S927" s="229">
        <v>0.0066</v>
      </c>
      <c r="T927" s="230">
        <f>S927*H927</f>
        <v>0.15048</v>
      </c>
      <c r="AR927" s="231" t="s">
        <v>257</v>
      </c>
      <c r="AT927" s="231" t="s">
        <v>155</v>
      </c>
      <c r="AU927" s="231" t="s">
        <v>84</v>
      </c>
      <c r="AY927" s="18" t="s">
        <v>153</v>
      </c>
      <c r="BE927" s="232">
        <f>IF(N927="základní",J927,0)</f>
        <v>0</v>
      </c>
      <c r="BF927" s="232">
        <f>IF(N927="snížená",J927,0)</f>
        <v>0</v>
      </c>
      <c r="BG927" s="232">
        <f>IF(N927="zákl. přenesená",J927,0)</f>
        <v>0</v>
      </c>
      <c r="BH927" s="232">
        <f>IF(N927="sníž. přenesená",J927,0)</f>
        <v>0</v>
      </c>
      <c r="BI927" s="232">
        <f>IF(N927="nulová",J927,0)</f>
        <v>0</v>
      </c>
      <c r="BJ927" s="18" t="s">
        <v>82</v>
      </c>
      <c r="BK927" s="232">
        <f>ROUND(I927*H927,2)</f>
        <v>0</v>
      </c>
      <c r="BL927" s="18" t="s">
        <v>257</v>
      </c>
      <c r="BM927" s="231" t="s">
        <v>1034</v>
      </c>
    </row>
    <row r="928" s="1" customFormat="1">
      <c r="B928" s="39"/>
      <c r="C928" s="40"/>
      <c r="D928" s="233" t="s">
        <v>162</v>
      </c>
      <c r="E928" s="40"/>
      <c r="F928" s="234" t="s">
        <v>1035</v>
      </c>
      <c r="G928" s="40"/>
      <c r="H928" s="40"/>
      <c r="I928" s="146"/>
      <c r="J928" s="40"/>
      <c r="K928" s="40"/>
      <c r="L928" s="44"/>
      <c r="M928" s="235"/>
      <c r="N928" s="84"/>
      <c r="O928" s="84"/>
      <c r="P928" s="84"/>
      <c r="Q928" s="84"/>
      <c r="R928" s="84"/>
      <c r="S928" s="84"/>
      <c r="T928" s="85"/>
      <c r="AT928" s="18" t="s">
        <v>162</v>
      </c>
      <c r="AU928" s="18" t="s">
        <v>84</v>
      </c>
    </row>
    <row r="929" s="1" customFormat="1" ht="24" customHeight="1">
      <c r="B929" s="39"/>
      <c r="C929" s="220" t="s">
        <v>1036</v>
      </c>
      <c r="D929" s="220" t="s">
        <v>155</v>
      </c>
      <c r="E929" s="221" t="s">
        <v>1037</v>
      </c>
      <c r="F929" s="222" t="s">
        <v>1038</v>
      </c>
      <c r="G929" s="223" t="s">
        <v>182</v>
      </c>
      <c r="H929" s="224">
        <v>22.800000000000001</v>
      </c>
      <c r="I929" s="225"/>
      <c r="J929" s="226">
        <f>ROUND(I929*H929,2)</f>
        <v>0</v>
      </c>
      <c r="K929" s="222" t="s">
        <v>159</v>
      </c>
      <c r="L929" s="44"/>
      <c r="M929" s="227" t="s">
        <v>19</v>
      </c>
      <c r="N929" s="228" t="s">
        <v>45</v>
      </c>
      <c r="O929" s="84"/>
      <c r="P929" s="229">
        <f>O929*H929</f>
        <v>0</v>
      </c>
      <c r="Q929" s="229">
        <v>0.01363</v>
      </c>
      <c r="R929" s="229">
        <f>Q929*H929</f>
        <v>0.31076399999999998</v>
      </c>
      <c r="S929" s="229">
        <v>0</v>
      </c>
      <c r="T929" s="230">
        <f>S929*H929</f>
        <v>0</v>
      </c>
      <c r="AR929" s="231" t="s">
        <v>257</v>
      </c>
      <c r="AT929" s="231" t="s">
        <v>155</v>
      </c>
      <c r="AU929" s="231" t="s">
        <v>84</v>
      </c>
      <c r="AY929" s="18" t="s">
        <v>153</v>
      </c>
      <c r="BE929" s="232">
        <f>IF(N929="základní",J929,0)</f>
        <v>0</v>
      </c>
      <c r="BF929" s="232">
        <f>IF(N929="snížená",J929,0)</f>
        <v>0</v>
      </c>
      <c r="BG929" s="232">
        <f>IF(N929="zákl. přenesená",J929,0)</f>
        <v>0</v>
      </c>
      <c r="BH929" s="232">
        <f>IF(N929="sníž. přenesená",J929,0)</f>
        <v>0</v>
      </c>
      <c r="BI929" s="232">
        <f>IF(N929="nulová",J929,0)</f>
        <v>0</v>
      </c>
      <c r="BJ929" s="18" t="s">
        <v>82</v>
      </c>
      <c r="BK929" s="232">
        <f>ROUND(I929*H929,2)</f>
        <v>0</v>
      </c>
      <c r="BL929" s="18" t="s">
        <v>257</v>
      </c>
      <c r="BM929" s="231" t="s">
        <v>1039</v>
      </c>
    </row>
    <row r="930" s="1" customFormat="1">
      <c r="B930" s="39"/>
      <c r="C930" s="40"/>
      <c r="D930" s="233" t="s">
        <v>162</v>
      </c>
      <c r="E930" s="40"/>
      <c r="F930" s="234" t="s">
        <v>1035</v>
      </c>
      <c r="G930" s="40"/>
      <c r="H930" s="40"/>
      <c r="I930" s="146"/>
      <c r="J930" s="40"/>
      <c r="K930" s="40"/>
      <c r="L930" s="44"/>
      <c r="M930" s="235"/>
      <c r="N930" s="84"/>
      <c r="O930" s="84"/>
      <c r="P930" s="84"/>
      <c r="Q930" s="84"/>
      <c r="R930" s="84"/>
      <c r="S930" s="84"/>
      <c r="T930" s="85"/>
      <c r="AT930" s="18" t="s">
        <v>162</v>
      </c>
      <c r="AU930" s="18" t="s">
        <v>84</v>
      </c>
    </row>
    <row r="931" s="1" customFormat="1" ht="24" customHeight="1">
      <c r="B931" s="39"/>
      <c r="C931" s="220" t="s">
        <v>1040</v>
      </c>
      <c r="D931" s="220" t="s">
        <v>155</v>
      </c>
      <c r="E931" s="221" t="s">
        <v>1041</v>
      </c>
      <c r="F931" s="222" t="s">
        <v>1042</v>
      </c>
      <c r="G931" s="223" t="s">
        <v>215</v>
      </c>
      <c r="H931" s="224">
        <v>28.974</v>
      </c>
      <c r="I931" s="225"/>
      <c r="J931" s="226">
        <f>ROUND(I931*H931,2)</f>
        <v>0</v>
      </c>
      <c r="K931" s="222" t="s">
        <v>159</v>
      </c>
      <c r="L931" s="44"/>
      <c r="M931" s="227" t="s">
        <v>19</v>
      </c>
      <c r="N931" s="228" t="s">
        <v>45</v>
      </c>
      <c r="O931" s="84"/>
      <c r="P931" s="229">
        <f>O931*H931</f>
        <v>0</v>
      </c>
      <c r="Q931" s="229">
        <v>0</v>
      </c>
      <c r="R931" s="229">
        <f>Q931*H931</f>
        <v>0</v>
      </c>
      <c r="S931" s="229">
        <v>0</v>
      </c>
      <c r="T931" s="230">
        <f>S931*H931</f>
        <v>0</v>
      </c>
      <c r="AR931" s="231" t="s">
        <v>257</v>
      </c>
      <c r="AT931" s="231" t="s">
        <v>155</v>
      </c>
      <c r="AU931" s="231" t="s">
        <v>84</v>
      </c>
      <c r="AY931" s="18" t="s">
        <v>153</v>
      </c>
      <c r="BE931" s="232">
        <f>IF(N931="základní",J931,0)</f>
        <v>0</v>
      </c>
      <c r="BF931" s="232">
        <f>IF(N931="snížená",J931,0)</f>
        <v>0</v>
      </c>
      <c r="BG931" s="232">
        <f>IF(N931="zákl. přenesená",J931,0)</f>
        <v>0</v>
      </c>
      <c r="BH931" s="232">
        <f>IF(N931="sníž. přenesená",J931,0)</f>
        <v>0</v>
      </c>
      <c r="BI931" s="232">
        <f>IF(N931="nulová",J931,0)</f>
        <v>0</v>
      </c>
      <c r="BJ931" s="18" t="s">
        <v>82</v>
      </c>
      <c r="BK931" s="232">
        <f>ROUND(I931*H931,2)</f>
        <v>0</v>
      </c>
      <c r="BL931" s="18" t="s">
        <v>257</v>
      </c>
      <c r="BM931" s="231" t="s">
        <v>1043</v>
      </c>
    </row>
    <row r="932" s="1" customFormat="1">
      <c r="B932" s="39"/>
      <c r="C932" s="40"/>
      <c r="D932" s="233" t="s">
        <v>162</v>
      </c>
      <c r="E932" s="40"/>
      <c r="F932" s="234" t="s">
        <v>1044</v>
      </c>
      <c r="G932" s="40"/>
      <c r="H932" s="40"/>
      <c r="I932" s="146"/>
      <c r="J932" s="40"/>
      <c r="K932" s="40"/>
      <c r="L932" s="44"/>
      <c r="M932" s="235"/>
      <c r="N932" s="84"/>
      <c r="O932" s="84"/>
      <c r="P932" s="84"/>
      <c r="Q932" s="84"/>
      <c r="R932" s="84"/>
      <c r="S932" s="84"/>
      <c r="T932" s="85"/>
      <c r="AT932" s="18" t="s">
        <v>162</v>
      </c>
      <c r="AU932" s="18" t="s">
        <v>84</v>
      </c>
    </row>
    <row r="933" s="11" customFormat="1" ht="22.8" customHeight="1">
      <c r="B933" s="204"/>
      <c r="C933" s="205"/>
      <c r="D933" s="206" t="s">
        <v>73</v>
      </c>
      <c r="E933" s="218" t="s">
        <v>1045</v>
      </c>
      <c r="F933" s="218" t="s">
        <v>1046</v>
      </c>
      <c r="G933" s="205"/>
      <c r="H933" s="205"/>
      <c r="I933" s="208"/>
      <c r="J933" s="219">
        <f>BK933</f>
        <v>0</v>
      </c>
      <c r="K933" s="205"/>
      <c r="L933" s="210"/>
      <c r="M933" s="211"/>
      <c r="N933" s="212"/>
      <c r="O933" s="212"/>
      <c r="P933" s="213">
        <f>SUM(P934:P1033)</f>
        <v>0</v>
      </c>
      <c r="Q933" s="212"/>
      <c r="R933" s="213">
        <f>SUM(R934:R1033)</f>
        <v>2.3911498</v>
      </c>
      <c r="S933" s="212"/>
      <c r="T933" s="214">
        <f>SUM(T934:T1033)</f>
        <v>0</v>
      </c>
      <c r="AR933" s="215" t="s">
        <v>84</v>
      </c>
      <c r="AT933" s="216" t="s">
        <v>73</v>
      </c>
      <c r="AU933" s="216" t="s">
        <v>82</v>
      </c>
      <c r="AY933" s="215" t="s">
        <v>153</v>
      </c>
      <c r="BK933" s="217">
        <f>SUM(BK934:BK1033)</f>
        <v>0</v>
      </c>
    </row>
    <row r="934" s="1" customFormat="1" ht="24" customHeight="1">
      <c r="B934" s="39"/>
      <c r="C934" s="220" t="s">
        <v>1047</v>
      </c>
      <c r="D934" s="220" t="s">
        <v>155</v>
      </c>
      <c r="E934" s="221" t="s">
        <v>1048</v>
      </c>
      <c r="F934" s="222" t="s">
        <v>1049</v>
      </c>
      <c r="G934" s="223" t="s">
        <v>158</v>
      </c>
      <c r="H934" s="224">
        <v>145.21000000000001</v>
      </c>
      <c r="I934" s="225"/>
      <c r="J934" s="226">
        <f>ROUND(I934*H934,2)</f>
        <v>0</v>
      </c>
      <c r="K934" s="222" t="s">
        <v>159</v>
      </c>
      <c r="L934" s="44"/>
      <c r="M934" s="227" t="s">
        <v>19</v>
      </c>
      <c r="N934" s="228" t="s">
        <v>45</v>
      </c>
      <c r="O934" s="84"/>
      <c r="P934" s="229">
        <f>O934*H934</f>
        <v>0</v>
      </c>
      <c r="Q934" s="229">
        <v>0.01453</v>
      </c>
      <c r="R934" s="229">
        <f>Q934*H934</f>
        <v>2.1099013000000002</v>
      </c>
      <c r="S934" s="229">
        <v>0</v>
      </c>
      <c r="T934" s="230">
        <f>S934*H934</f>
        <v>0</v>
      </c>
      <c r="AR934" s="231" t="s">
        <v>257</v>
      </c>
      <c r="AT934" s="231" t="s">
        <v>155</v>
      </c>
      <c r="AU934" s="231" t="s">
        <v>84</v>
      </c>
      <c r="AY934" s="18" t="s">
        <v>153</v>
      </c>
      <c r="BE934" s="232">
        <f>IF(N934="základní",J934,0)</f>
        <v>0</v>
      </c>
      <c r="BF934" s="232">
        <f>IF(N934="snížená",J934,0)</f>
        <v>0</v>
      </c>
      <c r="BG934" s="232">
        <f>IF(N934="zákl. přenesená",J934,0)</f>
        <v>0</v>
      </c>
      <c r="BH934" s="232">
        <f>IF(N934="sníž. přenesená",J934,0)</f>
        <v>0</v>
      </c>
      <c r="BI934" s="232">
        <f>IF(N934="nulová",J934,0)</f>
        <v>0</v>
      </c>
      <c r="BJ934" s="18" t="s">
        <v>82</v>
      </c>
      <c r="BK934" s="232">
        <f>ROUND(I934*H934,2)</f>
        <v>0</v>
      </c>
      <c r="BL934" s="18" t="s">
        <v>257</v>
      </c>
      <c r="BM934" s="231" t="s">
        <v>1050</v>
      </c>
    </row>
    <row r="935" s="1" customFormat="1">
      <c r="B935" s="39"/>
      <c r="C935" s="40"/>
      <c r="D935" s="233" t="s">
        <v>162</v>
      </c>
      <c r="E935" s="40"/>
      <c r="F935" s="234" t="s">
        <v>1051</v>
      </c>
      <c r="G935" s="40"/>
      <c r="H935" s="40"/>
      <c r="I935" s="146"/>
      <c r="J935" s="40"/>
      <c r="K935" s="40"/>
      <c r="L935" s="44"/>
      <c r="M935" s="235"/>
      <c r="N935" s="84"/>
      <c r="O935" s="84"/>
      <c r="P935" s="84"/>
      <c r="Q935" s="84"/>
      <c r="R935" s="84"/>
      <c r="S935" s="84"/>
      <c r="T935" s="85"/>
      <c r="AT935" s="18" t="s">
        <v>162</v>
      </c>
      <c r="AU935" s="18" t="s">
        <v>84</v>
      </c>
    </row>
    <row r="936" s="14" customFormat="1">
      <c r="B936" s="258"/>
      <c r="C936" s="259"/>
      <c r="D936" s="233" t="s">
        <v>164</v>
      </c>
      <c r="E936" s="260" t="s">
        <v>19</v>
      </c>
      <c r="F936" s="261" t="s">
        <v>1052</v>
      </c>
      <c r="G936" s="259"/>
      <c r="H936" s="260" t="s">
        <v>19</v>
      </c>
      <c r="I936" s="262"/>
      <c r="J936" s="259"/>
      <c r="K936" s="259"/>
      <c r="L936" s="263"/>
      <c r="M936" s="264"/>
      <c r="N936" s="265"/>
      <c r="O936" s="265"/>
      <c r="P936" s="265"/>
      <c r="Q936" s="265"/>
      <c r="R936" s="265"/>
      <c r="S936" s="265"/>
      <c r="T936" s="266"/>
      <c r="AT936" s="267" t="s">
        <v>164</v>
      </c>
      <c r="AU936" s="267" t="s">
        <v>84</v>
      </c>
      <c r="AV936" s="14" t="s">
        <v>82</v>
      </c>
      <c r="AW936" s="14" t="s">
        <v>34</v>
      </c>
      <c r="AX936" s="14" t="s">
        <v>74</v>
      </c>
      <c r="AY936" s="267" t="s">
        <v>153</v>
      </c>
    </row>
    <row r="937" s="12" customFormat="1">
      <c r="B937" s="236"/>
      <c r="C937" s="237"/>
      <c r="D937" s="233" t="s">
        <v>164</v>
      </c>
      <c r="E937" s="238" t="s">
        <v>19</v>
      </c>
      <c r="F937" s="239" t="s">
        <v>1053</v>
      </c>
      <c r="G937" s="237"/>
      <c r="H937" s="240">
        <v>29.75</v>
      </c>
      <c r="I937" s="241"/>
      <c r="J937" s="237"/>
      <c r="K937" s="237"/>
      <c r="L937" s="242"/>
      <c r="M937" s="243"/>
      <c r="N937" s="244"/>
      <c r="O937" s="244"/>
      <c r="P937" s="244"/>
      <c r="Q937" s="244"/>
      <c r="R937" s="244"/>
      <c r="S937" s="244"/>
      <c r="T937" s="245"/>
      <c r="AT937" s="246" t="s">
        <v>164</v>
      </c>
      <c r="AU937" s="246" t="s">
        <v>84</v>
      </c>
      <c r="AV937" s="12" t="s">
        <v>84</v>
      </c>
      <c r="AW937" s="12" t="s">
        <v>34</v>
      </c>
      <c r="AX937" s="12" t="s">
        <v>74</v>
      </c>
      <c r="AY937" s="246" t="s">
        <v>153</v>
      </c>
    </row>
    <row r="938" s="14" customFormat="1">
      <c r="B938" s="258"/>
      <c r="C938" s="259"/>
      <c r="D938" s="233" t="s">
        <v>164</v>
      </c>
      <c r="E938" s="260" t="s">
        <v>19</v>
      </c>
      <c r="F938" s="261" t="s">
        <v>1054</v>
      </c>
      <c r="G938" s="259"/>
      <c r="H938" s="260" t="s">
        <v>19</v>
      </c>
      <c r="I938" s="262"/>
      <c r="J938" s="259"/>
      <c r="K938" s="259"/>
      <c r="L938" s="263"/>
      <c r="M938" s="264"/>
      <c r="N938" s="265"/>
      <c r="O938" s="265"/>
      <c r="P938" s="265"/>
      <c r="Q938" s="265"/>
      <c r="R938" s="265"/>
      <c r="S938" s="265"/>
      <c r="T938" s="266"/>
      <c r="AT938" s="267" t="s">
        <v>164</v>
      </c>
      <c r="AU938" s="267" t="s">
        <v>84</v>
      </c>
      <c r="AV938" s="14" t="s">
        <v>82</v>
      </c>
      <c r="AW938" s="14" t="s">
        <v>34</v>
      </c>
      <c r="AX938" s="14" t="s">
        <v>74</v>
      </c>
      <c r="AY938" s="267" t="s">
        <v>153</v>
      </c>
    </row>
    <row r="939" s="12" customFormat="1">
      <c r="B939" s="236"/>
      <c r="C939" s="237"/>
      <c r="D939" s="233" t="s">
        <v>164</v>
      </c>
      <c r="E939" s="238" t="s">
        <v>19</v>
      </c>
      <c r="F939" s="239" t="s">
        <v>1055</v>
      </c>
      <c r="G939" s="237"/>
      <c r="H939" s="240">
        <v>7.6699999999999999</v>
      </c>
      <c r="I939" s="241"/>
      <c r="J939" s="237"/>
      <c r="K939" s="237"/>
      <c r="L939" s="242"/>
      <c r="M939" s="243"/>
      <c r="N939" s="244"/>
      <c r="O939" s="244"/>
      <c r="P939" s="244"/>
      <c r="Q939" s="244"/>
      <c r="R939" s="244"/>
      <c r="S939" s="244"/>
      <c r="T939" s="245"/>
      <c r="AT939" s="246" t="s">
        <v>164</v>
      </c>
      <c r="AU939" s="246" t="s">
        <v>84</v>
      </c>
      <c r="AV939" s="12" t="s">
        <v>84</v>
      </c>
      <c r="AW939" s="12" t="s">
        <v>34</v>
      </c>
      <c r="AX939" s="12" t="s">
        <v>74</v>
      </c>
      <c r="AY939" s="246" t="s">
        <v>153</v>
      </c>
    </row>
    <row r="940" s="14" customFormat="1">
      <c r="B940" s="258"/>
      <c r="C940" s="259"/>
      <c r="D940" s="233" t="s">
        <v>164</v>
      </c>
      <c r="E940" s="260" t="s">
        <v>19</v>
      </c>
      <c r="F940" s="261" t="s">
        <v>1056</v>
      </c>
      <c r="G940" s="259"/>
      <c r="H940" s="260" t="s">
        <v>19</v>
      </c>
      <c r="I940" s="262"/>
      <c r="J940" s="259"/>
      <c r="K940" s="259"/>
      <c r="L940" s="263"/>
      <c r="M940" s="264"/>
      <c r="N940" s="265"/>
      <c r="O940" s="265"/>
      <c r="P940" s="265"/>
      <c r="Q940" s="265"/>
      <c r="R940" s="265"/>
      <c r="S940" s="265"/>
      <c r="T940" s="266"/>
      <c r="AT940" s="267" t="s">
        <v>164</v>
      </c>
      <c r="AU940" s="267" t="s">
        <v>84</v>
      </c>
      <c r="AV940" s="14" t="s">
        <v>82</v>
      </c>
      <c r="AW940" s="14" t="s">
        <v>34</v>
      </c>
      <c r="AX940" s="14" t="s">
        <v>74</v>
      </c>
      <c r="AY940" s="267" t="s">
        <v>153</v>
      </c>
    </row>
    <row r="941" s="12" customFormat="1">
      <c r="B941" s="236"/>
      <c r="C941" s="237"/>
      <c r="D941" s="233" t="s">
        <v>164</v>
      </c>
      <c r="E941" s="238" t="s">
        <v>19</v>
      </c>
      <c r="F941" s="239" t="s">
        <v>1057</v>
      </c>
      <c r="G941" s="237"/>
      <c r="H941" s="240">
        <v>6.2000000000000002</v>
      </c>
      <c r="I941" s="241"/>
      <c r="J941" s="237"/>
      <c r="K941" s="237"/>
      <c r="L941" s="242"/>
      <c r="M941" s="243"/>
      <c r="N941" s="244"/>
      <c r="O941" s="244"/>
      <c r="P941" s="244"/>
      <c r="Q941" s="244"/>
      <c r="R941" s="244"/>
      <c r="S941" s="244"/>
      <c r="T941" s="245"/>
      <c r="AT941" s="246" t="s">
        <v>164</v>
      </c>
      <c r="AU941" s="246" t="s">
        <v>84</v>
      </c>
      <c r="AV941" s="12" t="s">
        <v>84</v>
      </c>
      <c r="AW941" s="12" t="s">
        <v>34</v>
      </c>
      <c r="AX941" s="12" t="s">
        <v>74</v>
      </c>
      <c r="AY941" s="246" t="s">
        <v>153</v>
      </c>
    </row>
    <row r="942" s="14" customFormat="1">
      <c r="B942" s="258"/>
      <c r="C942" s="259"/>
      <c r="D942" s="233" t="s">
        <v>164</v>
      </c>
      <c r="E942" s="260" t="s">
        <v>19</v>
      </c>
      <c r="F942" s="261" t="s">
        <v>1058</v>
      </c>
      <c r="G942" s="259"/>
      <c r="H942" s="260" t="s">
        <v>19</v>
      </c>
      <c r="I942" s="262"/>
      <c r="J942" s="259"/>
      <c r="K942" s="259"/>
      <c r="L942" s="263"/>
      <c r="M942" s="264"/>
      <c r="N942" s="265"/>
      <c r="O942" s="265"/>
      <c r="P942" s="265"/>
      <c r="Q942" s="265"/>
      <c r="R942" s="265"/>
      <c r="S942" s="265"/>
      <c r="T942" s="266"/>
      <c r="AT942" s="267" t="s">
        <v>164</v>
      </c>
      <c r="AU942" s="267" t="s">
        <v>84</v>
      </c>
      <c r="AV942" s="14" t="s">
        <v>82</v>
      </c>
      <c r="AW942" s="14" t="s">
        <v>34</v>
      </c>
      <c r="AX942" s="14" t="s">
        <v>74</v>
      </c>
      <c r="AY942" s="267" t="s">
        <v>153</v>
      </c>
    </row>
    <row r="943" s="12" customFormat="1">
      <c r="B943" s="236"/>
      <c r="C943" s="237"/>
      <c r="D943" s="233" t="s">
        <v>164</v>
      </c>
      <c r="E943" s="238" t="s">
        <v>19</v>
      </c>
      <c r="F943" s="239" t="s">
        <v>1059</v>
      </c>
      <c r="G943" s="237"/>
      <c r="H943" s="240">
        <v>3.2400000000000002</v>
      </c>
      <c r="I943" s="241"/>
      <c r="J943" s="237"/>
      <c r="K943" s="237"/>
      <c r="L943" s="242"/>
      <c r="M943" s="243"/>
      <c r="N943" s="244"/>
      <c r="O943" s="244"/>
      <c r="P943" s="244"/>
      <c r="Q943" s="244"/>
      <c r="R943" s="244"/>
      <c r="S943" s="244"/>
      <c r="T943" s="245"/>
      <c r="AT943" s="246" t="s">
        <v>164</v>
      </c>
      <c r="AU943" s="246" t="s">
        <v>84</v>
      </c>
      <c r="AV943" s="12" t="s">
        <v>84</v>
      </c>
      <c r="AW943" s="12" t="s">
        <v>34</v>
      </c>
      <c r="AX943" s="12" t="s">
        <v>74</v>
      </c>
      <c r="AY943" s="246" t="s">
        <v>153</v>
      </c>
    </row>
    <row r="944" s="14" customFormat="1">
      <c r="B944" s="258"/>
      <c r="C944" s="259"/>
      <c r="D944" s="233" t="s">
        <v>164</v>
      </c>
      <c r="E944" s="260" t="s">
        <v>19</v>
      </c>
      <c r="F944" s="261" t="s">
        <v>1060</v>
      </c>
      <c r="G944" s="259"/>
      <c r="H944" s="260" t="s">
        <v>19</v>
      </c>
      <c r="I944" s="262"/>
      <c r="J944" s="259"/>
      <c r="K944" s="259"/>
      <c r="L944" s="263"/>
      <c r="M944" s="264"/>
      <c r="N944" s="265"/>
      <c r="O944" s="265"/>
      <c r="P944" s="265"/>
      <c r="Q944" s="265"/>
      <c r="R944" s="265"/>
      <c r="S944" s="265"/>
      <c r="T944" s="266"/>
      <c r="AT944" s="267" t="s">
        <v>164</v>
      </c>
      <c r="AU944" s="267" t="s">
        <v>84</v>
      </c>
      <c r="AV944" s="14" t="s">
        <v>82</v>
      </c>
      <c r="AW944" s="14" t="s">
        <v>34</v>
      </c>
      <c r="AX944" s="14" t="s">
        <v>74</v>
      </c>
      <c r="AY944" s="267" t="s">
        <v>153</v>
      </c>
    </row>
    <row r="945" s="12" customFormat="1">
      <c r="B945" s="236"/>
      <c r="C945" s="237"/>
      <c r="D945" s="233" t="s">
        <v>164</v>
      </c>
      <c r="E945" s="238" t="s">
        <v>19</v>
      </c>
      <c r="F945" s="239" t="s">
        <v>1061</v>
      </c>
      <c r="G945" s="237"/>
      <c r="H945" s="240">
        <v>9.0500000000000007</v>
      </c>
      <c r="I945" s="241"/>
      <c r="J945" s="237"/>
      <c r="K945" s="237"/>
      <c r="L945" s="242"/>
      <c r="M945" s="243"/>
      <c r="N945" s="244"/>
      <c r="O945" s="244"/>
      <c r="P945" s="244"/>
      <c r="Q945" s="244"/>
      <c r="R945" s="244"/>
      <c r="S945" s="244"/>
      <c r="T945" s="245"/>
      <c r="AT945" s="246" t="s">
        <v>164</v>
      </c>
      <c r="AU945" s="246" t="s">
        <v>84</v>
      </c>
      <c r="AV945" s="12" t="s">
        <v>84</v>
      </c>
      <c r="AW945" s="12" t="s">
        <v>34</v>
      </c>
      <c r="AX945" s="12" t="s">
        <v>74</v>
      </c>
      <c r="AY945" s="246" t="s">
        <v>153</v>
      </c>
    </row>
    <row r="946" s="14" customFormat="1">
      <c r="B946" s="258"/>
      <c r="C946" s="259"/>
      <c r="D946" s="233" t="s">
        <v>164</v>
      </c>
      <c r="E946" s="260" t="s">
        <v>19</v>
      </c>
      <c r="F946" s="261" t="s">
        <v>1062</v>
      </c>
      <c r="G946" s="259"/>
      <c r="H946" s="260" t="s">
        <v>19</v>
      </c>
      <c r="I946" s="262"/>
      <c r="J946" s="259"/>
      <c r="K946" s="259"/>
      <c r="L946" s="263"/>
      <c r="M946" s="264"/>
      <c r="N946" s="265"/>
      <c r="O946" s="265"/>
      <c r="P946" s="265"/>
      <c r="Q946" s="265"/>
      <c r="R946" s="265"/>
      <c r="S946" s="265"/>
      <c r="T946" s="266"/>
      <c r="AT946" s="267" t="s">
        <v>164</v>
      </c>
      <c r="AU946" s="267" t="s">
        <v>84</v>
      </c>
      <c r="AV946" s="14" t="s">
        <v>82</v>
      </c>
      <c r="AW946" s="14" t="s">
        <v>34</v>
      </c>
      <c r="AX946" s="14" t="s">
        <v>74</v>
      </c>
      <c r="AY946" s="267" t="s">
        <v>153</v>
      </c>
    </row>
    <row r="947" s="12" customFormat="1">
      <c r="B947" s="236"/>
      <c r="C947" s="237"/>
      <c r="D947" s="233" t="s">
        <v>164</v>
      </c>
      <c r="E947" s="238" t="s">
        <v>19</v>
      </c>
      <c r="F947" s="239" t="s">
        <v>1063</v>
      </c>
      <c r="G947" s="237"/>
      <c r="H947" s="240">
        <v>4.25</v>
      </c>
      <c r="I947" s="241"/>
      <c r="J947" s="237"/>
      <c r="K947" s="237"/>
      <c r="L947" s="242"/>
      <c r="M947" s="243"/>
      <c r="N947" s="244"/>
      <c r="O947" s="244"/>
      <c r="P947" s="244"/>
      <c r="Q947" s="244"/>
      <c r="R947" s="244"/>
      <c r="S947" s="244"/>
      <c r="T947" s="245"/>
      <c r="AT947" s="246" t="s">
        <v>164</v>
      </c>
      <c r="AU947" s="246" t="s">
        <v>84</v>
      </c>
      <c r="AV947" s="12" t="s">
        <v>84</v>
      </c>
      <c r="AW947" s="12" t="s">
        <v>34</v>
      </c>
      <c r="AX947" s="12" t="s">
        <v>74</v>
      </c>
      <c r="AY947" s="246" t="s">
        <v>153</v>
      </c>
    </row>
    <row r="948" s="14" customFormat="1">
      <c r="B948" s="258"/>
      <c r="C948" s="259"/>
      <c r="D948" s="233" t="s">
        <v>164</v>
      </c>
      <c r="E948" s="260" t="s">
        <v>19</v>
      </c>
      <c r="F948" s="261" t="s">
        <v>1064</v>
      </c>
      <c r="G948" s="259"/>
      <c r="H948" s="260" t="s">
        <v>19</v>
      </c>
      <c r="I948" s="262"/>
      <c r="J948" s="259"/>
      <c r="K948" s="259"/>
      <c r="L948" s="263"/>
      <c r="M948" s="264"/>
      <c r="N948" s="265"/>
      <c r="O948" s="265"/>
      <c r="P948" s="265"/>
      <c r="Q948" s="265"/>
      <c r="R948" s="265"/>
      <c r="S948" s="265"/>
      <c r="T948" s="266"/>
      <c r="AT948" s="267" t="s">
        <v>164</v>
      </c>
      <c r="AU948" s="267" t="s">
        <v>84</v>
      </c>
      <c r="AV948" s="14" t="s">
        <v>82</v>
      </c>
      <c r="AW948" s="14" t="s">
        <v>34</v>
      </c>
      <c r="AX948" s="14" t="s">
        <v>74</v>
      </c>
      <c r="AY948" s="267" t="s">
        <v>153</v>
      </c>
    </row>
    <row r="949" s="12" customFormat="1">
      <c r="B949" s="236"/>
      <c r="C949" s="237"/>
      <c r="D949" s="233" t="s">
        <v>164</v>
      </c>
      <c r="E949" s="238" t="s">
        <v>19</v>
      </c>
      <c r="F949" s="239" t="s">
        <v>1065</v>
      </c>
      <c r="G949" s="237"/>
      <c r="H949" s="240">
        <v>2.75</v>
      </c>
      <c r="I949" s="241"/>
      <c r="J949" s="237"/>
      <c r="K949" s="237"/>
      <c r="L949" s="242"/>
      <c r="M949" s="243"/>
      <c r="N949" s="244"/>
      <c r="O949" s="244"/>
      <c r="P949" s="244"/>
      <c r="Q949" s="244"/>
      <c r="R949" s="244"/>
      <c r="S949" s="244"/>
      <c r="T949" s="245"/>
      <c r="AT949" s="246" t="s">
        <v>164</v>
      </c>
      <c r="AU949" s="246" t="s">
        <v>84</v>
      </c>
      <c r="AV949" s="12" t="s">
        <v>84</v>
      </c>
      <c r="AW949" s="12" t="s">
        <v>34</v>
      </c>
      <c r="AX949" s="12" t="s">
        <v>74</v>
      </c>
      <c r="AY949" s="246" t="s">
        <v>153</v>
      </c>
    </row>
    <row r="950" s="14" customFormat="1">
      <c r="B950" s="258"/>
      <c r="C950" s="259"/>
      <c r="D950" s="233" t="s">
        <v>164</v>
      </c>
      <c r="E950" s="260" t="s">
        <v>19</v>
      </c>
      <c r="F950" s="261" t="s">
        <v>1066</v>
      </c>
      <c r="G950" s="259"/>
      <c r="H950" s="260" t="s">
        <v>19</v>
      </c>
      <c r="I950" s="262"/>
      <c r="J950" s="259"/>
      <c r="K950" s="259"/>
      <c r="L950" s="263"/>
      <c r="M950" s="264"/>
      <c r="N950" s="265"/>
      <c r="O950" s="265"/>
      <c r="P950" s="265"/>
      <c r="Q950" s="265"/>
      <c r="R950" s="265"/>
      <c r="S950" s="265"/>
      <c r="T950" s="266"/>
      <c r="AT950" s="267" t="s">
        <v>164</v>
      </c>
      <c r="AU950" s="267" t="s">
        <v>84</v>
      </c>
      <c r="AV950" s="14" t="s">
        <v>82</v>
      </c>
      <c r="AW950" s="14" t="s">
        <v>34</v>
      </c>
      <c r="AX950" s="14" t="s">
        <v>74</v>
      </c>
      <c r="AY950" s="267" t="s">
        <v>153</v>
      </c>
    </row>
    <row r="951" s="12" customFormat="1">
      <c r="B951" s="236"/>
      <c r="C951" s="237"/>
      <c r="D951" s="233" t="s">
        <v>164</v>
      </c>
      <c r="E951" s="238" t="s">
        <v>19</v>
      </c>
      <c r="F951" s="239" t="s">
        <v>1067</v>
      </c>
      <c r="G951" s="237"/>
      <c r="H951" s="240">
        <v>1.8999999999999999</v>
      </c>
      <c r="I951" s="241"/>
      <c r="J951" s="237"/>
      <c r="K951" s="237"/>
      <c r="L951" s="242"/>
      <c r="M951" s="243"/>
      <c r="N951" s="244"/>
      <c r="O951" s="244"/>
      <c r="P951" s="244"/>
      <c r="Q951" s="244"/>
      <c r="R951" s="244"/>
      <c r="S951" s="244"/>
      <c r="T951" s="245"/>
      <c r="AT951" s="246" t="s">
        <v>164</v>
      </c>
      <c r="AU951" s="246" t="s">
        <v>84</v>
      </c>
      <c r="AV951" s="12" t="s">
        <v>84</v>
      </c>
      <c r="AW951" s="12" t="s">
        <v>34</v>
      </c>
      <c r="AX951" s="12" t="s">
        <v>74</v>
      </c>
      <c r="AY951" s="246" t="s">
        <v>153</v>
      </c>
    </row>
    <row r="952" s="14" customFormat="1">
      <c r="B952" s="258"/>
      <c r="C952" s="259"/>
      <c r="D952" s="233" t="s">
        <v>164</v>
      </c>
      <c r="E952" s="260" t="s">
        <v>19</v>
      </c>
      <c r="F952" s="261" t="s">
        <v>1068</v>
      </c>
      <c r="G952" s="259"/>
      <c r="H952" s="260" t="s">
        <v>19</v>
      </c>
      <c r="I952" s="262"/>
      <c r="J952" s="259"/>
      <c r="K952" s="259"/>
      <c r="L952" s="263"/>
      <c r="M952" s="264"/>
      <c r="N952" s="265"/>
      <c r="O952" s="265"/>
      <c r="P952" s="265"/>
      <c r="Q952" s="265"/>
      <c r="R952" s="265"/>
      <c r="S952" s="265"/>
      <c r="T952" s="266"/>
      <c r="AT952" s="267" t="s">
        <v>164</v>
      </c>
      <c r="AU952" s="267" t="s">
        <v>84</v>
      </c>
      <c r="AV952" s="14" t="s">
        <v>82</v>
      </c>
      <c r="AW952" s="14" t="s">
        <v>34</v>
      </c>
      <c r="AX952" s="14" t="s">
        <v>74</v>
      </c>
      <c r="AY952" s="267" t="s">
        <v>153</v>
      </c>
    </row>
    <row r="953" s="12" customFormat="1">
      <c r="B953" s="236"/>
      <c r="C953" s="237"/>
      <c r="D953" s="233" t="s">
        <v>164</v>
      </c>
      <c r="E953" s="238" t="s">
        <v>19</v>
      </c>
      <c r="F953" s="239" t="s">
        <v>1069</v>
      </c>
      <c r="G953" s="237"/>
      <c r="H953" s="240">
        <v>20.100000000000001</v>
      </c>
      <c r="I953" s="241"/>
      <c r="J953" s="237"/>
      <c r="K953" s="237"/>
      <c r="L953" s="242"/>
      <c r="M953" s="243"/>
      <c r="N953" s="244"/>
      <c r="O953" s="244"/>
      <c r="P953" s="244"/>
      <c r="Q953" s="244"/>
      <c r="R953" s="244"/>
      <c r="S953" s="244"/>
      <c r="T953" s="245"/>
      <c r="AT953" s="246" t="s">
        <v>164</v>
      </c>
      <c r="AU953" s="246" t="s">
        <v>84</v>
      </c>
      <c r="AV953" s="12" t="s">
        <v>84</v>
      </c>
      <c r="AW953" s="12" t="s">
        <v>34</v>
      </c>
      <c r="AX953" s="12" t="s">
        <v>74</v>
      </c>
      <c r="AY953" s="246" t="s">
        <v>153</v>
      </c>
    </row>
    <row r="954" s="14" customFormat="1">
      <c r="B954" s="258"/>
      <c r="C954" s="259"/>
      <c r="D954" s="233" t="s">
        <v>164</v>
      </c>
      <c r="E954" s="260" t="s">
        <v>19</v>
      </c>
      <c r="F954" s="261" t="s">
        <v>1070</v>
      </c>
      <c r="G954" s="259"/>
      <c r="H954" s="260" t="s">
        <v>19</v>
      </c>
      <c r="I954" s="262"/>
      <c r="J954" s="259"/>
      <c r="K954" s="259"/>
      <c r="L954" s="263"/>
      <c r="M954" s="264"/>
      <c r="N954" s="265"/>
      <c r="O954" s="265"/>
      <c r="P954" s="265"/>
      <c r="Q954" s="265"/>
      <c r="R954" s="265"/>
      <c r="S954" s="265"/>
      <c r="T954" s="266"/>
      <c r="AT954" s="267" t="s">
        <v>164</v>
      </c>
      <c r="AU954" s="267" t="s">
        <v>84</v>
      </c>
      <c r="AV954" s="14" t="s">
        <v>82</v>
      </c>
      <c r="AW954" s="14" t="s">
        <v>34</v>
      </c>
      <c r="AX954" s="14" t="s">
        <v>74</v>
      </c>
      <c r="AY954" s="267" t="s">
        <v>153</v>
      </c>
    </row>
    <row r="955" s="12" customFormat="1">
      <c r="B955" s="236"/>
      <c r="C955" s="237"/>
      <c r="D955" s="233" t="s">
        <v>164</v>
      </c>
      <c r="E955" s="238" t="s">
        <v>19</v>
      </c>
      <c r="F955" s="239" t="s">
        <v>1071</v>
      </c>
      <c r="G955" s="237"/>
      <c r="H955" s="240">
        <v>8.6999999999999993</v>
      </c>
      <c r="I955" s="241"/>
      <c r="J955" s="237"/>
      <c r="K955" s="237"/>
      <c r="L955" s="242"/>
      <c r="M955" s="243"/>
      <c r="N955" s="244"/>
      <c r="O955" s="244"/>
      <c r="P955" s="244"/>
      <c r="Q955" s="244"/>
      <c r="R955" s="244"/>
      <c r="S955" s="244"/>
      <c r="T955" s="245"/>
      <c r="AT955" s="246" t="s">
        <v>164</v>
      </c>
      <c r="AU955" s="246" t="s">
        <v>84</v>
      </c>
      <c r="AV955" s="12" t="s">
        <v>84</v>
      </c>
      <c r="AW955" s="12" t="s">
        <v>34</v>
      </c>
      <c r="AX955" s="12" t="s">
        <v>74</v>
      </c>
      <c r="AY955" s="246" t="s">
        <v>153</v>
      </c>
    </row>
    <row r="956" s="14" customFormat="1">
      <c r="B956" s="258"/>
      <c r="C956" s="259"/>
      <c r="D956" s="233" t="s">
        <v>164</v>
      </c>
      <c r="E956" s="260" t="s">
        <v>19</v>
      </c>
      <c r="F956" s="261" t="s">
        <v>1072</v>
      </c>
      <c r="G956" s="259"/>
      <c r="H956" s="260" t="s">
        <v>19</v>
      </c>
      <c r="I956" s="262"/>
      <c r="J956" s="259"/>
      <c r="K956" s="259"/>
      <c r="L956" s="263"/>
      <c r="M956" s="264"/>
      <c r="N956" s="265"/>
      <c r="O956" s="265"/>
      <c r="P956" s="265"/>
      <c r="Q956" s="265"/>
      <c r="R956" s="265"/>
      <c r="S956" s="265"/>
      <c r="T956" s="266"/>
      <c r="AT956" s="267" t="s">
        <v>164</v>
      </c>
      <c r="AU956" s="267" t="s">
        <v>84</v>
      </c>
      <c r="AV956" s="14" t="s">
        <v>82</v>
      </c>
      <c r="AW956" s="14" t="s">
        <v>34</v>
      </c>
      <c r="AX956" s="14" t="s">
        <v>74</v>
      </c>
      <c r="AY956" s="267" t="s">
        <v>153</v>
      </c>
    </row>
    <row r="957" s="12" customFormat="1">
      <c r="B957" s="236"/>
      <c r="C957" s="237"/>
      <c r="D957" s="233" t="s">
        <v>164</v>
      </c>
      <c r="E957" s="238" t="s">
        <v>19</v>
      </c>
      <c r="F957" s="239" t="s">
        <v>1073</v>
      </c>
      <c r="G957" s="237"/>
      <c r="H957" s="240">
        <v>10.6</v>
      </c>
      <c r="I957" s="241"/>
      <c r="J957" s="237"/>
      <c r="K957" s="237"/>
      <c r="L957" s="242"/>
      <c r="M957" s="243"/>
      <c r="N957" s="244"/>
      <c r="O957" s="244"/>
      <c r="P957" s="244"/>
      <c r="Q957" s="244"/>
      <c r="R957" s="244"/>
      <c r="S957" s="244"/>
      <c r="T957" s="245"/>
      <c r="AT957" s="246" t="s">
        <v>164</v>
      </c>
      <c r="AU957" s="246" t="s">
        <v>84</v>
      </c>
      <c r="AV957" s="12" t="s">
        <v>84</v>
      </c>
      <c r="AW957" s="12" t="s">
        <v>34</v>
      </c>
      <c r="AX957" s="12" t="s">
        <v>74</v>
      </c>
      <c r="AY957" s="246" t="s">
        <v>153</v>
      </c>
    </row>
    <row r="958" s="14" customFormat="1">
      <c r="B958" s="258"/>
      <c r="C958" s="259"/>
      <c r="D958" s="233" t="s">
        <v>164</v>
      </c>
      <c r="E958" s="260" t="s">
        <v>19</v>
      </c>
      <c r="F958" s="261" t="s">
        <v>1016</v>
      </c>
      <c r="G958" s="259"/>
      <c r="H958" s="260" t="s">
        <v>19</v>
      </c>
      <c r="I958" s="262"/>
      <c r="J958" s="259"/>
      <c r="K958" s="259"/>
      <c r="L958" s="263"/>
      <c r="M958" s="264"/>
      <c r="N958" s="265"/>
      <c r="O958" s="265"/>
      <c r="P958" s="265"/>
      <c r="Q958" s="265"/>
      <c r="R958" s="265"/>
      <c r="S958" s="265"/>
      <c r="T958" s="266"/>
      <c r="AT958" s="267" t="s">
        <v>164</v>
      </c>
      <c r="AU958" s="267" t="s">
        <v>84</v>
      </c>
      <c r="AV958" s="14" t="s">
        <v>82</v>
      </c>
      <c r="AW958" s="14" t="s">
        <v>34</v>
      </c>
      <c r="AX958" s="14" t="s">
        <v>74</v>
      </c>
      <c r="AY958" s="267" t="s">
        <v>153</v>
      </c>
    </row>
    <row r="959" s="12" customFormat="1">
      <c r="B959" s="236"/>
      <c r="C959" s="237"/>
      <c r="D959" s="233" t="s">
        <v>164</v>
      </c>
      <c r="E959" s="238" t="s">
        <v>19</v>
      </c>
      <c r="F959" s="239" t="s">
        <v>1017</v>
      </c>
      <c r="G959" s="237"/>
      <c r="H959" s="240">
        <v>24.800000000000001</v>
      </c>
      <c r="I959" s="241"/>
      <c r="J959" s="237"/>
      <c r="K959" s="237"/>
      <c r="L959" s="242"/>
      <c r="M959" s="243"/>
      <c r="N959" s="244"/>
      <c r="O959" s="244"/>
      <c r="P959" s="244"/>
      <c r="Q959" s="244"/>
      <c r="R959" s="244"/>
      <c r="S959" s="244"/>
      <c r="T959" s="245"/>
      <c r="AT959" s="246" t="s">
        <v>164</v>
      </c>
      <c r="AU959" s="246" t="s">
        <v>84</v>
      </c>
      <c r="AV959" s="12" t="s">
        <v>84</v>
      </c>
      <c r="AW959" s="12" t="s">
        <v>34</v>
      </c>
      <c r="AX959" s="12" t="s">
        <v>74</v>
      </c>
      <c r="AY959" s="246" t="s">
        <v>153</v>
      </c>
    </row>
    <row r="960" s="14" customFormat="1">
      <c r="B960" s="258"/>
      <c r="C960" s="259"/>
      <c r="D960" s="233" t="s">
        <v>164</v>
      </c>
      <c r="E960" s="260" t="s">
        <v>19</v>
      </c>
      <c r="F960" s="261" t="s">
        <v>1018</v>
      </c>
      <c r="G960" s="259"/>
      <c r="H960" s="260" t="s">
        <v>19</v>
      </c>
      <c r="I960" s="262"/>
      <c r="J960" s="259"/>
      <c r="K960" s="259"/>
      <c r="L960" s="263"/>
      <c r="M960" s="264"/>
      <c r="N960" s="265"/>
      <c r="O960" s="265"/>
      <c r="P960" s="265"/>
      <c r="Q960" s="265"/>
      <c r="R960" s="265"/>
      <c r="S960" s="265"/>
      <c r="T960" s="266"/>
      <c r="AT960" s="267" t="s">
        <v>164</v>
      </c>
      <c r="AU960" s="267" t="s">
        <v>84</v>
      </c>
      <c r="AV960" s="14" t="s">
        <v>82</v>
      </c>
      <c r="AW960" s="14" t="s">
        <v>34</v>
      </c>
      <c r="AX960" s="14" t="s">
        <v>74</v>
      </c>
      <c r="AY960" s="267" t="s">
        <v>153</v>
      </c>
    </row>
    <row r="961" s="12" customFormat="1">
      <c r="B961" s="236"/>
      <c r="C961" s="237"/>
      <c r="D961" s="233" t="s">
        <v>164</v>
      </c>
      <c r="E961" s="238" t="s">
        <v>19</v>
      </c>
      <c r="F961" s="239" t="s">
        <v>1019</v>
      </c>
      <c r="G961" s="237"/>
      <c r="H961" s="240">
        <v>16.199999999999999</v>
      </c>
      <c r="I961" s="241"/>
      <c r="J961" s="237"/>
      <c r="K961" s="237"/>
      <c r="L961" s="242"/>
      <c r="M961" s="243"/>
      <c r="N961" s="244"/>
      <c r="O961" s="244"/>
      <c r="P961" s="244"/>
      <c r="Q961" s="244"/>
      <c r="R961" s="244"/>
      <c r="S961" s="244"/>
      <c r="T961" s="245"/>
      <c r="AT961" s="246" t="s">
        <v>164</v>
      </c>
      <c r="AU961" s="246" t="s">
        <v>84</v>
      </c>
      <c r="AV961" s="12" t="s">
        <v>84</v>
      </c>
      <c r="AW961" s="12" t="s">
        <v>34</v>
      </c>
      <c r="AX961" s="12" t="s">
        <v>74</v>
      </c>
      <c r="AY961" s="246" t="s">
        <v>153</v>
      </c>
    </row>
    <row r="962" s="13" customFormat="1">
      <c r="B962" s="247"/>
      <c r="C962" s="248"/>
      <c r="D962" s="233" t="s">
        <v>164</v>
      </c>
      <c r="E962" s="249" t="s">
        <v>19</v>
      </c>
      <c r="F962" s="250" t="s">
        <v>167</v>
      </c>
      <c r="G962" s="248"/>
      <c r="H962" s="251">
        <v>145.21000000000001</v>
      </c>
      <c r="I962" s="252"/>
      <c r="J962" s="248"/>
      <c r="K962" s="248"/>
      <c r="L962" s="253"/>
      <c r="M962" s="254"/>
      <c r="N962" s="255"/>
      <c r="O962" s="255"/>
      <c r="P962" s="255"/>
      <c r="Q962" s="255"/>
      <c r="R962" s="255"/>
      <c r="S962" s="255"/>
      <c r="T962" s="256"/>
      <c r="AT962" s="257" t="s">
        <v>164</v>
      </c>
      <c r="AU962" s="257" t="s">
        <v>84</v>
      </c>
      <c r="AV962" s="13" t="s">
        <v>160</v>
      </c>
      <c r="AW962" s="13" t="s">
        <v>34</v>
      </c>
      <c r="AX962" s="13" t="s">
        <v>82</v>
      </c>
      <c r="AY962" s="257" t="s">
        <v>153</v>
      </c>
    </row>
    <row r="963" s="1" customFormat="1" ht="24" customHeight="1">
      <c r="B963" s="39"/>
      <c r="C963" s="220" t="s">
        <v>1074</v>
      </c>
      <c r="D963" s="220" t="s">
        <v>155</v>
      </c>
      <c r="E963" s="221" t="s">
        <v>1075</v>
      </c>
      <c r="F963" s="222" t="s">
        <v>1076</v>
      </c>
      <c r="G963" s="223" t="s">
        <v>158</v>
      </c>
      <c r="H963" s="224">
        <v>18.809999999999999</v>
      </c>
      <c r="I963" s="225"/>
      <c r="J963" s="226">
        <f>ROUND(I963*H963,2)</f>
        <v>0</v>
      </c>
      <c r="K963" s="222" t="s">
        <v>159</v>
      </c>
      <c r="L963" s="44"/>
      <c r="M963" s="227" t="s">
        <v>19</v>
      </c>
      <c r="N963" s="228" t="s">
        <v>45</v>
      </c>
      <c r="O963" s="84"/>
      <c r="P963" s="229">
        <f>O963*H963</f>
        <v>0</v>
      </c>
      <c r="Q963" s="229">
        <v>0.012540000000000001</v>
      </c>
      <c r="R963" s="229">
        <f>Q963*H963</f>
        <v>0.23587739999999999</v>
      </c>
      <c r="S963" s="229">
        <v>0</v>
      </c>
      <c r="T963" s="230">
        <f>S963*H963</f>
        <v>0</v>
      </c>
      <c r="AR963" s="231" t="s">
        <v>257</v>
      </c>
      <c r="AT963" s="231" t="s">
        <v>155</v>
      </c>
      <c r="AU963" s="231" t="s">
        <v>84</v>
      </c>
      <c r="AY963" s="18" t="s">
        <v>153</v>
      </c>
      <c r="BE963" s="232">
        <f>IF(N963="základní",J963,0)</f>
        <v>0</v>
      </c>
      <c r="BF963" s="232">
        <f>IF(N963="snížená",J963,0)</f>
        <v>0</v>
      </c>
      <c r="BG963" s="232">
        <f>IF(N963="zákl. přenesená",J963,0)</f>
        <v>0</v>
      </c>
      <c r="BH963" s="232">
        <f>IF(N963="sníž. přenesená",J963,0)</f>
        <v>0</v>
      </c>
      <c r="BI963" s="232">
        <f>IF(N963="nulová",J963,0)</f>
        <v>0</v>
      </c>
      <c r="BJ963" s="18" t="s">
        <v>82</v>
      </c>
      <c r="BK963" s="232">
        <f>ROUND(I963*H963,2)</f>
        <v>0</v>
      </c>
      <c r="BL963" s="18" t="s">
        <v>257</v>
      </c>
      <c r="BM963" s="231" t="s">
        <v>1077</v>
      </c>
    </row>
    <row r="964" s="1" customFormat="1">
      <c r="B964" s="39"/>
      <c r="C964" s="40"/>
      <c r="D964" s="233" t="s">
        <v>162</v>
      </c>
      <c r="E964" s="40"/>
      <c r="F964" s="234" t="s">
        <v>1051</v>
      </c>
      <c r="G964" s="40"/>
      <c r="H964" s="40"/>
      <c r="I964" s="146"/>
      <c r="J964" s="40"/>
      <c r="K964" s="40"/>
      <c r="L964" s="44"/>
      <c r="M964" s="235"/>
      <c r="N964" s="84"/>
      <c r="O964" s="84"/>
      <c r="P964" s="84"/>
      <c r="Q964" s="84"/>
      <c r="R964" s="84"/>
      <c r="S964" s="84"/>
      <c r="T964" s="85"/>
      <c r="AT964" s="18" t="s">
        <v>162</v>
      </c>
      <c r="AU964" s="18" t="s">
        <v>84</v>
      </c>
    </row>
    <row r="965" s="14" customFormat="1">
      <c r="B965" s="258"/>
      <c r="C965" s="259"/>
      <c r="D965" s="233" t="s">
        <v>164</v>
      </c>
      <c r="E965" s="260" t="s">
        <v>19</v>
      </c>
      <c r="F965" s="261" t="s">
        <v>1078</v>
      </c>
      <c r="G965" s="259"/>
      <c r="H965" s="260" t="s">
        <v>19</v>
      </c>
      <c r="I965" s="262"/>
      <c r="J965" s="259"/>
      <c r="K965" s="259"/>
      <c r="L965" s="263"/>
      <c r="M965" s="264"/>
      <c r="N965" s="265"/>
      <c r="O965" s="265"/>
      <c r="P965" s="265"/>
      <c r="Q965" s="265"/>
      <c r="R965" s="265"/>
      <c r="S965" s="265"/>
      <c r="T965" s="266"/>
      <c r="AT965" s="267" t="s">
        <v>164</v>
      </c>
      <c r="AU965" s="267" t="s">
        <v>84</v>
      </c>
      <c r="AV965" s="14" t="s">
        <v>82</v>
      </c>
      <c r="AW965" s="14" t="s">
        <v>34</v>
      </c>
      <c r="AX965" s="14" t="s">
        <v>74</v>
      </c>
      <c r="AY965" s="267" t="s">
        <v>153</v>
      </c>
    </row>
    <row r="966" s="12" customFormat="1">
      <c r="B966" s="236"/>
      <c r="C966" s="237"/>
      <c r="D966" s="233" t="s">
        <v>164</v>
      </c>
      <c r="E966" s="238" t="s">
        <v>19</v>
      </c>
      <c r="F966" s="239" t="s">
        <v>1079</v>
      </c>
      <c r="G966" s="237"/>
      <c r="H966" s="240">
        <v>5.1500000000000004</v>
      </c>
      <c r="I966" s="241"/>
      <c r="J966" s="237"/>
      <c r="K966" s="237"/>
      <c r="L966" s="242"/>
      <c r="M966" s="243"/>
      <c r="N966" s="244"/>
      <c r="O966" s="244"/>
      <c r="P966" s="244"/>
      <c r="Q966" s="244"/>
      <c r="R966" s="244"/>
      <c r="S966" s="244"/>
      <c r="T966" s="245"/>
      <c r="AT966" s="246" t="s">
        <v>164</v>
      </c>
      <c r="AU966" s="246" t="s">
        <v>84</v>
      </c>
      <c r="AV966" s="12" t="s">
        <v>84</v>
      </c>
      <c r="AW966" s="12" t="s">
        <v>34</v>
      </c>
      <c r="AX966" s="12" t="s">
        <v>74</v>
      </c>
      <c r="AY966" s="246" t="s">
        <v>153</v>
      </c>
    </row>
    <row r="967" s="14" customFormat="1">
      <c r="B967" s="258"/>
      <c r="C967" s="259"/>
      <c r="D967" s="233" t="s">
        <v>164</v>
      </c>
      <c r="E967" s="260" t="s">
        <v>19</v>
      </c>
      <c r="F967" s="261" t="s">
        <v>1080</v>
      </c>
      <c r="G967" s="259"/>
      <c r="H967" s="260" t="s">
        <v>19</v>
      </c>
      <c r="I967" s="262"/>
      <c r="J967" s="259"/>
      <c r="K967" s="259"/>
      <c r="L967" s="263"/>
      <c r="M967" s="264"/>
      <c r="N967" s="265"/>
      <c r="O967" s="265"/>
      <c r="P967" s="265"/>
      <c r="Q967" s="265"/>
      <c r="R967" s="265"/>
      <c r="S967" s="265"/>
      <c r="T967" s="266"/>
      <c r="AT967" s="267" t="s">
        <v>164</v>
      </c>
      <c r="AU967" s="267" t="s">
        <v>84</v>
      </c>
      <c r="AV967" s="14" t="s">
        <v>82</v>
      </c>
      <c r="AW967" s="14" t="s">
        <v>34</v>
      </c>
      <c r="AX967" s="14" t="s">
        <v>74</v>
      </c>
      <c r="AY967" s="267" t="s">
        <v>153</v>
      </c>
    </row>
    <row r="968" s="12" customFormat="1">
      <c r="B968" s="236"/>
      <c r="C968" s="237"/>
      <c r="D968" s="233" t="s">
        <v>164</v>
      </c>
      <c r="E968" s="238" t="s">
        <v>19</v>
      </c>
      <c r="F968" s="239" t="s">
        <v>1081</v>
      </c>
      <c r="G968" s="237"/>
      <c r="H968" s="240">
        <v>4.9500000000000002</v>
      </c>
      <c r="I968" s="241"/>
      <c r="J968" s="237"/>
      <c r="K968" s="237"/>
      <c r="L968" s="242"/>
      <c r="M968" s="243"/>
      <c r="N968" s="244"/>
      <c r="O968" s="244"/>
      <c r="P968" s="244"/>
      <c r="Q968" s="244"/>
      <c r="R968" s="244"/>
      <c r="S968" s="244"/>
      <c r="T968" s="245"/>
      <c r="AT968" s="246" t="s">
        <v>164</v>
      </c>
      <c r="AU968" s="246" t="s">
        <v>84</v>
      </c>
      <c r="AV968" s="12" t="s">
        <v>84</v>
      </c>
      <c r="AW968" s="12" t="s">
        <v>34</v>
      </c>
      <c r="AX968" s="12" t="s">
        <v>74</v>
      </c>
      <c r="AY968" s="246" t="s">
        <v>153</v>
      </c>
    </row>
    <row r="969" s="14" customFormat="1">
      <c r="B969" s="258"/>
      <c r="C969" s="259"/>
      <c r="D969" s="233" t="s">
        <v>164</v>
      </c>
      <c r="E969" s="260" t="s">
        <v>19</v>
      </c>
      <c r="F969" s="261" t="s">
        <v>1082</v>
      </c>
      <c r="G969" s="259"/>
      <c r="H969" s="260" t="s">
        <v>19</v>
      </c>
      <c r="I969" s="262"/>
      <c r="J969" s="259"/>
      <c r="K969" s="259"/>
      <c r="L969" s="263"/>
      <c r="M969" s="264"/>
      <c r="N969" s="265"/>
      <c r="O969" s="265"/>
      <c r="P969" s="265"/>
      <c r="Q969" s="265"/>
      <c r="R969" s="265"/>
      <c r="S969" s="265"/>
      <c r="T969" s="266"/>
      <c r="AT969" s="267" t="s">
        <v>164</v>
      </c>
      <c r="AU969" s="267" t="s">
        <v>84</v>
      </c>
      <c r="AV969" s="14" t="s">
        <v>82</v>
      </c>
      <c r="AW969" s="14" t="s">
        <v>34</v>
      </c>
      <c r="AX969" s="14" t="s">
        <v>74</v>
      </c>
      <c r="AY969" s="267" t="s">
        <v>153</v>
      </c>
    </row>
    <row r="970" s="12" customFormat="1">
      <c r="B970" s="236"/>
      <c r="C970" s="237"/>
      <c r="D970" s="233" t="s">
        <v>164</v>
      </c>
      <c r="E970" s="238" t="s">
        <v>19</v>
      </c>
      <c r="F970" s="239" t="s">
        <v>1083</v>
      </c>
      <c r="G970" s="237"/>
      <c r="H970" s="240">
        <v>1.75</v>
      </c>
      <c r="I970" s="241"/>
      <c r="J970" s="237"/>
      <c r="K970" s="237"/>
      <c r="L970" s="242"/>
      <c r="M970" s="243"/>
      <c r="N970" s="244"/>
      <c r="O970" s="244"/>
      <c r="P970" s="244"/>
      <c r="Q970" s="244"/>
      <c r="R970" s="244"/>
      <c r="S970" s="244"/>
      <c r="T970" s="245"/>
      <c r="AT970" s="246" t="s">
        <v>164</v>
      </c>
      <c r="AU970" s="246" t="s">
        <v>84</v>
      </c>
      <c r="AV970" s="12" t="s">
        <v>84</v>
      </c>
      <c r="AW970" s="12" t="s">
        <v>34</v>
      </c>
      <c r="AX970" s="12" t="s">
        <v>74</v>
      </c>
      <c r="AY970" s="246" t="s">
        <v>153</v>
      </c>
    </row>
    <row r="971" s="14" customFormat="1">
      <c r="B971" s="258"/>
      <c r="C971" s="259"/>
      <c r="D971" s="233" t="s">
        <v>164</v>
      </c>
      <c r="E971" s="260" t="s">
        <v>19</v>
      </c>
      <c r="F971" s="261" t="s">
        <v>1084</v>
      </c>
      <c r="G971" s="259"/>
      <c r="H971" s="260" t="s">
        <v>19</v>
      </c>
      <c r="I971" s="262"/>
      <c r="J971" s="259"/>
      <c r="K971" s="259"/>
      <c r="L971" s="263"/>
      <c r="M971" s="264"/>
      <c r="N971" s="265"/>
      <c r="O971" s="265"/>
      <c r="P971" s="265"/>
      <c r="Q971" s="265"/>
      <c r="R971" s="265"/>
      <c r="S971" s="265"/>
      <c r="T971" s="266"/>
      <c r="AT971" s="267" t="s">
        <v>164</v>
      </c>
      <c r="AU971" s="267" t="s">
        <v>84</v>
      </c>
      <c r="AV971" s="14" t="s">
        <v>82</v>
      </c>
      <c r="AW971" s="14" t="s">
        <v>34</v>
      </c>
      <c r="AX971" s="14" t="s">
        <v>74</v>
      </c>
      <c r="AY971" s="267" t="s">
        <v>153</v>
      </c>
    </row>
    <row r="972" s="12" customFormat="1">
      <c r="B972" s="236"/>
      <c r="C972" s="237"/>
      <c r="D972" s="233" t="s">
        <v>164</v>
      </c>
      <c r="E972" s="238" t="s">
        <v>19</v>
      </c>
      <c r="F972" s="239" t="s">
        <v>1085</v>
      </c>
      <c r="G972" s="237"/>
      <c r="H972" s="240">
        <v>4.9800000000000004</v>
      </c>
      <c r="I972" s="241"/>
      <c r="J972" s="237"/>
      <c r="K972" s="237"/>
      <c r="L972" s="242"/>
      <c r="M972" s="243"/>
      <c r="N972" s="244"/>
      <c r="O972" s="244"/>
      <c r="P972" s="244"/>
      <c r="Q972" s="244"/>
      <c r="R972" s="244"/>
      <c r="S972" s="244"/>
      <c r="T972" s="245"/>
      <c r="AT972" s="246" t="s">
        <v>164</v>
      </c>
      <c r="AU972" s="246" t="s">
        <v>84</v>
      </c>
      <c r="AV972" s="12" t="s">
        <v>84</v>
      </c>
      <c r="AW972" s="12" t="s">
        <v>34</v>
      </c>
      <c r="AX972" s="12" t="s">
        <v>74</v>
      </c>
      <c r="AY972" s="246" t="s">
        <v>153</v>
      </c>
    </row>
    <row r="973" s="14" customFormat="1">
      <c r="B973" s="258"/>
      <c r="C973" s="259"/>
      <c r="D973" s="233" t="s">
        <v>164</v>
      </c>
      <c r="E973" s="260" t="s">
        <v>19</v>
      </c>
      <c r="F973" s="261" t="s">
        <v>1086</v>
      </c>
      <c r="G973" s="259"/>
      <c r="H973" s="260" t="s">
        <v>19</v>
      </c>
      <c r="I973" s="262"/>
      <c r="J973" s="259"/>
      <c r="K973" s="259"/>
      <c r="L973" s="263"/>
      <c r="M973" s="264"/>
      <c r="N973" s="265"/>
      <c r="O973" s="265"/>
      <c r="P973" s="265"/>
      <c r="Q973" s="265"/>
      <c r="R973" s="265"/>
      <c r="S973" s="265"/>
      <c r="T973" s="266"/>
      <c r="AT973" s="267" t="s">
        <v>164</v>
      </c>
      <c r="AU973" s="267" t="s">
        <v>84</v>
      </c>
      <c r="AV973" s="14" t="s">
        <v>82</v>
      </c>
      <c r="AW973" s="14" t="s">
        <v>34</v>
      </c>
      <c r="AX973" s="14" t="s">
        <v>74</v>
      </c>
      <c r="AY973" s="267" t="s">
        <v>153</v>
      </c>
    </row>
    <row r="974" s="12" customFormat="1">
      <c r="B974" s="236"/>
      <c r="C974" s="237"/>
      <c r="D974" s="233" t="s">
        <v>164</v>
      </c>
      <c r="E974" s="238" t="s">
        <v>19</v>
      </c>
      <c r="F974" s="239" t="s">
        <v>1087</v>
      </c>
      <c r="G974" s="237"/>
      <c r="H974" s="240">
        <v>1.98</v>
      </c>
      <c r="I974" s="241"/>
      <c r="J974" s="237"/>
      <c r="K974" s="237"/>
      <c r="L974" s="242"/>
      <c r="M974" s="243"/>
      <c r="N974" s="244"/>
      <c r="O974" s="244"/>
      <c r="P974" s="244"/>
      <c r="Q974" s="244"/>
      <c r="R974" s="244"/>
      <c r="S974" s="244"/>
      <c r="T974" s="245"/>
      <c r="AT974" s="246" t="s">
        <v>164</v>
      </c>
      <c r="AU974" s="246" t="s">
        <v>84</v>
      </c>
      <c r="AV974" s="12" t="s">
        <v>84</v>
      </c>
      <c r="AW974" s="12" t="s">
        <v>34</v>
      </c>
      <c r="AX974" s="12" t="s">
        <v>74</v>
      </c>
      <c r="AY974" s="246" t="s">
        <v>153</v>
      </c>
    </row>
    <row r="975" s="13" customFormat="1">
      <c r="B975" s="247"/>
      <c r="C975" s="248"/>
      <c r="D975" s="233" t="s">
        <v>164</v>
      </c>
      <c r="E975" s="249" t="s">
        <v>19</v>
      </c>
      <c r="F975" s="250" t="s">
        <v>167</v>
      </c>
      <c r="G975" s="248"/>
      <c r="H975" s="251">
        <v>18.809999999999999</v>
      </c>
      <c r="I975" s="252"/>
      <c r="J975" s="248"/>
      <c r="K975" s="248"/>
      <c r="L975" s="253"/>
      <c r="M975" s="254"/>
      <c r="N975" s="255"/>
      <c r="O975" s="255"/>
      <c r="P975" s="255"/>
      <c r="Q975" s="255"/>
      <c r="R975" s="255"/>
      <c r="S975" s="255"/>
      <c r="T975" s="256"/>
      <c r="AT975" s="257" t="s">
        <v>164</v>
      </c>
      <c r="AU975" s="257" t="s">
        <v>84</v>
      </c>
      <c r="AV975" s="13" t="s">
        <v>160</v>
      </c>
      <c r="AW975" s="13" t="s">
        <v>34</v>
      </c>
      <c r="AX975" s="13" t="s">
        <v>82</v>
      </c>
      <c r="AY975" s="257" t="s">
        <v>153</v>
      </c>
    </row>
    <row r="976" s="1" customFormat="1" ht="24" customHeight="1">
      <c r="B976" s="39"/>
      <c r="C976" s="220" t="s">
        <v>1088</v>
      </c>
      <c r="D976" s="220" t="s">
        <v>155</v>
      </c>
      <c r="E976" s="221" t="s">
        <v>1089</v>
      </c>
      <c r="F976" s="222" t="s">
        <v>1090</v>
      </c>
      <c r="G976" s="223" t="s">
        <v>182</v>
      </c>
      <c r="H976" s="224">
        <v>48.335000000000001</v>
      </c>
      <c r="I976" s="225"/>
      <c r="J976" s="226">
        <f>ROUND(I976*H976,2)</f>
        <v>0</v>
      </c>
      <c r="K976" s="222" t="s">
        <v>159</v>
      </c>
      <c r="L976" s="44"/>
      <c r="M976" s="227" t="s">
        <v>19</v>
      </c>
      <c r="N976" s="228" t="s">
        <v>45</v>
      </c>
      <c r="O976" s="84"/>
      <c r="P976" s="229">
        <f>O976*H976</f>
        <v>0</v>
      </c>
      <c r="Q976" s="229">
        <v>0.00025999999999999998</v>
      </c>
      <c r="R976" s="229">
        <f>Q976*H976</f>
        <v>0.0125671</v>
      </c>
      <c r="S976" s="229">
        <v>0</v>
      </c>
      <c r="T976" s="230">
        <f>S976*H976</f>
        <v>0</v>
      </c>
      <c r="AR976" s="231" t="s">
        <v>257</v>
      </c>
      <c r="AT976" s="231" t="s">
        <v>155</v>
      </c>
      <c r="AU976" s="231" t="s">
        <v>84</v>
      </c>
      <c r="AY976" s="18" t="s">
        <v>153</v>
      </c>
      <c r="BE976" s="232">
        <f>IF(N976="základní",J976,0)</f>
        <v>0</v>
      </c>
      <c r="BF976" s="232">
        <f>IF(N976="snížená",J976,0)</f>
        <v>0</v>
      </c>
      <c r="BG976" s="232">
        <f>IF(N976="zákl. přenesená",J976,0)</f>
        <v>0</v>
      </c>
      <c r="BH976" s="232">
        <f>IF(N976="sníž. přenesená",J976,0)</f>
        <v>0</v>
      </c>
      <c r="BI976" s="232">
        <f>IF(N976="nulová",J976,0)</f>
        <v>0</v>
      </c>
      <c r="BJ976" s="18" t="s">
        <v>82</v>
      </c>
      <c r="BK976" s="232">
        <f>ROUND(I976*H976,2)</f>
        <v>0</v>
      </c>
      <c r="BL976" s="18" t="s">
        <v>257</v>
      </c>
      <c r="BM976" s="231" t="s">
        <v>1091</v>
      </c>
    </row>
    <row r="977" s="1" customFormat="1">
      <c r="B977" s="39"/>
      <c r="C977" s="40"/>
      <c r="D977" s="233" t="s">
        <v>162</v>
      </c>
      <c r="E977" s="40"/>
      <c r="F977" s="234" t="s">
        <v>1051</v>
      </c>
      <c r="G977" s="40"/>
      <c r="H977" s="40"/>
      <c r="I977" s="146"/>
      <c r="J977" s="40"/>
      <c r="K977" s="40"/>
      <c r="L977" s="44"/>
      <c r="M977" s="235"/>
      <c r="N977" s="84"/>
      <c r="O977" s="84"/>
      <c r="P977" s="84"/>
      <c r="Q977" s="84"/>
      <c r="R977" s="84"/>
      <c r="S977" s="84"/>
      <c r="T977" s="85"/>
      <c r="AT977" s="18" t="s">
        <v>162</v>
      </c>
      <c r="AU977" s="18" t="s">
        <v>84</v>
      </c>
    </row>
    <row r="978" s="12" customFormat="1">
      <c r="B978" s="236"/>
      <c r="C978" s="237"/>
      <c r="D978" s="233" t="s">
        <v>164</v>
      </c>
      <c r="E978" s="238" t="s">
        <v>19</v>
      </c>
      <c r="F978" s="239" t="s">
        <v>1092</v>
      </c>
      <c r="G978" s="237"/>
      <c r="H978" s="240">
        <v>48.335000000000001</v>
      </c>
      <c r="I978" s="241"/>
      <c r="J978" s="237"/>
      <c r="K978" s="237"/>
      <c r="L978" s="242"/>
      <c r="M978" s="243"/>
      <c r="N978" s="244"/>
      <c r="O978" s="244"/>
      <c r="P978" s="244"/>
      <c r="Q978" s="244"/>
      <c r="R978" s="244"/>
      <c r="S978" s="244"/>
      <c r="T978" s="245"/>
      <c r="AT978" s="246" t="s">
        <v>164</v>
      </c>
      <c r="AU978" s="246" t="s">
        <v>84</v>
      </c>
      <c r="AV978" s="12" t="s">
        <v>84</v>
      </c>
      <c r="AW978" s="12" t="s">
        <v>34</v>
      </c>
      <c r="AX978" s="12" t="s">
        <v>74</v>
      </c>
      <c r="AY978" s="246" t="s">
        <v>153</v>
      </c>
    </row>
    <row r="979" s="13" customFormat="1">
      <c r="B979" s="247"/>
      <c r="C979" s="248"/>
      <c r="D979" s="233" t="s">
        <v>164</v>
      </c>
      <c r="E979" s="249" t="s">
        <v>19</v>
      </c>
      <c r="F979" s="250" t="s">
        <v>167</v>
      </c>
      <c r="G979" s="248"/>
      <c r="H979" s="251">
        <v>48.335000000000001</v>
      </c>
      <c r="I979" s="252"/>
      <c r="J979" s="248"/>
      <c r="K979" s="248"/>
      <c r="L979" s="253"/>
      <c r="M979" s="254"/>
      <c r="N979" s="255"/>
      <c r="O979" s="255"/>
      <c r="P979" s="255"/>
      <c r="Q979" s="255"/>
      <c r="R979" s="255"/>
      <c r="S979" s="255"/>
      <c r="T979" s="256"/>
      <c r="AT979" s="257" t="s">
        <v>164</v>
      </c>
      <c r="AU979" s="257" t="s">
        <v>84</v>
      </c>
      <c r="AV979" s="13" t="s">
        <v>160</v>
      </c>
      <c r="AW979" s="13" t="s">
        <v>34</v>
      </c>
      <c r="AX979" s="13" t="s">
        <v>82</v>
      </c>
      <c r="AY979" s="257" t="s">
        <v>153</v>
      </c>
    </row>
    <row r="980" s="1" customFormat="1" ht="24" customHeight="1">
      <c r="B980" s="39"/>
      <c r="C980" s="220" t="s">
        <v>1093</v>
      </c>
      <c r="D980" s="220" t="s">
        <v>155</v>
      </c>
      <c r="E980" s="221" t="s">
        <v>1094</v>
      </c>
      <c r="F980" s="222" t="s">
        <v>1095</v>
      </c>
      <c r="G980" s="223" t="s">
        <v>158</v>
      </c>
      <c r="H980" s="224">
        <v>164.02000000000001</v>
      </c>
      <c r="I980" s="225"/>
      <c r="J980" s="226">
        <f>ROUND(I980*H980,2)</f>
        <v>0</v>
      </c>
      <c r="K980" s="222" t="s">
        <v>159</v>
      </c>
      <c r="L980" s="44"/>
      <c r="M980" s="227" t="s">
        <v>19</v>
      </c>
      <c r="N980" s="228" t="s">
        <v>45</v>
      </c>
      <c r="O980" s="84"/>
      <c r="P980" s="229">
        <f>O980*H980</f>
        <v>0</v>
      </c>
      <c r="Q980" s="229">
        <v>0.00010000000000000001</v>
      </c>
      <c r="R980" s="229">
        <f>Q980*H980</f>
        <v>0.016402000000000003</v>
      </c>
      <c r="S980" s="229">
        <v>0</v>
      </c>
      <c r="T980" s="230">
        <f>S980*H980</f>
        <v>0</v>
      </c>
      <c r="AR980" s="231" t="s">
        <v>257</v>
      </c>
      <c r="AT980" s="231" t="s">
        <v>155</v>
      </c>
      <c r="AU980" s="231" t="s">
        <v>84</v>
      </c>
      <c r="AY980" s="18" t="s">
        <v>153</v>
      </c>
      <c r="BE980" s="232">
        <f>IF(N980="základní",J980,0)</f>
        <v>0</v>
      </c>
      <c r="BF980" s="232">
        <f>IF(N980="snížená",J980,0)</f>
        <v>0</v>
      </c>
      <c r="BG980" s="232">
        <f>IF(N980="zákl. přenesená",J980,0)</f>
        <v>0</v>
      </c>
      <c r="BH980" s="232">
        <f>IF(N980="sníž. přenesená",J980,0)</f>
        <v>0</v>
      </c>
      <c r="BI980" s="232">
        <f>IF(N980="nulová",J980,0)</f>
        <v>0</v>
      </c>
      <c r="BJ980" s="18" t="s">
        <v>82</v>
      </c>
      <c r="BK980" s="232">
        <f>ROUND(I980*H980,2)</f>
        <v>0</v>
      </c>
      <c r="BL980" s="18" t="s">
        <v>257</v>
      </c>
      <c r="BM980" s="231" t="s">
        <v>1096</v>
      </c>
    </row>
    <row r="981" s="1" customFormat="1">
      <c r="B981" s="39"/>
      <c r="C981" s="40"/>
      <c r="D981" s="233" t="s">
        <v>162</v>
      </c>
      <c r="E981" s="40"/>
      <c r="F981" s="234" t="s">
        <v>1051</v>
      </c>
      <c r="G981" s="40"/>
      <c r="H981" s="40"/>
      <c r="I981" s="146"/>
      <c r="J981" s="40"/>
      <c r="K981" s="40"/>
      <c r="L981" s="44"/>
      <c r="M981" s="235"/>
      <c r="N981" s="84"/>
      <c r="O981" s="84"/>
      <c r="P981" s="84"/>
      <c r="Q981" s="84"/>
      <c r="R981" s="84"/>
      <c r="S981" s="84"/>
      <c r="T981" s="85"/>
      <c r="AT981" s="18" t="s">
        <v>162</v>
      </c>
      <c r="AU981" s="18" t="s">
        <v>84</v>
      </c>
    </row>
    <row r="982" s="14" customFormat="1">
      <c r="B982" s="258"/>
      <c r="C982" s="259"/>
      <c r="D982" s="233" t="s">
        <v>164</v>
      </c>
      <c r="E982" s="260" t="s">
        <v>19</v>
      </c>
      <c r="F982" s="261" t="s">
        <v>1078</v>
      </c>
      <c r="G982" s="259"/>
      <c r="H982" s="260" t="s">
        <v>19</v>
      </c>
      <c r="I982" s="262"/>
      <c r="J982" s="259"/>
      <c r="K982" s="259"/>
      <c r="L982" s="263"/>
      <c r="M982" s="264"/>
      <c r="N982" s="265"/>
      <c r="O982" s="265"/>
      <c r="P982" s="265"/>
      <c r="Q982" s="265"/>
      <c r="R982" s="265"/>
      <c r="S982" s="265"/>
      <c r="T982" s="266"/>
      <c r="AT982" s="267" t="s">
        <v>164</v>
      </c>
      <c r="AU982" s="267" t="s">
        <v>84</v>
      </c>
      <c r="AV982" s="14" t="s">
        <v>82</v>
      </c>
      <c r="AW982" s="14" t="s">
        <v>34</v>
      </c>
      <c r="AX982" s="14" t="s">
        <v>74</v>
      </c>
      <c r="AY982" s="267" t="s">
        <v>153</v>
      </c>
    </row>
    <row r="983" s="12" customFormat="1">
      <c r="B983" s="236"/>
      <c r="C983" s="237"/>
      <c r="D983" s="233" t="s">
        <v>164</v>
      </c>
      <c r="E983" s="238" t="s">
        <v>19</v>
      </c>
      <c r="F983" s="239" t="s">
        <v>1079</v>
      </c>
      <c r="G983" s="237"/>
      <c r="H983" s="240">
        <v>5.1500000000000004</v>
      </c>
      <c r="I983" s="241"/>
      <c r="J983" s="237"/>
      <c r="K983" s="237"/>
      <c r="L983" s="242"/>
      <c r="M983" s="243"/>
      <c r="N983" s="244"/>
      <c r="O983" s="244"/>
      <c r="P983" s="244"/>
      <c r="Q983" s="244"/>
      <c r="R983" s="244"/>
      <c r="S983" s="244"/>
      <c r="T983" s="245"/>
      <c r="AT983" s="246" t="s">
        <v>164</v>
      </c>
      <c r="AU983" s="246" t="s">
        <v>84</v>
      </c>
      <c r="AV983" s="12" t="s">
        <v>84</v>
      </c>
      <c r="AW983" s="12" t="s">
        <v>34</v>
      </c>
      <c r="AX983" s="12" t="s">
        <v>74</v>
      </c>
      <c r="AY983" s="246" t="s">
        <v>153</v>
      </c>
    </row>
    <row r="984" s="14" customFormat="1">
      <c r="B984" s="258"/>
      <c r="C984" s="259"/>
      <c r="D984" s="233" t="s">
        <v>164</v>
      </c>
      <c r="E984" s="260" t="s">
        <v>19</v>
      </c>
      <c r="F984" s="261" t="s">
        <v>1080</v>
      </c>
      <c r="G984" s="259"/>
      <c r="H984" s="260" t="s">
        <v>19</v>
      </c>
      <c r="I984" s="262"/>
      <c r="J984" s="259"/>
      <c r="K984" s="259"/>
      <c r="L984" s="263"/>
      <c r="M984" s="264"/>
      <c r="N984" s="265"/>
      <c r="O984" s="265"/>
      <c r="P984" s="265"/>
      <c r="Q984" s="265"/>
      <c r="R984" s="265"/>
      <c r="S984" s="265"/>
      <c r="T984" s="266"/>
      <c r="AT984" s="267" t="s">
        <v>164</v>
      </c>
      <c r="AU984" s="267" t="s">
        <v>84</v>
      </c>
      <c r="AV984" s="14" t="s">
        <v>82</v>
      </c>
      <c r="AW984" s="14" t="s">
        <v>34</v>
      </c>
      <c r="AX984" s="14" t="s">
        <v>74</v>
      </c>
      <c r="AY984" s="267" t="s">
        <v>153</v>
      </c>
    </row>
    <row r="985" s="12" customFormat="1">
      <c r="B985" s="236"/>
      <c r="C985" s="237"/>
      <c r="D985" s="233" t="s">
        <v>164</v>
      </c>
      <c r="E985" s="238" t="s">
        <v>19</v>
      </c>
      <c r="F985" s="239" t="s">
        <v>1081</v>
      </c>
      <c r="G985" s="237"/>
      <c r="H985" s="240">
        <v>4.9500000000000002</v>
      </c>
      <c r="I985" s="241"/>
      <c r="J985" s="237"/>
      <c r="K985" s="237"/>
      <c r="L985" s="242"/>
      <c r="M985" s="243"/>
      <c r="N985" s="244"/>
      <c r="O985" s="244"/>
      <c r="P985" s="244"/>
      <c r="Q985" s="244"/>
      <c r="R985" s="244"/>
      <c r="S985" s="244"/>
      <c r="T985" s="245"/>
      <c r="AT985" s="246" t="s">
        <v>164</v>
      </c>
      <c r="AU985" s="246" t="s">
        <v>84</v>
      </c>
      <c r="AV985" s="12" t="s">
        <v>84</v>
      </c>
      <c r="AW985" s="12" t="s">
        <v>34</v>
      </c>
      <c r="AX985" s="12" t="s">
        <v>74</v>
      </c>
      <c r="AY985" s="246" t="s">
        <v>153</v>
      </c>
    </row>
    <row r="986" s="14" customFormat="1">
      <c r="B986" s="258"/>
      <c r="C986" s="259"/>
      <c r="D986" s="233" t="s">
        <v>164</v>
      </c>
      <c r="E986" s="260" t="s">
        <v>19</v>
      </c>
      <c r="F986" s="261" t="s">
        <v>1082</v>
      </c>
      <c r="G986" s="259"/>
      <c r="H986" s="260" t="s">
        <v>19</v>
      </c>
      <c r="I986" s="262"/>
      <c r="J986" s="259"/>
      <c r="K986" s="259"/>
      <c r="L986" s="263"/>
      <c r="M986" s="264"/>
      <c r="N986" s="265"/>
      <c r="O986" s="265"/>
      <c r="P986" s="265"/>
      <c r="Q986" s="265"/>
      <c r="R986" s="265"/>
      <c r="S986" s="265"/>
      <c r="T986" s="266"/>
      <c r="AT986" s="267" t="s">
        <v>164</v>
      </c>
      <c r="AU986" s="267" t="s">
        <v>84</v>
      </c>
      <c r="AV986" s="14" t="s">
        <v>82</v>
      </c>
      <c r="AW986" s="14" t="s">
        <v>34</v>
      </c>
      <c r="AX986" s="14" t="s">
        <v>74</v>
      </c>
      <c r="AY986" s="267" t="s">
        <v>153</v>
      </c>
    </row>
    <row r="987" s="12" customFormat="1">
      <c r="B987" s="236"/>
      <c r="C987" s="237"/>
      <c r="D987" s="233" t="s">
        <v>164</v>
      </c>
      <c r="E987" s="238" t="s">
        <v>19</v>
      </c>
      <c r="F987" s="239" t="s">
        <v>1083</v>
      </c>
      <c r="G987" s="237"/>
      <c r="H987" s="240">
        <v>1.75</v>
      </c>
      <c r="I987" s="241"/>
      <c r="J987" s="237"/>
      <c r="K987" s="237"/>
      <c r="L987" s="242"/>
      <c r="M987" s="243"/>
      <c r="N987" s="244"/>
      <c r="O987" s="244"/>
      <c r="P987" s="244"/>
      <c r="Q987" s="244"/>
      <c r="R987" s="244"/>
      <c r="S987" s="244"/>
      <c r="T987" s="245"/>
      <c r="AT987" s="246" t="s">
        <v>164</v>
      </c>
      <c r="AU987" s="246" t="s">
        <v>84</v>
      </c>
      <c r="AV987" s="12" t="s">
        <v>84</v>
      </c>
      <c r="AW987" s="12" t="s">
        <v>34</v>
      </c>
      <c r="AX987" s="12" t="s">
        <v>74</v>
      </c>
      <c r="AY987" s="246" t="s">
        <v>153</v>
      </c>
    </row>
    <row r="988" s="14" customFormat="1">
      <c r="B988" s="258"/>
      <c r="C988" s="259"/>
      <c r="D988" s="233" t="s">
        <v>164</v>
      </c>
      <c r="E988" s="260" t="s">
        <v>19</v>
      </c>
      <c r="F988" s="261" t="s">
        <v>1084</v>
      </c>
      <c r="G988" s="259"/>
      <c r="H988" s="260" t="s">
        <v>19</v>
      </c>
      <c r="I988" s="262"/>
      <c r="J988" s="259"/>
      <c r="K988" s="259"/>
      <c r="L988" s="263"/>
      <c r="M988" s="264"/>
      <c r="N988" s="265"/>
      <c r="O988" s="265"/>
      <c r="P988" s="265"/>
      <c r="Q988" s="265"/>
      <c r="R988" s="265"/>
      <c r="S988" s="265"/>
      <c r="T988" s="266"/>
      <c r="AT988" s="267" t="s">
        <v>164</v>
      </c>
      <c r="AU988" s="267" t="s">
        <v>84</v>
      </c>
      <c r="AV988" s="14" t="s">
        <v>82</v>
      </c>
      <c r="AW988" s="14" t="s">
        <v>34</v>
      </c>
      <c r="AX988" s="14" t="s">
        <v>74</v>
      </c>
      <c r="AY988" s="267" t="s">
        <v>153</v>
      </c>
    </row>
    <row r="989" s="12" customFormat="1">
      <c r="B989" s="236"/>
      <c r="C989" s="237"/>
      <c r="D989" s="233" t="s">
        <v>164</v>
      </c>
      <c r="E989" s="238" t="s">
        <v>19</v>
      </c>
      <c r="F989" s="239" t="s">
        <v>1085</v>
      </c>
      <c r="G989" s="237"/>
      <c r="H989" s="240">
        <v>4.9800000000000004</v>
      </c>
      <c r="I989" s="241"/>
      <c r="J989" s="237"/>
      <c r="K989" s="237"/>
      <c r="L989" s="242"/>
      <c r="M989" s="243"/>
      <c r="N989" s="244"/>
      <c r="O989" s="244"/>
      <c r="P989" s="244"/>
      <c r="Q989" s="244"/>
      <c r="R989" s="244"/>
      <c r="S989" s="244"/>
      <c r="T989" s="245"/>
      <c r="AT989" s="246" t="s">
        <v>164</v>
      </c>
      <c r="AU989" s="246" t="s">
        <v>84</v>
      </c>
      <c r="AV989" s="12" t="s">
        <v>84</v>
      </c>
      <c r="AW989" s="12" t="s">
        <v>34</v>
      </c>
      <c r="AX989" s="12" t="s">
        <v>74</v>
      </c>
      <c r="AY989" s="246" t="s">
        <v>153</v>
      </c>
    </row>
    <row r="990" s="14" customFormat="1">
      <c r="B990" s="258"/>
      <c r="C990" s="259"/>
      <c r="D990" s="233" t="s">
        <v>164</v>
      </c>
      <c r="E990" s="260" t="s">
        <v>19</v>
      </c>
      <c r="F990" s="261" t="s">
        <v>1086</v>
      </c>
      <c r="G990" s="259"/>
      <c r="H990" s="260" t="s">
        <v>19</v>
      </c>
      <c r="I990" s="262"/>
      <c r="J990" s="259"/>
      <c r="K990" s="259"/>
      <c r="L990" s="263"/>
      <c r="M990" s="264"/>
      <c r="N990" s="265"/>
      <c r="O990" s="265"/>
      <c r="P990" s="265"/>
      <c r="Q990" s="265"/>
      <c r="R990" s="265"/>
      <c r="S990" s="265"/>
      <c r="T990" s="266"/>
      <c r="AT990" s="267" t="s">
        <v>164</v>
      </c>
      <c r="AU990" s="267" t="s">
        <v>84</v>
      </c>
      <c r="AV990" s="14" t="s">
        <v>82</v>
      </c>
      <c r="AW990" s="14" t="s">
        <v>34</v>
      </c>
      <c r="AX990" s="14" t="s">
        <v>74</v>
      </c>
      <c r="AY990" s="267" t="s">
        <v>153</v>
      </c>
    </row>
    <row r="991" s="12" customFormat="1">
      <c r="B991" s="236"/>
      <c r="C991" s="237"/>
      <c r="D991" s="233" t="s">
        <v>164</v>
      </c>
      <c r="E991" s="238" t="s">
        <v>19</v>
      </c>
      <c r="F991" s="239" t="s">
        <v>1087</v>
      </c>
      <c r="G991" s="237"/>
      <c r="H991" s="240">
        <v>1.98</v>
      </c>
      <c r="I991" s="241"/>
      <c r="J991" s="237"/>
      <c r="K991" s="237"/>
      <c r="L991" s="242"/>
      <c r="M991" s="243"/>
      <c r="N991" s="244"/>
      <c r="O991" s="244"/>
      <c r="P991" s="244"/>
      <c r="Q991" s="244"/>
      <c r="R991" s="244"/>
      <c r="S991" s="244"/>
      <c r="T991" s="245"/>
      <c r="AT991" s="246" t="s">
        <v>164</v>
      </c>
      <c r="AU991" s="246" t="s">
        <v>84</v>
      </c>
      <c r="AV991" s="12" t="s">
        <v>84</v>
      </c>
      <c r="AW991" s="12" t="s">
        <v>34</v>
      </c>
      <c r="AX991" s="12" t="s">
        <v>74</v>
      </c>
      <c r="AY991" s="246" t="s">
        <v>153</v>
      </c>
    </row>
    <row r="992" s="14" customFormat="1">
      <c r="B992" s="258"/>
      <c r="C992" s="259"/>
      <c r="D992" s="233" t="s">
        <v>164</v>
      </c>
      <c r="E992" s="260" t="s">
        <v>19</v>
      </c>
      <c r="F992" s="261" t="s">
        <v>1052</v>
      </c>
      <c r="G992" s="259"/>
      <c r="H992" s="260" t="s">
        <v>19</v>
      </c>
      <c r="I992" s="262"/>
      <c r="J992" s="259"/>
      <c r="K992" s="259"/>
      <c r="L992" s="263"/>
      <c r="M992" s="264"/>
      <c r="N992" s="265"/>
      <c r="O992" s="265"/>
      <c r="P992" s="265"/>
      <c r="Q992" s="265"/>
      <c r="R992" s="265"/>
      <c r="S992" s="265"/>
      <c r="T992" s="266"/>
      <c r="AT992" s="267" t="s">
        <v>164</v>
      </c>
      <c r="AU992" s="267" t="s">
        <v>84</v>
      </c>
      <c r="AV992" s="14" t="s">
        <v>82</v>
      </c>
      <c r="AW992" s="14" t="s">
        <v>34</v>
      </c>
      <c r="AX992" s="14" t="s">
        <v>74</v>
      </c>
      <c r="AY992" s="267" t="s">
        <v>153</v>
      </c>
    </row>
    <row r="993" s="12" customFormat="1">
      <c r="B993" s="236"/>
      <c r="C993" s="237"/>
      <c r="D993" s="233" t="s">
        <v>164</v>
      </c>
      <c r="E993" s="238" t="s">
        <v>19</v>
      </c>
      <c r="F993" s="239" t="s">
        <v>1053</v>
      </c>
      <c r="G993" s="237"/>
      <c r="H993" s="240">
        <v>29.75</v>
      </c>
      <c r="I993" s="241"/>
      <c r="J993" s="237"/>
      <c r="K993" s="237"/>
      <c r="L993" s="242"/>
      <c r="M993" s="243"/>
      <c r="N993" s="244"/>
      <c r="O993" s="244"/>
      <c r="P993" s="244"/>
      <c r="Q993" s="244"/>
      <c r="R993" s="244"/>
      <c r="S993" s="244"/>
      <c r="T993" s="245"/>
      <c r="AT993" s="246" t="s">
        <v>164</v>
      </c>
      <c r="AU993" s="246" t="s">
        <v>84</v>
      </c>
      <c r="AV993" s="12" t="s">
        <v>84</v>
      </c>
      <c r="AW993" s="12" t="s">
        <v>34</v>
      </c>
      <c r="AX993" s="12" t="s">
        <v>74</v>
      </c>
      <c r="AY993" s="246" t="s">
        <v>153</v>
      </c>
    </row>
    <row r="994" s="14" customFormat="1">
      <c r="B994" s="258"/>
      <c r="C994" s="259"/>
      <c r="D994" s="233" t="s">
        <v>164</v>
      </c>
      <c r="E994" s="260" t="s">
        <v>19</v>
      </c>
      <c r="F994" s="261" t="s">
        <v>1054</v>
      </c>
      <c r="G994" s="259"/>
      <c r="H994" s="260" t="s">
        <v>19</v>
      </c>
      <c r="I994" s="262"/>
      <c r="J994" s="259"/>
      <c r="K994" s="259"/>
      <c r="L994" s="263"/>
      <c r="M994" s="264"/>
      <c r="N994" s="265"/>
      <c r="O994" s="265"/>
      <c r="P994" s="265"/>
      <c r="Q994" s="265"/>
      <c r="R994" s="265"/>
      <c r="S994" s="265"/>
      <c r="T994" s="266"/>
      <c r="AT994" s="267" t="s">
        <v>164</v>
      </c>
      <c r="AU994" s="267" t="s">
        <v>84</v>
      </c>
      <c r="AV994" s="14" t="s">
        <v>82</v>
      </c>
      <c r="AW994" s="14" t="s">
        <v>34</v>
      </c>
      <c r="AX994" s="14" t="s">
        <v>74</v>
      </c>
      <c r="AY994" s="267" t="s">
        <v>153</v>
      </c>
    </row>
    <row r="995" s="12" customFormat="1">
      <c r="B995" s="236"/>
      <c r="C995" s="237"/>
      <c r="D995" s="233" t="s">
        <v>164</v>
      </c>
      <c r="E995" s="238" t="s">
        <v>19</v>
      </c>
      <c r="F995" s="239" t="s">
        <v>1055</v>
      </c>
      <c r="G995" s="237"/>
      <c r="H995" s="240">
        <v>7.6699999999999999</v>
      </c>
      <c r="I995" s="241"/>
      <c r="J995" s="237"/>
      <c r="K995" s="237"/>
      <c r="L995" s="242"/>
      <c r="M995" s="243"/>
      <c r="N995" s="244"/>
      <c r="O995" s="244"/>
      <c r="P995" s="244"/>
      <c r="Q995" s="244"/>
      <c r="R995" s="244"/>
      <c r="S995" s="244"/>
      <c r="T995" s="245"/>
      <c r="AT995" s="246" t="s">
        <v>164</v>
      </c>
      <c r="AU995" s="246" t="s">
        <v>84</v>
      </c>
      <c r="AV995" s="12" t="s">
        <v>84</v>
      </c>
      <c r="AW995" s="12" t="s">
        <v>34</v>
      </c>
      <c r="AX995" s="12" t="s">
        <v>74</v>
      </c>
      <c r="AY995" s="246" t="s">
        <v>153</v>
      </c>
    </row>
    <row r="996" s="14" customFormat="1">
      <c r="B996" s="258"/>
      <c r="C996" s="259"/>
      <c r="D996" s="233" t="s">
        <v>164</v>
      </c>
      <c r="E996" s="260" t="s">
        <v>19</v>
      </c>
      <c r="F996" s="261" t="s">
        <v>1056</v>
      </c>
      <c r="G996" s="259"/>
      <c r="H996" s="260" t="s">
        <v>19</v>
      </c>
      <c r="I996" s="262"/>
      <c r="J996" s="259"/>
      <c r="K996" s="259"/>
      <c r="L996" s="263"/>
      <c r="M996" s="264"/>
      <c r="N996" s="265"/>
      <c r="O996" s="265"/>
      <c r="P996" s="265"/>
      <c r="Q996" s="265"/>
      <c r="R996" s="265"/>
      <c r="S996" s="265"/>
      <c r="T996" s="266"/>
      <c r="AT996" s="267" t="s">
        <v>164</v>
      </c>
      <c r="AU996" s="267" t="s">
        <v>84</v>
      </c>
      <c r="AV996" s="14" t="s">
        <v>82</v>
      </c>
      <c r="AW996" s="14" t="s">
        <v>34</v>
      </c>
      <c r="AX996" s="14" t="s">
        <v>74</v>
      </c>
      <c r="AY996" s="267" t="s">
        <v>153</v>
      </c>
    </row>
    <row r="997" s="12" customFormat="1">
      <c r="B997" s="236"/>
      <c r="C997" s="237"/>
      <c r="D997" s="233" t="s">
        <v>164</v>
      </c>
      <c r="E997" s="238" t="s">
        <v>19</v>
      </c>
      <c r="F997" s="239" t="s">
        <v>1057</v>
      </c>
      <c r="G997" s="237"/>
      <c r="H997" s="240">
        <v>6.2000000000000002</v>
      </c>
      <c r="I997" s="241"/>
      <c r="J997" s="237"/>
      <c r="K997" s="237"/>
      <c r="L997" s="242"/>
      <c r="M997" s="243"/>
      <c r="N997" s="244"/>
      <c r="O997" s="244"/>
      <c r="P997" s="244"/>
      <c r="Q997" s="244"/>
      <c r="R997" s="244"/>
      <c r="S997" s="244"/>
      <c r="T997" s="245"/>
      <c r="AT997" s="246" t="s">
        <v>164</v>
      </c>
      <c r="AU997" s="246" t="s">
        <v>84</v>
      </c>
      <c r="AV997" s="12" t="s">
        <v>84</v>
      </c>
      <c r="AW997" s="12" t="s">
        <v>34</v>
      </c>
      <c r="AX997" s="12" t="s">
        <v>74</v>
      </c>
      <c r="AY997" s="246" t="s">
        <v>153</v>
      </c>
    </row>
    <row r="998" s="14" customFormat="1">
      <c r="B998" s="258"/>
      <c r="C998" s="259"/>
      <c r="D998" s="233" t="s">
        <v>164</v>
      </c>
      <c r="E998" s="260" t="s">
        <v>19</v>
      </c>
      <c r="F998" s="261" t="s">
        <v>1058</v>
      </c>
      <c r="G998" s="259"/>
      <c r="H998" s="260" t="s">
        <v>19</v>
      </c>
      <c r="I998" s="262"/>
      <c r="J998" s="259"/>
      <c r="K998" s="259"/>
      <c r="L998" s="263"/>
      <c r="M998" s="264"/>
      <c r="N998" s="265"/>
      <c r="O998" s="265"/>
      <c r="P998" s="265"/>
      <c r="Q998" s="265"/>
      <c r="R998" s="265"/>
      <c r="S998" s="265"/>
      <c r="T998" s="266"/>
      <c r="AT998" s="267" t="s">
        <v>164</v>
      </c>
      <c r="AU998" s="267" t="s">
        <v>84</v>
      </c>
      <c r="AV998" s="14" t="s">
        <v>82</v>
      </c>
      <c r="AW998" s="14" t="s">
        <v>34</v>
      </c>
      <c r="AX998" s="14" t="s">
        <v>74</v>
      </c>
      <c r="AY998" s="267" t="s">
        <v>153</v>
      </c>
    </row>
    <row r="999" s="12" customFormat="1">
      <c r="B999" s="236"/>
      <c r="C999" s="237"/>
      <c r="D999" s="233" t="s">
        <v>164</v>
      </c>
      <c r="E999" s="238" t="s">
        <v>19</v>
      </c>
      <c r="F999" s="239" t="s">
        <v>1059</v>
      </c>
      <c r="G999" s="237"/>
      <c r="H999" s="240">
        <v>3.2400000000000002</v>
      </c>
      <c r="I999" s="241"/>
      <c r="J999" s="237"/>
      <c r="K999" s="237"/>
      <c r="L999" s="242"/>
      <c r="M999" s="243"/>
      <c r="N999" s="244"/>
      <c r="O999" s="244"/>
      <c r="P999" s="244"/>
      <c r="Q999" s="244"/>
      <c r="R999" s="244"/>
      <c r="S999" s="244"/>
      <c r="T999" s="245"/>
      <c r="AT999" s="246" t="s">
        <v>164</v>
      </c>
      <c r="AU999" s="246" t="s">
        <v>84</v>
      </c>
      <c r="AV999" s="12" t="s">
        <v>84</v>
      </c>
      <c r="AW999" s="12" t="s">
        <v>34</v>
      </c>
      <c r="AX999" s="12" t="s">
        <v>74</v>
      </c>
      <c r="AY999" s="246" t="s">
        <v>153</v>
      </c>
    </row>
    <row r="1000" s="14" customFormat="1">
      <c r="B1000" s="258"/>
      <c r="C1000" s="259"/>
      <c r="D1000" s="233" t="s">
        <v>164</v>
      </c>
      <c r="E1000" s="260" t="s">
        <v>19</v>
      </c>
      <c r="F1000" s="261" t="s">
        <v>1060</v>
      </c>
      <c r="G1000" s="259"/>
      <c r="H1000" s="260" t="s">
        <v>19</v>
      </c>
      <c r="I1000" s="262"/>
      <c r="J1000" s="259"/>
      <c r="K1000" s="259"/>
      <c r="L1000" s="263"/>
      <c r="M1000" s="264"/>
      <c r="N1000" s="265"/>
      <c r="O1000" s="265"/>
      <c r="P1000" s="265"/>
      <c r="Q1000" s="265"/>
      <c r="R1000" s="265"/>
      <c r="S1000" s="265"/>
      <c r="T1000" s="266"/>
      <c r="AT1000" s="267" t="s">
        <v>164</v>
      </c>
      <c r="AU1000" s="267" t="s">
        <v>84</v>
      </c>
      <c r="AV1000" s="14" t="s">
        <v>82</v>
      </c>
      <c r="AW1000" s="14" t="s">
        <v>34</v>
      </c>
      <c r="AX1000" s="14" t="s">
        <v>74</v>
      </c>
      <c r="AY1000" s="267" t="s">
        <v>153</v>
      </c>
    </row>
    <row r="1001" s="12" customFormat="1">
      <c r="B1001" s="236"/>
      <c r="C1001" s="237"/>
      <c r="D1001" s="233" t="s">
        <v>164</v>
      </c>
      <c r="E1001" s="238" t="s">
        <v>19</v>
      </c>
      <c r="F1001" s="239" t="s">
        <v>1061</v>
      </c>
      <c r="G1001" s="237"/>
      <c r="H1001" s="240">
        <v>9.0500000000000007</v>
      </c>
      <c r="I1001" s="241"/>
      <c r="J1001" s="237"/>
      <c r="K1001" s="237"/>
      <c r="L1001" s="242"/>
      <c r="M1001" s="243"/>
      <c r="N1001" s="244"/>
      <c r="O1001" s="244"/>
      <c r="P1001" s="244"/>
      <c r="Q1001" s="244"/>
      <c r="R1001" s="244"/>
      <c r="S1001" s="244"/>
      <c r="T1001" s="245"/>
      <c r="AT1001" s="246" t="s">
        <v>164</v>
      </c>
      <c r="AU1001" s="246" t="s">
        <v>84</v>
      </c>
      <c r="AV1001" s="12" t="s">
        <v>84</v>
      </c>
      <c r="AW1001" s="12" t="s">
        <v>34</v>
      </c>
      <c r="AX1001" s="12" t="s">
        <v>74</v>
      </c>
      <c r="AY1001" s="246" t="s">
        <v>153</v>
      </c>
    </row>
    <row r="1002" s="14" customFormat="1">
      <c r="B1002" s="258"/>
      <c r="C1002" s="259"/>
      <c r="D1002" s="233" t="s">
        <v>164</v>
      </c>
      <c r="E1002" s="260" t="s">
        <v>19</v>
      </c>
      <c r="F1002" s="261" t="s">
        <v>1062</v>
      </c>
      <c r="G1002" s="259"/>
      <c r="H1002" s="260" t="s">
        <v>19</v>
      </c>
      <c r="I1002" s="262"/>
      <c r="J1002" s="259"/>
      <c r="K1002" s="259"/>
      <c r="L1002" s="263"/>
      <c r="M1002" s="264"/>
      <c r="N1002" s="265"/>
      <c r="O1002" s="265"/>
      <c r="P1002" s="265"/>
      <c r="Q1002" s="265"/>
      <c r="R1002" s="265"/>
      <c r="S1002" s="265"/>
      <c r="T1002" s="266"/>
      <c r="AT1002" s="267" t="s">
        <v>164</v>
      </c>
      <c r="AU1002" s="267" t="s">
        <v>84</v>
      </c>
      <c r="AV1002" s="14" t="s">
        <v>82</v>
      </c>
      <c r="AW1002" s="14" t="s">
        <v>34</v>
      </c>
      <c r="AX1002" s="14" t="s">
        <v>74</v>
      </c>
      <c r="AY1002" s="267" t="s">
        <v>153</v>
      </c>
    </row>
    <row r="1003" s="12" customFormat="1">
      <c r="B1003" s="236"/>
      <c r="C1003" s="237"/>
      <c r="D1003" s="233" t="s">
        <v>164</v>
      </c>
      <c r="E1003" s="238" t="s">
        <v>19</v>
      </c>
      <c r="F1003" s="239" t="s">
        <v>1063</v>
      </c>
      <c r="G1003" s="237"/>
      <c r="H1003" s="240">
        <v>4.25</v>
      </c>
      <c r="I1003" s="241"/>
      <c r="J1003" s="237"/>
      <c r="K1003" s="237"/>
      <c r="L1003" s="242"/>
      <c r="M1003" s="243"/>
      <c r="N1003" s="244"/>
      <c r="O1003" s="244"/>
      <c r="P1003" s="244"/>
      <c r="Q1003" s="244"/>
      <c r="R1003" s="244"/>
      <c r="S1003" s="244"/>
      <c r="T1003" s="245"/>
      <c r="AT1003" s="246" t="s">
        <v>164</v>
      </c>
      <c r="AU1003" s="246" t="s">
        <v>84</v>
      </c>
      <c r="AV1003" s="12" t="s">
        <v>84</v>
      </c>
      <c r="AW1003" s="12" t="s">
        <v>34</v>
      </c>
      <c r="AX1003" s="12" t="s">
        <v>74</v>
      </c>
      <c r="AY1003" s="246" t="s">
        <v>153</v>
      </c>
    </row>
    <row r="1004" s="14" customFormat="1">
      <c r="B1004" s="258"/>
      <c r="C1004" s="259"/>
      <c r="D1004" s="233" t="s">
        <v>164</v>
      </c>
      <c r="E1004" s="260" t="s">
        <v>19</v>
      </c>
      <c r="F1004" s="261" t="s">
        <v>1064</v>
      </c>
      <c r="G1004" s="259"/>
      <c r="H1004" s="260" t="s">
        <v>19</v>
      </c>
      <c r="I1004" s="262"/>
      <c r="J1004" s="259"/>
      <c r="K1004" s="259"/>
      <c r="L1004" s="263"/>
      <c r="M1004" s="264"/>
      <c r="N1004" s="265"/>
      <c r="O1004" s="265"/>
      <c r="P1004" s="265"/>
      <c r="Q1004" s="265"/>
      <c r="R1004" s="265"/>
      <c r="S1004" s="265"/>
      <c r="T1004" s="266"/>
      <c r="AT1004" s="267" t="s">
        <v>164</v>
      </c>
      <c r="AU1004" s="267" t="s">
        <v>84</v>
      </c>
      <c r="AV1004" s="14" t="s">
        <v>82</v>
      </c>
      <c r="AW1004" s="14" t="s">
        <v>34</v>
      </c>
      <c r="AX1004" s="14" t="s">
        <v>74</v>
      </c>
      <c r="AY1004" s="267" t="s">
        <v>153</v>
      </c>
    </row>
    <row r="1005" s="12" customFormat="1">
      <c r="B1005" s="236"/>
      <c r="C1005" s="237"/>
      <c r="D1005" s="233" t="s">
        <v>164</v>
      </c>
      <c r="E1005" s="238" t="s">
        <v>19</v>
      </c>
      <c r="F1005" s="239" t="s">
        <v>1065</v>
      </c>
      <c r="G1005" s="237"/>
      <c r="H1005" s="240">
        <v>2.75</v>
      </c>
      <c r="I1005" s="241"/>
      <c r="J1005" s="237"/>
      <c r="K1005" s="237"/>
      <c r="L1005" s="242"/>
      <c r="M1005" s="243"/>
      <c r="N1005" s="244"/>
      <c r="O1005" s="244"/>
      <c r="P1005" s="244"/>
      <c r="Q1005" s="244"/>
      <c r="R1005" s="244"/>
      <c r="S1005" s="244"/>
      <c r="T1005" s="245"/>
      <c r="AT1005" s="246" t="s">
        <v>164</v>
      </c>
      <c r="AU1005" s="246" t="s">
        <v>84</v>
      </c>
      <c r="AV1005" s="12" t="s">
        <v>84</v>
      </c>
      <c r="AW1005" s="12" t="s">
        <v>34</v>
      </c>
      <c r="AX1005" s="12" t="s">
        <v>74</v>
      </c>
      <c r="AY1005" s="246" t="s">
        <v>153</v>
      </c>
    </row>
    <row r="1006" s="14" customFormat="1">
      <c r="B1006" s="258"/>
      <c r="C1006" s="259"/>
      <c r="D1006" s="233" t="s">
        <v>164</v>
      </c>
      <c r="E1006" s="260" t="s">
        <v>19</v>
      </c>
      <c r="F1006" s="261" t="s">
        <v>1066</v>
      </c>
      <c r="G1006" s="259"/>
      <c r="H1006" s="260" t="s">
        <v>19</v>
      </c>
      <c r="I1006" s="262"/>
      <c r="J1006" s="259"/>
      <c r="K1006" s="259"/>
      <c r="L1006" s="263"/>
      <c r="M1006" s="264"/>
      <c r="N1006" s="265"/>
      <c r="O1006" s="265"/>
      <c r="P1006" s="265"/>
      <c r="Q1006" s="265"/>
      <c r="R1006" s="265"/>
      <c r="S1006" s="265"/>
      <c r="T1006" s="266"/>
      <c r="AT1006" s="267" t="s">
        <v>164</v>
      </c>
      <c r="AU1006" s="267" t="s">
        <v>84</v>
      </c>
      <c r="AV1006" s="14" t="s">
        <v>82</v>
      </c>
      <c r="AW1006" s="14" t="s">
        <v>34</v>
      </c>
      <c r="AX1006" s="14" t="s">
        <v>74</v>
      </c>
      <c r="AY1006" s="267" t="s">
        <v>153</v>
      </c>
    </row>
    <row r="1007" s="12" customFormat="1">
      <c r="B1007" s="236"/>
      <c r="C1007" s="237"/>
      <c r="D1007" s="233" t="s">
        <v>164</v>
      </c>
      <c r="E1007" s="238" t="s">
        <v>19</v>
      </c>
      <c r="F1007" s="239" t="s">
        <v>1067</v>
      </c>
      <c r="G1007" s="237"/>
      <c r="H1007" s="240">
        <v>1.8999999999999999</v>
      </c>
      <c r="I1007" s="241"/>
      <c r="J1007" s="237"/>
      <c r="K1007" s="237"/>
      <c r="L1007" s="242"/>
      <c r="M1007" s="243"/>
      <c r="N1007" s="244"/>
      <c r="O1007" s="244"/>
      <c r="P1007" s="244"/>
      <c r="Q1007" s="244"/>
      <c r="R1007" s="244"/>
      <c r="S1007" s="244"/>
      <c r="T1007" s="245"/>
      <c r="AT1007" s="246" t="s">
        <v>164</v>
      </c>
      <c r="AU1007" s="246" t="s">
        <v>84</v>
      </c>
      <c r="AV1007" s="12" t="s">
        <v>84</v>
      </c>
      <c r="AW1007" s="12" t="s">
        <v>34</v>
      </c>
      <c r="AX1007" s="12" t="s">
        <v>74</v>
      </c>
      <c r="AY1007" s="246" t="s">
        <v>153</v>
      </c>
    </row>
    <row r="1008" s="14" customFormat="1">
      <c r="B1008" s="258"/>
      <c r="C1008" s="259"/>
      <c r="D1008" s="233" t="s">
        <v>164</v>
      </c>
      <c r="E1008" s="260" t="s">
        <v>19</v>
      </c>
      <c r="F1008" s="261" t="s">
        <v>1068</v>
      </c>
      <c r="G1008" s="259"/>
      <c r="H1008" s="260" t="s">
        <v>19</v>
      </c>
      <c r="I1008" s="262"/>
      <c r="J1008" s="259"/>
      <c r="K1008" s="259"/>
      <c r="L1008" s="263"/>
      <c r="M1008" s="264"/>
      <c r="N1008" s="265"/>
      <c r="O1008" s="265"/>
      <c r="P1008" s="265"/>
      <c r="Q1008" s="265"/>
      <c r="R1008" s="265"/>
      <c r="S1008" s="265"/>
      <c r="T1008" s="266"/>
      <c r="AT1008" s="267" t="s">
        <v>164</v>
      </c>
      <c r="AU1008" s="267" t="s">
        <v>84</v>
      </c>
      <c r="AV1008" s="14" t="s">
        <v>82</v>
      </c>
      <c r="AW1008" s="14" t="s">
        <v>34</v>
      </c>
      <c r="AX1008" s="14" t="s">
        <v>74</v>
      </c>
      <c r="AY1008" s="267" t="s">
        <v>153</v>
      </c>
    </row>
    <row r="1009" s="12" customFormat="1">
      <c r="B1009" s="236"/>
      <c r="C1009" s="237"/>
      <c r="D1009" s="233" t="s">
        <v>164</v>
      </c>
      <c r="E1009" s="238" t="s">
        <v>19</v>
      </c>
      <c r="F1009" s="239" t="s">
        <v>1069</v>
      </c>
      <c r="G1009" s="237"/>
      <c r="H1009" s="240">
        <v>20.100000000000001</v>
      </c>
      <c r="I1009" s="241"/>
      <c r="J1009" s="237"/>
      <c r="K1009" s="237"/>
      <c r="L1009" s="242"/>
      <c r="M1009" s="243"/>
      <c r="N1009" s="244"/>
      <c r="O1009" s="244"/>
      <c r="P1009" s="244"/>
      <c r="Q1009" s="244"/>
      <c r="R1009" s="244"/>
      <c r="S1009" s="244"/>
      <c r="T1009" s="245"/>
      <c r="AT1009" s="246" t="s">
        <v>164</v>
      </c>
      <c r="AU1009" s="246" t="s">
        <v>84</v>
      </c>
      <c r="AV1009" s="12" t="s">
        <v>84</v>
      </c>
      <c r="AW1009" s="12" t="s">
        <v>34</v>
      </c>
      <c r="AX1009" s="12" t="s">
        <v>74</v>
      </c>
      <c r="AY1009" s="246" t="s">
        <v>153</v>
      </c>
    </row>
    <row r="1010" s="14" customFormat="1">
      <c r="B1010" s="258"/>
      <c r="C1010" s="259"/>
      <c r="D1010" s="233" t="s">
        <v>164</v>
      </c>
      <c r="E1010" s="260" t="s">
        <v>19</v>
      </c>
      <c r="F1010" s="261" t="s">
        <v>1070</v>
      </c>
      <c r="G1010" s="259"/>
      <c r="H1010" s="260" t="s">
        <v>19</v>
      </c>
      <c r="I1010" s="262"/>
      <c r="J1010" s="259"/>
      <c r="K1010" s="259"/>
      <c r="L1010" s="263"/>
      <c r="M1010" s="264"/>
      <c r="N1010" s="265"/>
      <c r="O1010" s="265"/>
      <c r="P1010" s="265"/>
      <c r="Q1010" s="265"/>
      <c r="R1010" s="265"/>
      <c r="S1010" s="265"/>
      <c r="T1010" s="266"/>
      <c r="AT1010" s="267" t="s">
        <v>164</v>
      </c>
      <c r="AU1010" s="267" t="s">
        <v>84</v>
      </c>
      <c r="AV1010" s="14" t="s">
        <v>82</v>
      </c>
      <c r="AW1010" s="14" t="s">
        <v>34</v>
      </c>
      <c r="AX1010" s="14" t="s">
        <v>74</v>
      </c>
      <c r="AY1010" s="267" t="s">
        <v>153</v>
      </c>
    </row>
    <row r="1011" s="12" customFormat="1">
      <c r="B1011" s="236"/>
      <c r="C1011" s="237"/>
      <c r="D1011" s="233" t="s">
        <v>164</v>
      </c>
      <c r="E1011" s="238" t="s">
        <v>19</v>
      </c>
      <c r="F1011" s="239" t="s">
        <v>1071</v>
      </c>
      <c r="G1011" s="237"/>
      <c r="H1011" s="240">
        <v>8.6999999999999993</v>
      </c>
      <c r="I1011" s="241"/>
      <c r="J1011" s="237"/>
      <c r="K1011" s="237"/>
      <c r="L1011" s="242"/>
      <c r="M1011" s="243"/>
      <c r="N1011" s="244"/>
      <c r="O1011" s="244"/>
      <c r="P1011" s="244"/>
      <c r="Q1011" s="244"/>
      <c r="R1011" s="244"/>
      <c r="S1011" s="244"/>
      <c r="T1011" s="245"/>
      <c r="AT1011" s="246" t="s">
        <v>164</v>
      </c>
      <c r="AU1011" s="246" t="s">
        <v>84</v>
      </c>
      <c r="AV1011" s="12" t="s">
        <v>84</v>
      </c>
      <c r="AW1011" s="12" t="s">
        <v>34</v>
      </c>
      <c r="AX1011" s="12" t="s">
        <v>74</v>
      </c>
      <c r="AY1011" s="246" t="s">
        <v>153</v>
      </c>
    </row>
    <row r="1012" s="14" customFormat="1">
      <c r="B1012" s="258"/>
      <c r="C1012" s="259"/>
      <c r="D1012" s="233" t="s">
        <v>164</v>
      </c>
      <c r="E1012" s="260" t="s">
        <v>19</v>
      </c>
      <c r="F1012" s="261" t="s">
        <v>1072</v>
      </c>
      <c r="G1012" s="259"/>
      <c r="H1012" s="260" t="s">
        <v>19</v>
      </c>
      <c r="I1012" s="262"/>
      <c r="J1012" s="259"/>
      <c r="K1012" s="259"/>
      <c r="L1012" s="263"/>
      <c r="M1012" s="264"/>
      <c r="N1012" s="265"/>
      <c r="O1012" s="265"/>
      <c r="P1012" s="265"/>
      <c r="Q1012" s="265"/>
      <c r="R1012" s="265"/>
      <c r="S1012" s="265"/>
      <c r="T1012" s="266"/>
      <c r="AT1012" s="267" t="s">
        <v>164</v>
      </c>
      <c r="AU1012" s="267" t="s">
        <v>84</v>
      </c>
      <c r="AV1012" s="14" t="s">
        <v>82</v>
      </c>
      <c r="AW1012" s="14" t="s">
        <v>34</v>
      </c>
      <c r="AX1012" s="14" t="s">
        <v>74</v>
      </c>
      <c r="AY1012" s="267" t="s">
        <v>153</v>
      </c>
    </row>
    <row r="1013" s="12" customFormat="1">
      <c r="B1013" s="236"/>
      <c r="C1013" s="237"/>
      <c r="D1013" s="233" t="s">
        <v>164</v>
      </c>
      <c r="E1013" s="238" t="s">
        <v>19</v>
      </c>
      <c r="F1013" s="239" t="s">
        <v>1073</v>
      </c>
      <c r="G1013" s="237"/>
      <c r="H1013" s="240">
        <v>10.6</v>
      </c>
      <c r="I1013" s="241"/>
      <c r="J1013" s="237"/>
      <c r="K1013" s="237"/>
      <c r="L1013" s="242"/>
      <c r="M1013" s="243"/>
      <c r="N1013" s="244"/>
      <c r="O1013" s="244"/>
      <c r="P1013" s="244"/>
      <c r="Q1013" s="244"/>
      <c r="R1013" s="244"/>
      <c r="S1013" s="244"/>
      <c r="T1013" s="245"/>
      <c r="AT1013" s="246" t="s">
        <v>164</v>
      </c>
      <c r="AU1013" s="246" t="s">
        <v>84</v>
      </c>
      <c r="AV1013" s="12" t="s">
        <v>84</v>
      </c>
      <c r="AW1013" s="12" t="s">
        <v>34</v>
      </c>
      <c r="AX1013" s="12" t="s">
        <v>74</v>
      </c>
      <c r="AY1013" s="246" t="s">
        <v>153</v>
      </c>
    </row>
    <row r="1014" s="14" customFormat="1">
      <c r="B1014" s="258"/>
      <c r="C1014" s="259"/>
      <c r="D1014" s="233" t="s">
        <v>164</v>
      </c>
      <c r="E1014" s="260" t="s">
        <v>19</v>
      </c>
      <c r="F1014" s="261" t="s">
        <v>1016</v>
      </c>
      <c r="G1014" s="259"/>
      <c r="H1014" s="260" t="s">
        <v>19</v>
      </c>
      <c r="I1014" s="262"/>
      <c r="J1014" s="259"/>
      <c r="K1014" s="259"/>
      <c r="L1014" s="263"/>
      <c r="M1014" s="264"/>
      <c r="N1014" s="265"/>
      <c r="O1014" s="265"/>
      <c r="P1014" s="265"/>
      <c r="Q1014" s="265"/>
      <c r="R1014" s="265"/>
      <c r="S1014" s="265"/>
      <c r="T1014" s="266"/>
      <c r="AT1014" s="267" t="s">
        <v>164</v>
      </c>
      <c r="AU1014" s="267" t="s">
        <v>84</v>
      </c>
      <c r="AV1014" s="14" t="s">
        <v>82</v>
      </c>
      <c r="AW1014" s="14" t="s">
        <v>34</v>
      </c>
      <c r="AX1014" s="14" t="s">
        <v>74</v>
      </c>
      <c r="AY1014" s="267" t="s">
        <v>153</v>
      </c>
    </row>
    <row r="1015" s="12" customFormat="1">
      <c r="B1015" s="236"/>
      <c r="C1015" s="237"/>
      <c r="D1015" s="233" t="s">
        <v>164</v>
      </c>
      <c r="E1015" s="238" t="s">
        <v>19</v>
      </c>
      <c r="F1015" s="239" t="s">
        <v>1017</v>
      </c>
      <c r="G1015" s="237"/>
      <c r="H1015" s="240">
        <v>24.800000000000001</v>
      </c>
      <c r="I1015" s="241"/>
      <c r="J1015" s="237"/>
      <c r="K1015" s="237"/>
      <c r="L1015" s="242"/>
      <c r="M1015" s="243"/>
      <c r="N1015" s="244"/>
      <c r="O1015" s="244"/>
      <c r="P1015" s="244"/>
      <c r="Q1015" s="244"/>
      <c r="R1015" s="244"/>
      <c r="S1015" s="244"/>
      <c r="T1015" s="245"/>
      <c r="AT1015" s="246" t="s">
        <v>164</v>
      </c>
      <c r="AU1015" s="246" t="s">
        <v>84</v>
      </c>
      <c r="AV1015" s="12" t="s">
        <v>84</v>
      </c>
      <c r="AW1015" s="12" t="s">
        <v>34</v>
      </c>
      <c r="AX1015" s="12" t="s">
        <v>74</v>
      </c>
      <c r="AY1015" s="246" t="s">
        <v>153</v>
      </c>
    </row>
    <row r="1016" s="14" customFormat="1">
      <c r="B1016" s="258"/>
      <c r="C1016" s="259"/>
      <c r="D1016" s="233" t="s">
        <v>164</v>
      </c>
      <c r="E1016" s="260" t="s">
        <v>19</v>
      </c>
      <c r="F1016" s="261" t="s">
        <v>1018</v>
      </c>
      <c r="G1016" s="259"/>
      <c r="H1016" s="260" t="s">
        <v>19</v>
      </c>
      <c r="I1016" s="262"/>
      <c r="J1016" s="259"/>
      <c r="K1016" s="259"/>
      <c r="L1016" s="263"/>
      <c r="M1016" s="264"/>
      <c r="N1016" s="265"/>
      <c r="O1016" s="265"/>
      <c r="P1016" s="265"/>
      <c r="Q1016" s="265"/>
      <c r="R1016" s="265"/>
      <c r="S1016" s="265"/>
      <c r="T1016" s="266"/>
      <c r="AT1016" s="267" t="s">
        <v>164</v>
      </c>
      <c r="AU1016" s="267" t="s">
        <v>84</v>
      </c>
      <c r="AV1016" s="14" t="s">
        <v>82</v>
      </c>
      <c r="AW1016" s="14" t="s">
        <v>34</v>
      </c>
      <c r="AX1016" s="14" t="s">
        <v>74</v>
      </c>
      <c r="AY1016" s="267" t="s">
        <v>153</v>
      </c>
    </row>
    <row r="1017" s="12" customFormat="1">
      <c r="B1017" s="236"/>
      <c r="C1017" s="237"/>
      <c r="D1017" s="233" t="s">
        <v>164</v>
      </c>
      <c r="E1017" s="238" t="s">
        <v>19</v>
      </c>
      <c r="F1017" s="239" t="s">
        <v>1019</v>
      </c>
      <c r="G1017" s="237"/>
      <c r="H1017" s="240">
        <v>16.199999999999999</v>
      </c>
      <c r="I1017" s="241"/>
      <c r="J1017" s="237"/>
      <c r="K1017" s="237"/>
      <c r="L1017" s="242"/>
      <c r="M1017" s="243"/>
      <c r="N1017" s="244"/>
      <c r="O1017" s="244"/>
      <c r="P1017" s="244"/>
      <c r="Q1017" s="244"/>
      <c r="R1017" s="244"/>
      <c r="S1017" s="244"/>
      <c r="T1017" s="245"/>
      <c r="AT1017" s="246" t="s">
        <v>164</v>
      </c>
      <c r="AU1017" s="246" t="s">
        <v>84</v>
      </c>
      <c r="AV1017" s="12" t="s">
        <v>84</v>
      </c>
      <c r="AW1017" s="12" t="s">
        <v>34</v>
      </c>
      <c r="AX1017" s="12" t="s">
        <v>74</v>
      </c>
      <c r="AY1017" s="246" t="s">
        <v>153</v>
      </c>
    </row>
    <row r="1018" s="13" customFormat="1">
      <c r="B1018" s="247"/>
      <c r="C1018" s="248"/>
      <c r="D1018" s="233" t="s">
        <v>164</v>
      </c>
      <c r="E1018" s="249" t="s">
        <v>19</v>
      </c>
      <c r="F1018" s="250" t="s">
        <v>167</v>
      </c>
      <c r="G1018" s="248"/>
      <c r="H1018" s="251">
        <v>164.02000000000001</v>
      </c>
      <c r="I1018" s="252"/>
      <c r="J1018" s="248"/>
      <c r="K1018" s="248"/>
      <c r="L1018" s="253"/>
      <c r="M1018" s="254"/>
      <c r="N1018" s="255"/>
      <c r="O1018" s="255"/>
      <c r="P1018" s="255"/>
      <c r="Q1018" s="255"/>
      <c r="R1018" s="255"/>
      <c r="S1018" s="255"/>
      <c r="T1018" s="256"/>
      <c r="AT1018" s="257" t="s">
        <v>164</v>
      </c>
      <c r="AU1018" s="257" t="s">
        <v>84</v>
      </c>
      <c r="AV1018" s="13" t="s">
        <v>160</v>
      </c>
      <c r="AW1018" s="13" t="s">
        <v>34</v>
      </c>
      <c r="AX1018" s="13" t="s">
        <v>82</v>
      </c>
      <c r="AY1018" s="257" t="s">
        <v>153</v>
      </c>
    </row>
    <row r="1019" s="1" customFormat="1" ht="16.5" customHeight="1">
      <c r="B1019" s="39"/>
      <c r="C1019" s="220" t="s">
        <v>1097</v>
      </c>
      <c r="D1019" s="220" t="s">
        <v>155</v>
      </c>
      <c r="E1019" s="221" t="s">
        <v>1098</v>
      </c>
      <c r="F1019" s="222" t="s">
        <v>1099</v>
      </c>
      <c r="G1019" s="223" t="s">
        <v>158</v>
      </c>
      <c r="H1019" s="224">
        <v>8.3800000000000008</v>
      </c>
      <c r="I1019" s="225"/>
      <c r="J1019" s="226">
        <f>ROUND(I1019*H1019,2)</f>
        <v>0</v>
      </c>
      <c r="K1019" s="222" t="s">
        <v>159</v>
      </c>
      <c r="L1019" s="44"/>
      <c r="M1019" s="227" t="s">
        <v>19</v>
      </c>
      <c r="N1019" s="228" t="s">
        <v>45</v>
      </c>
      <c r="O1019" s="84"/>
      <c r="P1019" s="229">
        <f>O1019*H1019</f>
        <v>0</v>
      </c>
      <c r="Q1019" s="229">
        <v>0</v>
      </c>
      <c r="R1019" s="229">
        <f>Q1019*H1019</f>
        <v>0</v>
      </c>
      <c r="S1019" s="229">
        <v>0</v>
      </c>
      <c r="T1019" s="230">
        <f>S1019*H1019</f>
        <v>0</v>
      </c>
      <c r="AR1019" s="231" t="s">
        <v>257</v>
      </c>
      <c r="AT1019" s="231" t="s">
        <v>155</v>
      </c>
      <c r="AU1019" s="231" t="s">
        <v>84</v>
      </c>
      <c r="AY1019" s="18" t="s">
        <v>153</v>
      </c>
      <c r="BE1019" s="232">
        <f>IF(N1019="základní",J1019,0)</f>
        <v>0</v>
      </c>
      <c r="BF1019" s="232">
        <f>IF(N1019="snížená",J1019,0)</f>
        <v>0</v>
      </c>
      <c r="BG1019" s="232">
        <f>IF(N1019="zákl. přenesená",J1019,0)</f>
        <v>0</v>
      </c>
      <c r="BH1019" s="232">
        <f>IF(N1019="sníž. přenesená",J1019,0)</f>
        <v>0</v>
      </c>
      <c r="BI1019" s="232">
        <f>IF(N1019="nulová",J1019,0)</f>
        <v>0</v>
      </c>
      <c r="BJ1019" s="18" t="s">
        <v>82</v>
      </c>
      <c r="BK1019" s="232">
        <f>ROUND(I1019*H1019,2)</f>
        <v>0</v>
      </c>
      <c r="BL1019" s="18" t="s">
        <v>257</v>
      </c>
      <c r="BM1019" s="231" t="s">
        <v>1100</v>
      </c>
    </row>
    <row r="1020" s="1" customFormat="1">
      <c r="B1020" s="39"/>
      <c r="C1020" s="40"/>
      <c r="D1020" s="233" t="s">
        <v>162</v>
      </c>
      <c r="E1020" s="40"/>
      <c r="F1020" s="234" t="s">
        <v>1051</v>
      </c>
      <c r="G1020" s="40"/>
      <c r="H1020" s="40"/>
      <c r="I1020" s="146"/>
      <c r="J1020" s="40"/>
      <c r="K1020" s="40"/>
      <c r="L1020" s="44"/>
      <c r="M1020" s="235"/>
      <c r="N1020" s="84"/>
      <c r="O1020" s="84"/>
      <c r="P1020" s="84"/>
      <c r="Q1020" s="84"/>
      <c r="R1020" s="84"/>
      <c r="S1020" s="84"/>
      <c r="T1020" s="85"/>
      <c r="AT1020" s="18" t="s">
        <v>162</v>
      </c>
      <c r="AU1020" s="18" t="s">
        <v>84</v>
      </c>
    </row>
    <row r="1021" s="14" customFormat="1">
      <c r="B1021" s="258"/>
      <c r="C1021" s="259"/>
      <c r="D1021" s="233" t="s">
        <v>164</v>
      </c>
      <c r="E1021" s="260" t="s">
        <v>19</v>
      </c>
      <c r="F1021" s="261" t="s">
        <v>1082</v>
      </c>
      <c r="G1021" s="259"/>
      <c r="H1021" s="260" t="s">
        <v>19</v>
      </c>
      <c r="I1021" s="262"/>
      <c r="J1021" s="259"/>
      <c r="K1021" s="259"/>
      <c r="L1021" s="263"/>
      <c r="M1021" s="264"/>
      <c r="N1021" s="265"/>
      <c r="O1021" s="265"/>
      <c r="P1021" s="265"/>
      <c r="Q1021" s="265"/>
      <c r="R1021" s="265"/>
      <c r="S1021" s="265"/>
      <c r="T1021" s="266"/>
      <c r="AT1021" s="267" t="s">
        <v>164</v>
      </c>
      <c r="AU1021" s="267" t="s">
        <v>84</v>
      </c>
      <c r="AV1021" s="14" t="s">
        <v>82</v>
      </c>
      <c r="AW1021" s="14" t="s">
        <v>34</v>
      </c>
      <c r="AX1021" s="14" t="s">
        <v>74</v>
      </c>
      <c r="AY1021" s="267" t="s">
        <v>153</v>
      </c>
    </row>
    <row r="1022" s="12" customFormat="1">
      <c r="B1022" s="236"/>
      <c r="C1022" s="237"/>
      <c r="D1022" s="233" t="s">
        <v>164</v>
      </c>
      <c r="E1022" s="238" t="s">
        <v>19</v>
      </c>
      <c r="F1022" s="239" t="s">
        <v>1083</v>
      </c>
      <c r="G1022" s="237"/>
      <c r="H1022" s="240">
        <v>1.75</v>
      </c>
      <c r="I1022" s="241"/>
      <c r="J1022" s="237"/>
      <c r="K1022" s="237"/>
      <c r="L1022" s="242"/>
      <c r="M1022" s="243"/>
      <c r="N1022" s="244"/>
      <c r="O1022" s="244"/>
      <c r="P1022" s="244"/>
      <c r="Q1022" s="244"/>
      <c r="R1022" s="244"/>
      <c r="S1022" s="244"/>
      <c r="T1022" s="245"/>
      <c r="AT1022" s="246" t="s">
        <v>164</v>
      </c>
      <c r="AU1022" s="246" t="s">
        <v>84</v>
      </c>
      <c r="AV1022" s="12" t="s">
        <v>84</v>
      </c>
      <c r="AW1022" s="12" t="s">
        <v>34</v>
      </c>
      <c r="AX1022" s="12" t="s">
        <v>74</v>
      </c>
      <c r="AY1022" s="246" t="s">
        <v>153</v>
      </c>
    </row>
    <row r="1023" s="14" customFormat="1">
      <c r="B1023" s="258"/>
      <c r="C1023" s="259"/>
      <c r="D1023" s="233" t="s">
        <v>164</v>
      </c>
      <c r="E1023" s="260" t="s">
        <v>19</v>
      </c>
      <c r="F1023" s="261" t="s">
        <v>1086</v>
      </c>
      <c r="G1023" s="259"/>
      <c r="H1023" s="260" t="s">
        <v>19</v>
      </c>
      <c r="I1023" s="262"/>
      <c r="J1023" s="259"/>
      <c r="K1023" s="259"/>
      <c r="L1023" s="263"/>
      <c r="M1023" s="264"/>
      <c r="N1023" s="265"/>
      <c r="O1023" s="265"/>
      <c r="P1023" s="265"/>
      <c r="Q1023" s="265"/>
      <c r="R1023" s="265"/>
      <c r="S1023" s="265"/>
      <c r="T1023" s="266"/>
      <c r="AT1023" s="267" t="s">
        <v>164</v>
      </c>
      <c r="AU1023" s="267" t="s">
        <v>84</v>
      </c>
      <c r="AV1023" s="14" t="s">
        <v>82</v>
      </c>
      <c r="AW1023" s="14" t="s">
        <v>34</v>
      </c>
      <c r="AX1023" s="14" t="s">
        <v>74</v>
      </c>
      <c r="AY1023" s="267" t="s">
        <v>153</v>
      </c>
    </row>
    <row r="1024" s="12" customFormat="1">
      <c r="B1024" s="236"/>
      <c r="C1024" s="237"/>
      <c r="D1024" s="233" t="s">
        <v>164</v>
      </c>
      <c r="E1024" s="238" t="s">
        <v>19</v>
      </c>
      <c r="F1024" s="239" t="s">
        <v>1087</v>
      </c>
      <c r="G1024" s="237"/>
      <c r="H1024" s="240">
        <v>1.98</v>
      </c>
      <c r="I1024" s="241"/>
      <c r="J1024" s="237"/>
      <c r="K1024" s="237"/>
      <c r="L1024" s="242"/>
      <c r="M1024" s="243"/>
      <c r="N1024" s="244"/>
      <c r="O1024" s="244"/>
      <c r="P1024" s="244"/>
      <c r="Q1024" s="244"/>
      <c r="R1024" s="244"/>
      <c r="S1024" s="244"/>
      <c r="T1024" s="245"/>
      <c r="AT1024" s="246" t="s">
        <v>164</v>
      </c>
      <c r="AU1024" s="246" t="s">
        <v>84</v>
      </c>
      <c r="AV1024" s="12" t="s">
        <v>84</v>
      </c>
      <c r="AW1024" s="12" t="s">
        <v>34</v>
      </c>
      <c r="AX1024" s="12" t="s">
        <v>74</v>
      </c>
      <c r="AY1024" s="246" t="s">
        <v>153</v>
      </c>
    </row>
    <row r="1025" s="14" customFormat="1">
      <c r="B1025" s="258"/>
      <c r="C1025" s="259"/>
      <c r="D1025" s="233" t="s">
        <v>164</v>
      </c>
      <c r="E1025" s="260" t="s">
        <v>19</v>
      </c>
      <c r="F1025" s="261" t="s">
        <v>1064</v>
      </c>
      <c r="G1025" s="259"/>
      <c r="H1025" s="260" t="s">
        <v>19</v>
      </c>
      <c r="I1025" s="262"/>
      <c r="J1025" s="259"/>
      <c r="K1025" s="259"/>
      <c r="L1025" s="263"/>
      <c r="M1025" s="264"/>
      <c r="N1025" s="265"/>
      <c r="O1025" s="265"/>
      <c r="P1025" s="265"/>
      <c r="Q1025" s="265"/>
      <c r="R1025" s="265"/>
      <c r="S1025" s="265"/>
      <c r="T1025" s="266"/>
      <c r="AT1025" s="267" t="s">
        <v>164</v>
      </c>
      <c r="AU1025" s="267" t="s">
        <v>84</v>
      </c>
      <c r="AV1025" s="14" t="s">
        <v>82</v>
      </c>
      <c r="AW1025" s="14" t="s">
        <v>34</v>
      </c>
      <c r="AX1025" s="14" t="s">
        <v>74</v>
      </c>
      <c r="AY1025" s="267" t="s">
        <v>153</v>
      </c>
    </row>
    <row r="1026" s="12" customFormat="1">
      <c r="B1026" s="236"/>
      <c r="C1026" s="237"/>
      <c r="D1026" s="233" t="s">
        <v>164</v>
      </c>
      <c r="E1026" s="238" t="s">
        <v>19</v>
      </c>
      <c r="F1026" s="239" t="s">
        <v>1065</v>
      </c>
      <c r="G1026" s="237"/>
      <c r="H1026" s="240">
        <v>2.75</v>
      </c>
      <c r="I1026" s="241"/>
      <c r="J1026" s="237"/>
      <c r="K1026" s="237"/>
      <c r="L1026" s="242"/>
      <c r="M1026" s="243"/>
      <c r="N1026" s="244"/>
      <c r="O1026" s="244"/>
      <c r="P1026" s="244"/>
      <c r="Q1026" s="244"/>
      <c r="R1026" s="244"/>
      <c r="S1026" s="244"/>
      <c r="T1026" s="245"/>
      <c r="AT1026" s="246" t="s">
        <v>164</v>
      </c>
      <c r="AU1026" s="246" t="s">
        <v>84</v>
      </c>
      <c r="AV1026" s="12" t="s">
        <v>84</v>
      </c>
      <c r="AW1026" s="12" t="s">
        <v>34</v>
      </c>
      <c r="AX1026" s="12" t="s">
        <v>74</v>
      </c>
      <c r="AY1026" s="246" t="s">
        <v>153</v>
      </c>
    </row>
    <row r="1027" s="14" customFormat="1">
      <c r="B1027" s="258"/>
      <c r="C1027" s="259"/>
      <c r="D1027" s="233" t="s">
        <v>164</v>
      </c>
      <c r="E1027" s="260" t="s">
        <v>19</v>
      </c>
      <c r="F1027" s="261" t="s">
        <v>1066</v>
      </c>
      <c r="G1027" s="259"/>
      <c r="H1027" s="260" t="s">
        <v>19</v>
      </c>
      <c r="I1027" s="262"/>
      <c r="J1027" s="259"/>
      <c r="K1027" s="259"/>
      <c r="L1027" s="263"/>
      <c r="M1027" s="264"/>
      <c r="N1027" s="265"/>
      <c r="O1027" s="265"/>
      <c r="P1027" s="265"/>
      <c r="Q1027" s="265"/>
      <c r="R1027" s="265"/>
      <c r="S1027" s="265"/>
      <c r="T1027" s="266"/>
      <c r="AT1027" s="267" t="s">
        <v>164</v>
      </c>
      <c r="AU1027" s="267" t="s">
        <v>84</v>
      </c>
      <c r="AV1027" s="14" t="s">
        <v>82</v>
      </c>
      <c r="AW1027" s="14" t="s">
        <v>34</v>
      </c>
      <c r="AX1027" s="14" t="s">
        <v>74</v>
      </c>
      <c r="AY1027" s="267" t="s">
        <v>153</v>
      </c>
    </row>
    <row r="1028" s="12" customFormat="1">
      <c r="B1028" s="236"/>
      <c r="C1028" s="237"/>
      <c r="D1028" s="233" t="s">
        <v>164</v>
      </c>
      <c r="E1028" s="238" t="s">
        <v>19</v>
      </c>
      <c r="F1028" s="239" t="s">
        <v>1067</v>
      </c>
      <c r="G1028" s="237"/>
      <c r="H1028" s="240">
        <v>1.8999999999999999</v>
      </c>
      <c r="I1028" s="241"/>
      <c r="J1028" s="237"/>
      <c r="K1028" s="237"/>
      <c r="L1028" s="242"/>
      <c r="M1028" s="243"/>
      <c r="N1028" s="244"/>
      <c r="O1028" s="244"/>
      <c r="P1028" s="244"/>
      <c r="Q1028" s="244"/>
      <c r="R1028" s="244"/>
      <c r="S1028" s="244"/>
      <c r="T1028" s="245"/>
      <c r="AT1028" s="246" t="s">
        <v>164</v>
      </c>
      <c r="AU1028" s="246" t="s">
        <v>84</v>
      </c>
      <c r="AV1028" s="12" t="s">
        <v>84</v>
      </c>
      <c r="AW1028" s="12" t="s">
        <v>34</v>
      </c>
      <c r="AX1028" s="12" t="s">
        <v>74</v>
      </c>
      <c r="AY1028" s="246" t="s">
        <v>153</v>
      </c>
    </row>
    <row r="1029" s="13" customFormat="1">
      <c r="B1029" s="247"/>
      <c r="C1029" s="248"/>
      <c r="D1029" s="233" t="s">
        <v>164</v>
      </c>
      <c r="E1029" s="249" t="s">
        <v>19</v>
      </c>
      <c r="F1029" s="250" t="s">
        <v>167</v>
      </c>
      <c r="G1029" s="248"/>
      <c r="H1029" s="251">
        <v>8.3800000000000008</v>
      </c>
      <c r="I1029" s="252"/>
      <c r="J1029" s="248"/>
      <c r="K1029" s="248"/>
      <c r="L1029" s="253"/>
      <c r="M1029" s="254"/>
      <c r="N1029" s="255"/>
      <c r="O1029" s="255"/>
      <c r="P1029" s="255"/>
      <c r="Q1029" s="255"/>
      <c r="R1029" s="255"/>
      <c r="S1029" s="255"/>
      <c r="T1029" s="256"/>
      <c r="AT1029" s="257" t="s">
        <v>164</v>
      </c>
      <c r="AU1029" s="257" t="s">
        <v>84</v>
      </c>
      <c r="AV1029" s="13" t="s">
        <v>160</v>
      </c>
      <c r="AW1029" s="13" t="s">
        <v>34</v>
      </c>
      <c r="AX1029" s="13" t="s">
        <v>82</v>
      </c>
      <c r="AY1029" s="257" t="s">
        <v>153</v>
      </c>
    </row>
    <row r="1030" s="1" customFormat="1" ht="16.5" customHeight="1">
      <c r="B1030" s="39"/>
      <c r="C1030" s="220" t="s">
        <v>1101</v>
      </c>
      <c r="D1030" s="220" t="s">
        <v>155</v>
      </c>
      <c r="E1030" s="221" t="s">
        <v>1102</v>
      </c>
      <c r="F1030" s="222" t="s">
        <v>1103</v>
      </c>
      <c r="G1030" s="223" t="s">
        <v>158</v>
      </c>
      <c r="H1030" s="224">
        <v>164.02000000000001</v>
      </c>
      <c r="I1030" s="225"/>
      <c r="J1030" s="226">
        <f>ROUND(I1030*H1030,2)</f>
        <v>0</v>
      </c>
      <c r="K1030" s="222" t="s">
        <v>159</v>
      </c>
      <c r="L1030" s="44"/>
      <c r="M1030" s="227" t="s">
        <v>19</v>
      </c>
      <c r="N1030" s="228" t="s">
        <v>45</v>
      </c>
      <c r="O1030" s="84"/>
      <c r="P1030" s="229">
        <f>O1030*H1030</f>
        <v>0</v>
      </c>
      <c r="Q1030" s="229">
        <v>0.00010000000000000001</v>
      </c>
      <c r="R1030" s="229">
        <f>Q1030*H1030</f>
        <v>0.016402000000000003</v>
      </c>
      <c r="S1030" s="229">
        <v>0</v>
      </c>
      <c r="T1030" s="230">
        <f>S1030*H1030</f>
        <v>0</v>
      </c>
      <c r="AR1030" s="231" t="s">
        <v>257</v>
      </c>
      <c r="AT1030" s="231" t="s">
        <v>155</v>
      </c>
      <c r="AU1030" s="231" t="s">
        <v>84</v>
      </c>
      <c r="AY1030" s="18" t="s">
        <v>153</v>
      </c>
      <c r="BE1030" s="232">
        <f>IF(N1030="základní",J1030,0)</f>
        <v>0</v>
      </c>
      <c r="BF1030" s="232">
        <f>IF(N1030="snížená",J1030,0)</f>
        <v>0</v>
      </c>
      <c r="BG1030" s="232">
        <f>IF(N1030="zákl. přenesená",J1030,0)</f>
        <v>0</v>
      </c>
      <c r="BH1030" s="232">
        <f>IF(N1030="sníž. přenesená",J1030,0)</f>
        <v>0</v>
      </c>
      <c r="BI1030" s="232">
        <f>IF(N1030="nulová",J1030,0)</f>
        <v>0</v>
      </c>
      <c r="BJ1030" s="18" t="s">
        <v>82</v>
      </c>
      <c r="BK1030" s="232">
        <f>ROUND(I1030*H1030,2)</f>
        <v>0</v>
      </c>
      <c r="BL1030" s="18" t="s">
        <v>257</v>
      </c>
      <c r="BM1030" s="231" t="s">
        <v>1104</v>
      </c>
    </row>
    <row r="1031" s="1" customFormat="1">
      <c r="B1031" s="39"/>
      <c r="C1031" s="40"/>
      <c r="D1031" s="233" t="s">
        <v>162</v>
      </c>
      <c r="E1031" s="40"/>
      <c r="F1031" s="234" t="s">
        <v>1051</v>
      </c>
      <c r="G1031" s="40"/>
      <c r="H1031" s="40"/>
      <c r="I1031" s="146"/>
      <c r="J1031" s="40"/>
      <c r="K1031" s="40"/>
      <c r="L1031" s="44"/>
      <c r="M1031" s="235"/>
      <c r="N1031" s="84"/>
      <c r="O1031" s="84"/>
      <c r="P1031" s="84"/>
      <c r="Q1031" s="84"/>
      <c r="R1031" s="84"/>
      <c r="S1031" s="84"/>
      <c r="T1031" s="85"/>
      <c r="AT1031" s="18" t="s">
        <v>162</v>
      </c>
      <c r="AU1031" s="18" t="s">
        <v>84</v>
      </c>
    </row>
    <row r="1032" s="1" customFormat="1" ht="36" customHeight="1">
      <c r="B1032" s="39"/>
      <c r="C1032" s="220" t="s">
        <v>1105</v>
      </c>
      <c r="D1032" s="220" t="s">
        <v>155</v>
      </c>
      <c r="E1032" s="221" t="s">
        <v>1106</v>
      </c>
      <c r="F1032" s="222" t="s">
        <v>1107</v>
      </c>
      <c r="G1032" s="223" t="s">
        <v>215</v>
      </c>
      <c r="H1032" s="224">
        <v>2.391</v>
      </c>
      <c r="I1032" s="225"/>
      <c r="J1032" s="226">
        <f>ROUND(I1032*H1032,2)</f>
        <v>0</v>
      </c>
      <c r="K1032" s="222" t="s">
        <v>159</v>
      </c>
      <c r="L1032" s="44"/>
      <c r="M1032" s="227" t="s">
        <v>19</v>
      </c>
      <c r="N1032" s="228" t="s">
        <v>45</v>
      </c>
      <c r="O1032" s="84"/>
      <c r="P1032" s="229">
        <f>O1032*H1032</f>
        <v>0</v>
      </c>
      <c r="Q1032" s="229">
        <v>0</v>
      </c>
      <c r="R1032" s="229">
        <f>Q1032*H1032</f>
        <v>0</v>
      </c>
      <c r="S1032" s="229">
        <v>0</v>
      </c>
      <c r="T1032" s="230">
        <f>S1032*H1032</f>
        <v>0</v>
      </c>
      <c r="AR1032" s="231" t="s">
        <v>257</v>
      </c>
      <c r="AT1032" s="231" t="s">
        <v>155</v>
      </c>
      <c r="AU1032" s="231" t="s">
        <v>84</v>
      </c>
      <c r="AY1032" s="18" t="s">
        <v>153</v>
      </c>
      <c r="BE1032" s="232">
        <f>IF(N1032="základní",J1032,0)</f>
        <v>0</v>
      </c>
      <c r="BF1032" s="232">
        <f>IF(N1032="snížená",J1032,0)</f>
        <v>0</v>
      </c>
      <c r="BG1032" s="232">
        <f>IF(N1032="zákl. přenesená",J1032,0)</f>
        <v>0</v>
      </c>
      <c r="BH1032" s="232">
        <f>IF(N1032="sníž. přenesená",J1032,0)</f>
        <v>0</v>
      </c>
      <c r="BI1032" s="232">
        <f>IF(N1032="nulová",J1032,0)</f>
        <v>0</v>
      </c>
      <c r="BJ1032" s="18" t="s">
        <v>82</v>
      </c>
      <c r="BK1032" s="232">
        <f>ROUND(I1032*H1032,2)</f>
        <v>0</v>
      </c>
      <c r="BL1032" s="18" t="s">
        <v>257</v>
      </c>
      <c r="BM1032" s="231" t="s">
        <v>1108</v>
      </c>
    </row>
    <row r="1033" s="1" customFormat="1">
      <c r="B1033" s="39"/>
      <c r="C1033" s="40"/>
      <c r="D1033" s="233" t="s">
        <v>162</v>
      </c>
      <c r="E1033" s="40"/>
      <c r="F1033" s="234" t="s">
        <v>1109</v>
      </c>
      <c r="G1033" s="40"/>
      <c r="H1033" s="40"/>
      <c r="I1033" s="146"/>
      <c r="J1033" s="40"/>
      <c r="K1033" s="40"/>
      <c r="L1033" s="44"/>
      <c r="M1033" s="235"/>
      <c r="N1033" s="84"/>
      <c r="O1033" s="84"/>
      <c r="P1033" s="84"/>
      <c r="Q1033" s="84"/>
      <c r="R1033" s="84"/>
      <c r="S1033" s="84"/>
      <c r="T1033" s="85"/>
      <c r="AT1033" s="18" t="s">
        <v>162</v>
      </c>
      <c r="AU1033" s="18" t="s">
        <v>84</v>
      </c>
    </row>
    <row r="1034" s="11" customFormat="1" ht="22.8" customHeight="1">
      <c r="B1034" s="204"/>
      <c r="C1034" s="205"/>
      <c r="D1034" s="206" t="s">
        <v>73</v>
      </c>
      <c r="E1034" s="218" t="s">
        <v>1110</v>
      </c>
      <c r="F1034" s="218" t="s">
        <v>1111</v>
      </c>
      <c r="G1034" s="205"/>
      <c r="H1034" s="205"/>
      <c r="I1034" s="208"/>
      <c r="J1034" s="219">
        <f>BK1034</f>
        <v>0</v>
      </c>
      <c r="K1034" s="205"/>
      <c r="L1034" s="210"/>
      <c r="M1034" s="211"/>
      <c r="N1034" s="212"/>
      <c r="O1034" s="212"/>
      <c r="P1034" s="213">
        <f>SUM(P1035:P1122)</f>
        <v>0</v>
      </c>
      <c r="Q1034" s="212"/>
      <c r="R1034" s="213">
        <f>SUM(R1035:R1122)</f>
        <v>5.4037696100000003</v>
      </c>
      <c r="S1034" s="212"/>
      <c r="T1034" s="214">
        <f>SUM(T1035:T1122)</f>
        <v>4.1401456300000001</v>
      </c>
      <c r="AR1034" s="215" t="s">
        <v>84</v>
      </c>
      <c r="AT1034" s="216" t="s">
        <v>73</v>
      </c>
      <c r="AU1034" s="216" t="s">
        <v>82</v>
      </c>
      <c r="AY1034" s="215" t="s">
        <v>153</v>
      </c>
      <c r="BK1034" s="217">
        <f>SUM(BK1035:BK1122)</f>
        <v>0</v>
      </c>
    </row>
    <row r="1035" s="1" customFormat="1" ht="16.5" customHeight="1">
      <c r="B1035" s="39"/>
      <c r="C1035" s="220" t="s">
        <v>1112</v>
      </c>
      <c r="D1035" s="220" t="s">
        <v>155</v>
      </c>
      <c r="E1035" s="221" t="s">
        <v>1113</v>
      </c>
      <c r="F1035" s="222" t="s">
        <v>1114</v>
      </c>
      <c r="G1035" s="223" t="s">
        <v>158</v>
      </c>
      <c r="H1035" s="224">
        <v>713.85299999999995</v>
      </c>
      <c r="I1035" s="225"/>
      <c r="J1035" s="226">
        <f>ROUND(I1035*H1035,2)</f>
        <v>0</v>
      </c>
      <c r="K1035" s="222" t="s">
        <v>159</v>
      </c>
      <c r="L1035" s="44"/>
      <c r="M1035" s="227" t="s">
        <v>19</v>
      </c>
      <c r="N1035" s="228" t="s">
        <v>45</v>
      </c>
      <c r="O1035" s="84"/>
      <c r="P1035" s="229">
        <f>O1035*H1035</f>
        <v>0</v>
      </c>
      <c r="Q1035" s="229">
        <v>0</v>
      </c>
      <c r="R1035" s="229">
        <f>Q1035*H1035</f>
        <v>0</v>
      </c>
      <c r="S1035" s="229">
        <v>0.0057099999999999998</v>
      </c>
      <c r="T1035" s="230">
        <f>S1035*H1035</f>
        <v>4.07610063</v>
      </c>
      <c r="AR1035" s="231" t="s">
        <v>257</v>
      </c>
      <c r="AT1035" s="231" t="s">
        <v>155</v>
      </c>
      <c r="AU1035" s="231" t="s">
        <v>84</v>
      </c>
      <c r="AY1035" s="18" t="s">
        <v>153</v>
      </c>
      <c r="BE1035" s="232">
        <f>IF(N1035="základní",J1035,0)</f>
        <v>0</v>
      </c>
      <c r="BF1035" s="232">
        <f>IF(N1035="snížená",J1035,0)</f>
        <v>0</v>
      </c>
      <c r="BG1035" s="232">
        <f>IF(N1035="zákl. přenesená",J1035,0)</f>
        <v>0</v>
      </c>
      <c r="BH1035" s="232">
        <f>IF(N1035="sníž. přenesená",J1035,0)</f>
        <v>0</v>
      </c>
      <c r="BI1035" s="232">
        <f>IF(N1035="nulová",J1035,0)</f>
        <v>0</v>
      </c>
      <c r="BJ1035" s="18" t="s">
        <v>82</v>
      </c>
      <c r="BK1035" s="232">
        <f>ROUND(I1035*H1035,2)</f>
        <v>0</v>
      </c>
      <c r="BL1035" s="18" t="s">
        <v>257</v>
      </c>
      <c r="BM1035" s="231" t="s">
        <v>1115</v>
      </c>
    </row>
    <row r="1036" s="12" customFormat="1">
      <c r="B1036" s="236"/>
      <c r="C1036" s="237"/>
      <c r="D1036" s="233" t="s">
        <v>164</v>
      </c>
      <c r="E1036" s="238" t="s">
        <v>19</v>
      </c>
      <c r="F1036" s="239" t="s">
        <v>1116</v>
      </c>
      <c r="G1036" s="237"/>
      <c r="H1036" s="240">
        <v>240.88499999999999</v>
      </c>
      <c r="I1036" s="241"/>
      <c r="J1036" s="237"/>
      <c r="K1036" s="237"/>
      <c r="L1036" s="242"/>
      <c r="M1036" s="243"/>
      <c r="N1036" s="244"/>
      <c r="O1036" s="244"/>
      <c r="P1036" s="244"/>
      <c r="Q1036" s="244"/>
      <c r="R1036" s="244"/>
      <c r="S1036" s="244"/>
      <c r="T1036" s="245"/>
      <c r="AT1036" s="246" t="s">
        <v>164</v>
      </c>
      <c r="AU1036" s="246" t="s">
        <v>84</v>
      </c>
      <c r="AV1036" s="12" t="s">
        <v>84</v>
      </c>
      <c r="AW1036" s="12" t="s">
        <v>34</v>
      </c>
      <c r="AX1036" s="12" t="s">
        <v>74</v>
      </c>
      <c r="AY1036" s="246" t="s">
        <v>153</v>
      </c>
    </row>
    <row r="1037" s="12" customFormat="1">
      <c r="B1037" s="236"/>
      <c r="C1037" s="237"/>
      <c r="D1037" s="233" t="s">
        <v>164</v>
      </c>
      <c r="E1037" s="238" t="s">
        <v>19</v>
      </c>
      <c r="F1037" s="239" t="s">
        <v>1117</v>
      </c>
      <c r="G1037" s="237"/>
      <c r="H1037" s="240">
        <v>214.27099999999999</v>
      </c>
      <c r="I1037" s="241"/>
      <c r="J1037" s="237"/>
      <c r="K1037" s="237"/>
      <c r="L1037" s="242"/>
      <c r="M1037" s="243"/>
      <c r="N1037" s="244"/>
      <c r="O1037" s="244"/>
      <c r="P1037" s="244"/>
      <c r="Q1037" s="244"/>
      <c r="R1037" s="244"/>
      <c r="S1037" s="244"/>
      <c r="T1037" s="245"/>
      <c r="AT1037" s="246" t="s">
        <v>164</v>
      </c>
      <c r="AU1037" s="246" t="s">
        <v>84</v>
      </c>
      <c r="AV1037" s="12" t="s">
        <v>84</v>
      </c>
      <c r="AW1037" s="12" t="s">
        <v>34</v>
      </c>
      <c r="AX1037" s="12" t="s">
        <v>74</v>
      </c>
      <c r="AY1037" s="246" t="s">
        <v>153</v>
      </c>
    </row>
    <row r="1038" s="12" customFormat="1">
      <c r="B1038" s="236"/>
      <c r="C1038" s="237"/>
      <c r="D1038" s="233" t="s">
        <v>164</v>
      </c>
      <c r="E1038" s="238" t="s">
        <v>19</v>
      </c>
      <c r="F1038" s="239" t="s">
        <v>1118</v>
      </c>
      <c r="G1038" s="237"/>
      <c r="H1038" s="240">
        <v>175.34899999999999</v>
      </c>
      <c r="I1038" s="241"/>
      <c r="J1038" s="237"/>
      <c r="K1038" s="237"/>
      <c r="L1038" s="242"/>
      <c r="M1038" s="243"/>
      <c r="N1038" s="244"/>
      <c r="O1038" s="244"/>
      <c r="P1038" s="244"/>
      <c r="Q1038" s="244"/>
      <c r="R1038" s="244"/>
      <c r="S1038" s="244"/>
      <c r="T1038" s="245"/>
      <c r="AT1038" s="246" t="s">
        <v>164</v>
      </c>
      <c r="AU1038" s="246" t="s">
        <v>84</v>
      </c>
      <c r="AV1038" s="12" t="s">
        <v>84</v>
      </c>
      <c r="AW1038" s="12" t="s">
        <v>34</v>
      </c>
      <c r="AX1038" s="12" t="s">
        <v>74</v>
      </c>
      <c r="AY1038" s="246" t="s">
        <v>153</v>
      </c>
    </row>
    <row r="1039" s="12" customFormat="1">
      <c r="B1039" s="236"/>
      <c r="C1039" s="237"/>
      <c r="D1039" s="233" t="s">
        <v>164</v>
      </c>
      <c r="E1039" s="238" t="s">
        <v>19</v>
      </c>
      <c r="F1039" s="239" t="s">
        <v>1119</v>
      </c>
      <c r="G1039" s="237"/>
      <c r="H1039" s="240">
        <v>83.347999999999999</v>
      </c>
      <c r="I1039" s="241"/>
      <c r="J1039" s="237"/>
      <c r="K1039" s="237"/>
      <c r="L1039" s="242"/>
      <c r="M1039" s="243"/>
      <c r="N1039" s="244"/>
      <c r="O1039" s="244"/>
      <c r="P1039" s="244"/>
      <c r="Q1039" s="244"/>
      <c r="R1039" s="244"/>
      <c r="S1039" s="244"/>
      <c r="T1039" s="245"/>
      <c r="AT1039" s="246" t="s">
        <v>164</v>
      </c>
      <c r="AU1039" s="246" t="s">
        <v>84</v>
      </c>
      <c r="AV1039" s="12" t="s">
        <v>84</v>
      </c>
      <c r="AW1039" s="12" t="s">
        <v>34</v>
      </c>
      <c r="AX1039" s="12" t="s">
        <v>74</v>
      </c>
      <c r="AY1039" s="246" t="s">
        <v>153</v>
      </c>
    </row>
    <row r="1040" s="13" customFormat="1">
      <c r="B1040" s="247"/>
      <c r="C1040" s="248"/>
      <c r="D1040" s="233" t="s">
        <v>164</v>
      </c>
      <c r="E1040" s="249" t="s">
        <v>19</v>
      </c>
      <c r="F1040" s="250" t="s">
        <v>167</v>
      </c>
      <c r="G1040" s="248"/>
      <c r="H1040" s="251">
        <v>713.85299999999995</v>
      </c>
      <c r="I1040" s="252"/>
      <c r="J1040" s="248"/>
      <c r="K1040" s="248"/>
      <c r="L1040" s="253"/>
      <c r="M1040" s="254"/>
      <c r="N1040" s="255"/>
      <c r="O1040" s="255"/>
      <c r="P1040" s="255"/>
      <c r="Q1040" s="255"/>
      <c r="R1040" s="255"/>
      <c r="S1040" s="255"/>
      <c r="T1040" s="256"/>
      <c r="AT1040" s="257" t="s">
        <v>164</v>
      </c>
      <c r="AU1040" s="257" t="s">
        <v>84</v>
      </c>
      <c r="AV1040" s="13" t="s">
        <v>160</v>
      </c>
      <c r="AW1040" s="13" t="s">
        <v>34</v>
      </c>
      <c r="AX1040" s="13" t="s">
        <v>82</v>
      </c>
      <c r="AY1040" s="257" t="s">
        <v>153</v>
      </c>
    </row>
    <row r="1041" s="1" customFormat="1" ht="16.5" customHeight="1">
      <c r="B1041" s="39"/>
      <c r="C1041" s="220" t="s">
        <v>1120</v>
      </c>
      <c r="D1041" s="220" t="s">
        <v>155</v>
      </c>
      <c r="E1041" s="221" t="s">
        <v>1121</v>
      </c>
      <c r="F1041" s="222" t="s">
        <v>1122</v>
      </c>
      <c r="G1041" s="223" t="s">
        <v>182</v>
      </c>
      <c r="H1041" s="224">
        <v>713.85299999999995</v>
      </c>
      <c r="I1041" s="225"/>
      <c r="J1041" s="226">
        <f>ROUND(I1041*H1041,2)</f>
        <v>0</v>
      </c>
      <c r="K1041" s="222" t="s">
        <v>159</v>
      </c>
      <c r="L1041" s="44"/>
      <c r="M1041" s="227" t="s">
        <v>19</v>
      </c>
      <c r="N1041" s="228" t="s">
        <v>45</v>
      </c>
      <c r="O1041" s="84"/>
      <c r="P1041" s="229">
        <f>O1041*H1041</f>
        <v>0</v>
      </c>
      <c r="Q1041" s="229">
        <v>0</v>
      </c>
      <c r="R1041" s="229">
        <f>Q1041*H1041</f>
        <v>0</v>
      </c>
      <c r="S1041" s="229">
        <v>0</v>
      </c>
      <c r="T1041" s="230">
        <f>S1041*H1041</f>
        <v>0</v>
      </c>
      <c r="AR1041" s="231" t="s">
        <v>257</v>
      </c>
      <c r="AT1041" s="231" t="s">
        <v>155</v>
      </c>
      <c r="AU1041" s="231" t="s">
        <v>84</v>
      </c>
      <c r="AY1041" s="18" t="s">
        <v>153</v>
      </c>
      <c r="BE1041" s="232">
        <f>IF(N1041="základní",J1041,0)</f>
        <v>0</v>
      </c>
      <c r="BF1041" s="232">
        <f>IF(N1041="snížená",J1041,0)</f>
        <v>0</v>
      </c>
      <c r="BG1041" s="232">
        <f>IF(N1041="zákl. přenesená",J1041,0)</f>
        <v>0</v>
      </c>
      <c r="BH1041" s="232">
        <f>IF(N1041="sníž. přenesená",J1041,0)</f>
        <v>0</v>
      </c>
      <c r="BI1041" s="232">
        <f>IF(N1041="nulová",J1041,0)</f>
        <v>0</v>
      </c>
      <c r="BJ1041" s="18" t="s">
        <v>82</v>
      </c>
      <c r="BK1041" s="232">
        <f>ROUND(I1041*H1041,2)</f>
        <v>0</v>
      </c>
      <c r="BL1041" s="18" t="s">
        <v>257</v>
      </c>
      <c r="BM1041" s="231" t="s">
        <v>1123</v>
      </c>
    </row>
    <row r="1042" s="12" customFormat="1">
      <c r="B1042" s="236"/>
      <c r="C1042" s="237"/>
      <c r="D1042" s="233" t="s">
        <v>164</v>
      </c>
      <c r="E1042" s="238" t="s">
        <v>19</v>
      </c>
      <c r="F1042" s="239" t="s">
        <v>977</v>
      </c>
      <c r="G1042" s="237"/>
      <c r="H1042" s="240">
        <v>713.85299999999995</v>
      </c>
      <c r="I1042" s="241"/>
      <c r="J1042" s="237"/>
      <c r="K1042" s="237"/>
      <c r="L1042" s="242"/>
      <c r="M1042" s="243"/>
      <c r="N1042" s="244"/>
      <c r="O1042" s="244"/>
      <c r="P1042" s="244"/>
      <c r="Q1042" s="244"/>
      <c r="R1042" s="244"/>
      <c r="S1042" s="244"/>
      <c r="T1042" s="245"/>
      <c r="AT1042" s="246" t="s">
        <v>164</v>
      </c>
      <c r="AU1042" s="246" t="s">
        <v>84</v>
      </c>
      <c r="AV1042" s="12" t="s">
        <v>84</v>
      </c>
      <c r="AW1042" s="12" t="s">
        <v>34</v>
      </c>
      <c r="AX1042" s="12" t="s">
        <v>74</v>
      </c>
      <c r="AY1042" s="246" t="s">
        <v>153</v>
      </c>
    </row>
    <row r="1043" s="13" customFormat="1">
      <c r="B1043" s="247"/>
      <c r="C1043" s="248"/>
      <c r="D1043" s="233" t="s">
        <v>164</v>
      </c>
      <c r="E1043" s="249" t="s">
        <v>19</v>
      </c>
      <c r="F1043" s="250" t="s">
        <v>167</v>
      </c>
      <c r="G1043" s="248"/>
      <c r="H1043" s="251">
        <v>713.85299999999995</v>
      </c>
      <c r="I1043" s="252"/>
      <c r="J1043" s="248"/>
      <c r="K1043" s="248"/>
      <c r="L1043" s="253"/>
      <c r="M1043" s="254"/>
      <c r="N1043" s="255"/>
      <c r="O1043" s="255"/>
      <c r="P1043" s="255"/>
      <c r="Q1043" s="255"/>
      <c r="R1043" s="255"/>
      <c r="S1043" s="255"/>
      <c r="T1043" s="256"/>
      <c r="AT1043" s="257" t="s">
        <v>164</v>
      </c>
      <c r="AU1043" s="257" t="s">
        <v>84</v>
      </c>
      <c r="AV1043" s="13" t="s">
        <v>160</v>
      </c>
      <c r="AW1043" s="13" t="s">
        <v>34</v>
      </c>
      <c r="AX1043" s="13" t="s">
        <v>82</v>
      </c>
      <c r="AY1043" s="257" t="s">
        <v>153</v>
      </c>
    </row>
    <row r="1044" s="1" customFormat="1" ht="16.5" customHeight="1">
      <c r="B1044" s="39"/>
      <c r="C1044" s="279" t="s">
        <v>1124</v>
      </c>
      <c r="D1044" s="279" t="s">
        <v>275</v>
      </c>
      <c r="E1044" s="280" t="s">
        <v>1125</v>
      </c>
      <c r="F1044" s="281" t="s">
        <v>1126</v>
      </c>
      <c r="G1044" s="282" t="s">
        <v>158</v>
      </c>
      <c r="H1044" s="283">
        <v>820.93100000000004</v>
      </c>
      <c r="I1044" s="284"/>
      <c r="J1044" s="285">
        <f>ROUND(I1044*H1044,2)</f>
        <v>0</v>
      </c>
      <c r="K1044" s="281" t="s">
        <v>159</v>
      </c>
      <c r="L1044" s="286"/>
      <c r="M1044" s="287" t="s">
        <v>19</v>
      </c>
      <c r="N1044" s="288" t="s">
        <v>45</v>
      </c>
      <c r="O1044" s="84"/>
      <c r="P1044" s="229">
        <f>O1044*H1044</f>
        <v>0</v>
      </c>
      <c r="Q1044" s="229">
        <v>0.00038000000000000002</v>
      </c>
      <c r="R1044" s="229">
        <f>Q1044*H1044</f>
        <v>0.31195378000000001</v>
      </c>
      <c r="S1044" s="229">
        <v>0</v>
      </c>
      <c r="T1044" s="230">
        <f>S1044*H1044</f>
        <v>0</v>
      </c>
      <c r="AR1044" s="231" t="s">
        <v>336</v>
      </c>
      <c r="AT1044" s="231" t="s">
        <v>275</v>
      </c>
      <c r="AU1044" s="231" t="s">
        <v>84</v>
      </c>
      <c r="AY1044" s="18" t="s">
        <v>153</v>
      </c>
      <c r="BE1044" s="232">
        <f>IF(N1044="základní",J1044,0)</f>
        <v>0</v>
      </c>
      <c r="BF1044" s="232">
        <f>IF(N1044="snížená",J1044,0)</f>
        <v>0</v>
      </c>
      <c r="BG1044" s="232">
        <f>IF(N1044="zákl. přenesená",J1044,0)</f>
        <v>0</v>
      </c>
      <c r="BH1044" s="232">
        <f>IF(N1044="sníž. přenesená",J1044,0)</f>
        <v>0</v>
      </c>
      <c r="BI1044" s="232">
        <f>IF(N1044="nulová",J1044,0)</f>
        <v>0</v>
      </c>
      <c r="BJ1044" s="18" t="s">
        <v>82</v>
      </c>
      <c r="BK1044" s="232">
        <f>ROUND(I1044*H1044,2)</f>
        <v>0</v>
      </c>
      <c r="BL1044" s="18" t="s">
        <v>257</v>
      </c>
      <c r="BM1044" s="231" t="s">
        <v>1127</v>
      </c>
    </row>
    <row r="1045" s="12" customFormat="1">
      <c r="B1045" s="236"/>
      <c r="C1045" s="237"/>
      <c r="D1045" s="233" t="s">
        <v>164</v>
      </c>
      <c r="E1045" s="237"/>
      <c r="F1045" s="239" t="s">
        <v>1128</v>
      </c>
      <c r="G1045" s="237"/>
      <c r="H1045" s="240">
        <v>820.93100000000004</v>
      </c>
      <c r="I1045" s="241"/>
      <c r="J1045" s="237"/>
      <c r="K1045" s="237"/>
      <c r="L1045" s="242"/>
      <c r="M1045" s="243"/>
      <c r="N1045" s="244"/>
      <c r="O1045" s="244"/>
      <c r="P1045" s="244"/>
      <c r="Q1045" s="244"/>
      <c r="R1045" s="244"/>
      <c r="S1045" s="244"/>
      <c r="T1045" s="245"/>
      <c r="AT1045" s="246" t="s">
        <v>164</v>
      </c>
      <c r="AU1045" s="246" t="s">
        <v>84</v>
      </c>
      <c r="AV1045" s="12" t="s">
        <v>84</v>
      </c>
      <c r="AW1045" s="12" t="s">
        <v>4</v>
      </c>
      <c r="AX1045" s="12" t="s">
        <v>82</v>
      </c>
      <c r="AY1045" s="246" t="s">
        <v>153</v>
      </c>
    </row>
    <row r="1046" s="1" customFormat="1" ht="16.5" customHeight="1">
      <c r="B1046" s="39"/>
      <c r="C1046" s="220" t="s">
        <v>1129</v>
      </c>
      <c r="D1046" s="220" t="s">
        <v>155</v>
      </c>
      <c r="E1046" s="221" t="s">
        <v>1130</v>
      </c>
      <c r="F1046" s="222" t="s">
        <v>1131</v>
      </c>
      <c r="G1046" s="223" t="s">
        <v>254</v>
      </c>
      <c r="H1046" s="224">
        <v>2</v>
      </c>
      <c r="I1046" s="225"/>
      <c r="J1046" s="226">
        <f>ROUND(I1046*H1046,2)</f>
        <v>0</v>
      </c>
      <c r="K1046" s="222" t="s">
        <v>159</v>
      </c>
      <c r="L1046" s="44"/>
      <c r="M1046" s="227" t="s">
        <v>19</v>
      </c>
      <c r="N1046" s="228" t="s">
        <v>45</v>
      </c>
      <c r="O1046" s="84"/>
      <c r="P1046" s="229">
        <f>O1046*H1046</f>
        <v>0</v>
      </c>
      <c r="Q1046" s="229">
        <v>0</v>
      </c>
      <c r="R1046" s="229">
        <f>Q1046*H1046</f>
        <v>0</v>
      </c>
      <c r="S1046" s="229">
        <v>0.0090600000000000003</v>
      </c>
      <c r="T1046" s="230">
        <f>S1046*H1046</f>
        <v>0.018120000000000001</v>
      </c>
      <c r="AR1046" s="231" t="s">
        <v>257</v>
      </c>
      <c r="AT1046" s="231" t="s">
        <v>155</v>
      </c>
      <c r="AU1046" s="231" t="s">
        <v>84</v>
      </c>
      <c r="AY1046" s="18" t="s">
        <v>153</v>
      </c>
      <c r="BE1046" s="232">
        <f>IF(N1046="základní",J1046,0)</f>
        <v>0</v>
      </c>
      <c r="BF1046" s="232">
        <f>IF(N1046="snížená",J1046,0)</f>
        <v>0</v>
      </c>
      <c r="BG1046" s="232">
        <f>IF(N1046="zákl. přenesená",J1046,0)</f>
        <v>0</v>
      </c>
      <c r="BH1046" s="232">
        <f>IF(N1046="sníž. přenesená",J1046,0)</f>
        <v>0</v>
      </c>
      <c r="BI1046" s="232">
        <f>IF(N1046="nulová",J1046,0)</f>
        <v>0</v>
      </c>
      <c r="BJ1046" s="18" t="s">
        <v>82</v>
      </c>
      <c r="BK1046" s="232">
        <f>ROUND(I1046*H1046,2)</f>
        <v>0</v>
      </c>
      <c r="BL1046" s="18" t="s">
        <v>257</v>
      </c>
      <c r="BM1046" s="231" t="s">
        <v>1132</v>
      </c>
    </row>
    <row r="1047" s="12" customFormat="1">
      <c r="B1047" s="236"/>
      <c r="C1047" s="237"/>
      <c r="D1047" s="233" t="s">
        <v>164</v>
      </c>
      <c r="E1047" s="238" t="s">
        <v>19</v>
      </c>
      <c r="F1047" s="239" t="s">
        <v>1133</v>
      </c>
      <c r="G1047" s="237"/>
      <c r="H1047" s="240">
        <v>2</v>
      </c>
      <c r="I1047" s="241"/>
      <c r="J1047" s="237"/>
      <c r="K1047" s="237"/>
      <c r="L1047" s="242"/>
      <c r="M1047" s="243"/>
      <c r="N1047" s="244"/>
      <c r="O1047" s="244"/>
      <c r="P1047" s="244"/>
      <c r="Q1047" s="244"/>
      <c r="R1047" s="244"/>
      <c r="S1047" s="244"/>
      <c r="T1047" s="245"/>
      <c r="AT1047" s="246" t="s">
        <v>164</v>
      </c>
      <c r="AU1047" s="246" t="s">
        <v>84</v>
      </c>
      <c r="AV1047" s="12" t="s">
        <v>84</v>
      </c>
      <c r="AW1047" s="12" t="s">
        <v>34</v>
      </c>
      <c r="AX1047" s="12" t="s">
        <v>82</v>
      </c>
      <c r="AY1047" s="246" t="s">
        <v>153</v>
      </c>
    </row>
    <row r="1048" s="1" customFormat="1" ht="16.5" customHeight="1">
      <c r="B1048" s="39"/>
      <c r="C1048" s="220" t="s">
        <v>1134</v>
      </c>
      <c r="D1048" s="220" t="s">
        <v>155</v>
      </c>
      <c r="E1048" s="221" t="s">
        <v>1135</v>
      </c>
      <c r="F1048" s="222" t="s">
        <v>1136</v>
      </c>
      <c r="G1048" s="223" t="s">
        <v>182</v>
      </c>
      <c r="H1048" s="224">
        <v>27.5</v>
      </c>
      <c r="I1048" s="225"/>
      <c r="J1048" s="226">
        <f>ROUND(I1048*H1048,2)</f>
        <v>0</v>
      </c>
      <c r="K1048" s="222" t="s">
        <v>159</v>
      </c>
      <c r="L1048" s="44"/>
      <c r="M1048" s="227" t="s">
        <v>19</v>
      </c>
      <c r="N1048" s="228" t="s">
        <v>45</v>
      </c>
      <c r="O1048" s="84"/>
      <c r="P1048" s="229">
        <f>O1048*H1048</f>
        <v>0</v>
      </c>
      <c r="Q1048" s="229">
        <v>0</v>
      </c>
      <c r="R1048" s="229">
        <f>Q1048*H1048</f>
        <v>0</v>
      </c>
      <c r="S1048" s="229">
        <v>0.00167</v>
      </c>
      <c r="T1048" s="230">
        <f>S1048*H1048</f>
        <v>0.045925000000000001</v>
      </c>
      <c r="AR1048" s="231" t="s">
        <v>257</v>
      </c>
      <c r="AT1048" s="231" t="s">
        <v>155</v>
      </c>
      <c r="AU1048" s="231" t="s">
        <v>84</v>
      </c>
      <c r="AY1048" s="18" t="s">
        <v>153</v>
      </c>
      <c r="BE1048" s="232">
        <f>IF(N1048="základní",J1048,0)</f>
        <v>0</v>
      </c>
      <c r="BF1048" s="232">
        <f>IF(N1048="snížená",J1048,0)</f>
        <v>0</v>
      </c>
      <c r="BG1048" s="232">
        <f>IF(N1048="zákl. přenesená",J1048,0)</f>
        <v>0</v>
      </c>
      <c r="BH1048" s="232">
        <f>IF(N1048="sníž. přenesená",J1048,0)</f>
        <v>0</v>
      </c>
      <c r="BI1048" s="232">
        <f>IF(N1048="nulová",J1048,0)</f>
        <v>0</v>
      </c>
      <c r="BJ1048" s="18" t="s">
        <v>82</v>
      </c>
      <c r="BK1048" s="232">
        <f>ROUND(I1048*H1048,2)</f>
        <v>0</v>
      </c>
      <c r="BL1048" s="18" t="s">
        <v>257</v>
      </c>
      <c r="BM1048" s="231" t="s">
        <v>1137</v>
      </c>
    </row>
    <row r="1049" s="12" customFormat="1">
      <c r="B1049" s="236"/>
      <c r="C1049" s="237"/>
      <c r="D1049" s="233" t="s">
        <v>164</v>
      </c>
      <c r="E1049" s="238" t="s">
        <v>19</v>
      </c>
      <c r="F1049" s="239" t="s">
        <v>1138</v>
      </c>
      <c r="G1049" s="237"/>
      <c r="H1049" s="240">
        <v>12.1</v>
      </c>
      <c r="I1049" s="241"/>
      <c r="J1049" s="237"/>
      <c r="K1049" s="237"/>
      <c r="L1049" s="242"/>
      <c r="M1049" s="243"/>
      <c r="N1049" s="244"/>
      <c r="O1049" s="244"/>
      <c r="P1049" s="244"/>
      <c r="Q1049" s="244"/>
      <c r="R1049" s="244"/>
      <c r="S1049" s="244"/>
      <c r="T1049" s="245"/>
      <c r="AT1049" s="246" t="s">
        <v>164</v>
      </c>
      <c r="AU1049" s="246" t="s">
        <v>84</v>
      </c>
      <c r="AV1049" s="12" t="s">
        <v>84</v>
      </c>
      <c r="AW1049" s="12" t="s">
        <v>34</v>
      </c>
      <c r="AX1049" s="12" t="s">
        <v>74</v>
      </c>
      <c r="AY1049" s="246" t="s">
        <v>153</v>
      </c>
    </row>
    <row r="1050" s="12" customFormat="1">
      <c r="B1050" s="236"/>
      <c r="C1050" s="237"/>
      <c r="D1050" s="233" t="s">
        <v>164</v>
      </c>
      <c r="E1050" s="238" t="s">
        <v>19</v>
      </c>
      <c r="F1050" s="239" t="s">
        <v>1139</v>
      </c>
      <c r="G1050" s="237"/>
      <c r="H1050" s="240">
        <v>15.4</v>
      </c>
      <c r="I1050" s="241"/>
      <c r="J1050" s="237"/>
      <c r="K1050" s="237"/>
      <c r="L1050" s="242"/>
      <c r="M1050" s="243"/>
      <c r="N1050" s="244"/>
      <c r="O1050" s="244"/>
      <c r="P1050" s="244"/>
      <c r="Q1050" s="244"/>
      <c r="R1050" s="244"/>
      <c r="S1050" s="244"/>
      <c r="T1050" s="245"/>
      <c r="AT1050" s="246" t="s">
        <v>164</v>
      </c>
      <c r="AU1050" s="246" t="s">
        <v>84</v>
      </c>
      <c r="AV1050" s="12" t="s">
        <v>84</v>
      </c>
      <c r="AW1050" s="12" t="s">
        <v>34</v>
      </c>
      <c r="AX1050" s="12" t="s">
        <v>74</v>
      </c>
      <c r="AY1050" s="246" t="s">
        <v>153</v>
      </c>
    </row>
    <row r="1051" s="13" customFormat="1">
      <c r="B1051" s="247"/>
      <c r="C1051" s="248"/>
      <c r="D1051" s="233" t="s">
        <v>164</v>
      </c>
      <c r="E1051" s="249" t="s">
        <v>19</v>
      </c>
      <c r="F1051" s="250" t="s">
        <v>167</v>
      </c>
      <c r="G1051" s="248"/>
      <c r="H1051" s="251">
        <v>27.5</v>
      </c>
      <c r="I1051" s="252"/>
      <c r="J1051" s="248"/>
      <c r="K1051" s="248"/>
      <c r="L1051" s="253"/>
      <c r="M1051" s="254"/>
      <c r="N1051" s="255"/>
      <c r="O1051" s="255"/>
      <c r="P1051" s="255"/>
      <c r="Q1051" s="255"/>
      <c r="R1051" s="255"/>
      <c r="S1051" s="255"/>
      <c r="T1051" s="256"/>
      <c r="AT1051" s="257" t="s">
        <v>164</v>
      </c>
      <c r="AU1051" s="257" t="s">
        <v>84</v>
      </c>
      <c r="AV1051" s="13" t="s">
        <v>160</v>
      </c>
      <c r="AW1051" s="13" t="s">
        <v>34</v>
      </c>
      <c r="AX1051" s="13" t="s">
        <v>82</v>
      </c>
      <c r="AY1051" s="257" t="s">
        <v>153</v>
      </c>
    </row>
    <row r="1052" s="1" customFormat="1" ht="24" customHeight="1">
      <c r="B1052" s="39"/>
      <c r="C1052" s="220" t="s">
        <v>1140</v>
      </c>
      <c r="D1052" s="220" t="s">
        <v>155</v>
      </c>
      <c r="E1052" s="221" t="s">
        <v>1141</v>
      </c>
      <c r="F1052" s="222" t="s">
        <v>1142</v>
      </c>
      <c r="G1052" s="223" t="s">
        <v>158</v>
      </c>
      <c r="H1052" s="224">
        <v>713.85299999999995</v>
      </c>
      <c r="I1052" s="225"/>
      <c r="J1052" s="226">
        <f>ROUND(I1052*H1052,2)</f>
        <v>0</v>
      </c>
      <c r="K1052" s="222" t="s">
        <v>159</v>
      </c>
      <c r="L1052" s="44"/>
      <c r="M1052" s="227" t="s">
        <v>19</v>
      </c>
      <c r="N1052" s="228" t="s">
        <v>45</v>
      </c>
      <c r="O1052" s="84"/>
      <c r="P1052" s="229">
        <f>O1052*H1052</f>
        <v>0</v>
      </c>
      <c r="Q1052" s="229">
        <v>0.0060099999999999997</v>
      </c>
      <c r="R1052" s="229">
        <f>Q1052*H1052</f>
        <v>4.2902565299999997</v>
      </c>
      <c r="S1052" s="229">
        <v>0</v>
      </c>
      <c r="T1052" s="230">
        <f>S1052*H1052</f>
        <v>0</v>
      </c>
      <c r="AR1052" s="231" t="s">
        <v>257</v>
      </c>
      <c r="AT1052" s="231" t="s">
        <v>155</v>
      </c>
      <c r="AU1052" s="231" t="s">
        <v>84</v>
      </c>
      <c r="AY1052" s="18" t="s">
        <v>153</v>
      </c>
      <c r="BE1052" s="232">
        <f>IF(N1052="základní",J1052,0)</f>
        <v>0</v>
      </c>
      <c r="BF1052" s="232">
        <f>IF(N1052="snížená",J1052,0)</f>
        <v>0</v>
      </c>
      <c r="BG1052" s="232">
        <f>IF(N1052="zákl. přenesená",J1052,0)</f>
        <v>0</v>
      </c>
      <c r="BH1052" s="232">
        <f>IF(N1052="sníž. přenesená",J1052,0)</f>
        <v>0</v>
      </c>
      <c r="BI1052" s="232">
        <f>IF(N1052="nulová",J1052,0)</f>
        <v>0</v>
      </c>
      <c r="BJ1052" s="18" t="s">
        <v>82</v>
      </c>
      <c r="BK1052" s="232">
        <f>ROUND(I1052*H1052,2)</f>
        <v>0</v>
      </c>
      <c r="BL1052" s="18" t="s">
        <v>257</v>
      </c>
      <c r="BM1052" s="231" t="s">
        <v>1143</v>
      </c>
    </row>
    <row r="1053" s="1" customFormat="1" ht="16.5" customHeight="1">
      <c r="B1053" s="39"/>
      <c r="C1053" s="220" t="s">
        <v>1144</v>
      </c>
      <c r="D1053" s="220" t="s">
        <v>155</v>
      </c>
      <c r="E1053" s="221" t="s">
        <v>1145</v>
      </c>
      <c r="F1053" s="222" t="s">
        <v>1146</v>
      </c>
      <c r="G1053" s="223" t="s">
        <v>254</v>
      </c>
      <c r="H1053" s="224">
        <v>5</v>
      </c>
      <c r="I1053" s="225"/>
      <c r="J1053" s="226">
        <f>ROUND(I1053*H1053,2)</f>
        <v>0</v>
      </c>
      <c r="K1053" s="222" t="s">
        <v>159</v>
      </c>
      <c r="L1053" s="44"/>
      <c r="M1053" s="227" t="s">
        <v>19</v>
      </c>
      <c r="N1053" s="228" t="s">
        <v>45</v>
      </c>
      <c r="O1053" s="84"/>
      <c r="P1053" s="229">
        <f>O1053*H1053</f>
        <v>0</v>
      </c>
      <c r="Q1053" s="229">
        <v>0</v>
      </c>
      <c r="R1053" s="229">
        <f>Q1053*H1053</f>
        <v>0</v>
      </c>
      <c r="S1053" s="229">
        <v>0</v>
      </c>
      <c r="T1053" s="230">
        <f>S1053*H1053</f>
        <v>0</v>
      </c>
      <c r="AR1053" s="231" t="s">
        <v>257</v>
      </c>
      <c r="AT1053" s="231" t="s">
        <v>155</v>
      </c>
      <c r="AU1053" s="231" t="s">
        <v>84</v>
      </c>
      <c r="AY1053" s="18" t="s">
        <v>153</v>
      </c>
      <c r="BE1053" s="232">
        <f>IF(N1053="základní",J1053,0)</f>
        <v>0</v>
      </c>
      <c r="BF1053" s="232">
        <f>IF(N1053="snížená",J1053,0)</f>
        <v>0</v>
      </c>
      <c r="BG1053" s="232">
        <f>IF(N1053="zákl. přenesená",J1053,0)</f>
        <v>0</v>
      </c>
      <c r="BH1053" s="232">
        <f>IF(N1053="sníž. přenesená",J1053,0)</f>
        <v>0</v>
      </c>
      <c r="BI1053" s="232">
        <f>IF(N1053="nulová",J1053,0)</f>
        <v>0</v>
      </c>
      <c r="BJ1053" s="18" t="s">
        <v>82</v>
      </c>
      <c r="BK1053" s="232">
        <f>ROUND(I1053*H1053,2)</f>
        <v>0</v>
      </c>
      <c r="BL1053" s="18" t="s">
        <v>257</v>
      </c>
      <c r="BM1053" s="231" t="s">
        <v>1147</v>
      </c>
    </row>
    <row r="1054" s="1" customFormat="1" ht="16.5" customHeight="1">
      <c r="B1054" s="39"/>
      <c r="C1054" s="279" t="s">
        <v>1148</v>
      </c>
      <c r="D1054" s="279" t="s">
        <v>275</v>
      </c>
      <c r="E1054" s="280" t="s">
        <v>1149</v>
      </c>
      <c r="F1054" s="281" t="s">
        <v>1150</v>
      </c>
      <c r="G1054" s="282" t="s">
        <v>254</v>
      </c>
      <c r="H1054" s="283">
        <v>5</v>
      </c>
      <c r="I1054" s="284"/>
      <c r="J1054" s="285">
        <f>ROUND(I1054*H1054,2)</f>
        <v>0</v>
      </c>
      <c r="K1054" s="281" t="s">
        <v>159</v>
      </c>
      <c r="L1054" s="286"/>
      <c r="M1054" s="287" t="s">
        <v>19</v>
      </c>
      <c r="N1054" s="288" t="s">
        <v>45</v>
      </c>
      <c r="O1054" s="84"/>
      <c r="P1054" s="229">
        <f>O1054*H1054</f>
        <v>0</v>
      </c>
      <c r="Q1054" s="229">
        <v>0.0089999999999999993</v>
      </c>
      <c r="R1054" s="229">
        <f>Q1054*H1054</f>
        <v>0.044999999999999998</v>
      </c>
      <c r="S1054" s="229">
        <v>0</v>
      </c>
      <c r="T1054" s="230">
        <f>S1054*H1054</f>
        <v>0</v>
      </c>
      <c r="AR1054" s="231" t="s">
        <v>336</v>
      </c>
      <c r="AT1054" s="231" t="s">
        <v>275</v>
      </c>
      <c r="AU1054" s="231" t="s">
        <v>84</v>
      </c>
      <c r="AY1054" s="18" t="s">
        <v>153</v>
      </c>
      <c r="BE1054" s="232">
        <f>IF(N1054="základní",J1054,0)</f>
        <v>0</v>
      </c>
      <c r="BF1054" s="232">
        <f>IF(N1054="snížená",J1054,0)</f>
        <v>0</v>
      </c>
      <c r="BG1054" s="232">
        <f>IF(N1054="zákl. přenesená",J1054,0)</f>
        <v>0</v>
      </c>
      <c r="BH1054" s="232">
        <f>IF(N1054="sníž. přenesená",J1054,0)</f>
        <v>0</v>
      </c>
      <c r="BI1054" s="232">
        <f>IF(N1054="nulová",J1054,0)</f>
        <v>0</v>
      </c>
      <c r="BJ1054" s="18" t="s">
        <v>82</v>
      </c>
      <c r="BK1054" s="232">
        <f>ROUND(I1054*H1054,2)</f>
        <v>0</v>
      </c>
      <c r="BL1054" s="18" t="s">
        <v>257</v>
      </c>
      <c r="BM1054" s="231" t="s">
        <v>1151</v>
      </c>
    </row>
    <row r="1055" s="1" customFormat="1" ht="16.5" customHeight="1">
      <c r="B1055" s="39"/>
      <c r="C1055" s="220" t="s">
        <v>1152</v>
      </c>
      <c r="D1055" s="220" t="s">
        <v>155</v>
      </c>
      <c r="E1055" s="221" t="s">
        <v>1153</v>
      </c>
      <c r="F1055" s="222" t="s">
        <v>1154</v>
      </c>
      <c r="G1055" s="223" t="s">
        <v>182</v>
      </c>
      <c r="H1055" s="224">
        <v>24</v>
      </c>
      <c r="I1055" s="225"/>
      <c r="J1055" s="226">
        <f>ROUND(I1055*H1055,2)</f>
        <v>0</v>
      </c>
      <c r="K1055" s="222" t="s">
        <v>159</v>
      </c>
      <c r="L1055" s="44"/>
      <c r="M1055" s="227" t="s">
        <v>19</v>
      </c>
      <c r="N1055" s="228" t="s">
        <v>45</v>
      </c>
      <c r="O1055" s="84"/>
      <c r="P1055" s="229">
        <f>O1055*H1055</f>
        <v>0</v>
      </c>
      <c r="Q1055" s="229">
        <v>0.00117</v>
      </c>
      <c r="R1055" s="229">
        <f>Q1055*H1055</f>
        <v>0.028080000000000001</v>
      </c>
      <c r="S1055" s="229">
        <v>0</v>
      </c>
      <c r="T1055" s="230">
        <f>S1055*H1055</f>
        <v>0</v>
      </c>
      <c r="AR1055" s="231" t="s">
        <v>257</v>
      </c>
      <c r="AT1055" s="231" t="s">
        <v>155</v>
      </c>
      <c r="AU1055" s="231" t="s">
        <v>84</v>
      </c>
      <c r="AY1055" s="18" t="s">
        <v>153</v>
      </c>
      <c r="BE1055" s="232">
        <f>IF(N1055="základní",J1055,0)</f>
        <v>0</v>
      </c>
      <c r="BF1055" s="232">
        <f>IF(N1055="snížená",J1055,0)</f>
        <v>0</v>
      </c>
      <c r="BG1055" s="232">
        <f>IF(N1055="zákl. přenesená",J1055,0)</f>
        <v>0</v>
      </c>
      <c r="BH1055" s="232">
        <f>IF(N1055="sníž. přenesená",J1055,0)</f>
        <v>0</v>
      </c>
      <c r="BI1055" s="232">
        <f>IF(N1055="nulová",J1055,0)</f>
        <v>0</v>
      </c>
      <c r="BJ1055" s="18" t="s">
        <v>82</v>
      </c>
      <c r="BK1055" s="232">
        <f>ROUND(I1055*H1055,2)</f>
        <v>0</v>
      </c>
      <c r="BL1055" s="18" t="s">
        <v>257</v>
      </c>
      <c r="BM1055" s="231" t="s">
        <v>1155</v>
      </c>
    </row>
    <row r="1056" s="1" customFormat="1">
      <c r="B1056" s="39"/>
      <c r="C1056" s="40"/>
      <c r="D1056" s="233" t="s">
        <v>162</v>
      </c>
      <c r="E1056" s="40"/>
      <c r="F1056" s="234" t="s">
        <v>1156</v>
      </c>
      <c r="G1056" s="40"/>
      <c r="H1056" s="40"/>
      <c r="I1056" s="146"/>
      <c r="J1056" s="40"/>
      <c r="K1056" s="40"/>
      <c r="L1056" s="44"/>
      <c r="M1056" s="235"/>
      <c r="N1056" s="84"/>
      <c r="O1056" s="84"/>
      <c r="P1056" s="84"/>
      <c r="Q1056" s="84"/>
      <c r="R1056" s="84"/>
      <c r="S1056" s="84"/>
      <c r="T1056" s="85"/>
      <c r="AT1056" s="18" t="s">
        <v>162</v>
      </c>
      <c r="AU1056" s="18" t="s">
        <v>84</v>
      </c>
    </row>
    <row r="1057" s="12" customFormat="1">
      <c r="B1057" s="236"/>
      <c r="C1057" s="237"/>
      <c r="D1057" s="233" t="s">
        <v>164</v>
      </c>
      <c r="E1057" s="238" t="s">
        <v>19</v>
      </c>
      <c r="F1057" s="239" t="s">
        <v>1157</v>
      </c>
      <c r="G1057" s="237"/>
      <c r="H1057" s="240">
        <v>24</v>
      </c>
      <c r="I1057" s="241"/>
      <c r="J1057" s="237"/>
      <c r="K1057" s="237"/>
      <c r="L1057" s="242"/>
      <c r="M1057" s="243"/>
      <c r="N1057" s="244"/>
      <c r="O1057" s="244"/>
      <c r="P1057" s="244"/>
      <c r="Q1057" s="244"/>
      <c r="R1057" s="244"/>
      <c r="S1057" s="244"/>
      <c r="T1057" s="245"/>
      <c r="AT1057" s="246" t="s">
        <v>164</v>
      </c>
      <c r="AU1057" s="246" t="s">
        <v>84</v>
      </c>
      <c r="AV1057" s="12" t="s">
        <v>84</v>
      </c>
      <c r="AW1057" s="12" t="s">
        <v>34</v>
      </c>
      <c r="AX1057" s="12" t="s">
        <v>74</v>
      </c>
      <c r="AY1057" s="246" t="s">
        <v>153</v>
      </c>
    </row>
    <row r="1058" s="13" customFormat="1">
      <c r="B1058" s="247"/>
      <c r="C1058" s="248"/>
      <c r="D1058" s="233" t="s">
        <v>164</v>
      </c>
      <c r="E1058" s="249" t="s">
        <v>19</v>
      </c>
      <c r="F1058" s="250" t="s">
        <v>167</v>
      </c>
      <c r="G1058" s="248"/>
      <c r="H1058" s="251">
        <v>24</v>
      </c>
      <c r="I1058" s="252"/>
      <c r="J1058" s="248"/>
      <c r="K1058" s="248"/>
      <c r="L1058" s="253"/>
      <c r="M1058" s="254"/>
      <c r="N1058" s="255"/>
      <c r="O1058" s="255"/>
      <c r="P1058" s="255"/>
      <c r="Q1058" s="255"/>
      <c r="R1058" s="255"/>
      <c r="S1058" s="255"/>
      <c r="T1058" s="256"/>
      <c r="AT1058" s="257" t="s">
        <v>164</v>
      </c>
      <c r="AU1058" s="257" t="s">
        <v>84</v>
      </c>
      <c r="AV1058" s="13" t="s">
        <v>160</v>
      </c>
      <c r="AW1058" s="13" t="s">
        <v>34</v>
      </c>
      <c r="AX1058" s="13" t="s">
        <v>82</v>
      </c>
      <c r="AY1058" s="257" t="s">
        <v>153</v>
      </c>
    </row>
    <row r="1059" s="1" customFormat="1" ht="16.5" customHeight="1">
      <c r="B1059" s="39"/>
      <c r="C1059" s="220" t="s">
        <v>1158</v>
      </c>
      <c r="D1059" s="220" t="s">
        <v>155</v>
      </c>
      <c r="E1059" s="221" t="s">
        <v>1159</v>
      </c>
      <c r="F1059" s="222" t="s">
        <v>1160</v>
      </c>
      <c r="G1059" s="223" t="s">
        <v>182</v>
      </c>
      <c r="H1059" s="224">
        <v>107.63</v>
      </c>
      <c r="I1059" s="225"/>
      <c r="J1059" s="226">
        <f>ROUND(I1059*H1059,2)</f>
        <v>0</v>
      </c>
      <c r="K1059" s="222" t="s">
        <v>159</v>
      </c>
      <c r="L1059" s="44"/>
      <c r="M1059" s="227" t="s">
        <v>19</v>
      </c>
      <c r="N1059" s="228" t="s">
        <v>45</v>
      </c>
      <c r="O1059" s="84"/>
      <c r="P1059" s="229">
        <f>O1059*H1059</f>
        <v>0</v>
      </c>
      <c r="Q1059" s="229">
        <v>0.00056999999999999998</v>
      </c>
      <c r="R1059" s="229">
        <f>Q1059*H1059</f>
        <v>0.061349099999999997</v>
      </c>
      <c r="S1059" s="229">
        <v>0</v>
      </c>
      <c r="T1059" s="230">
        <f>S1059*H1059</f>
        <v>0</v>
      </c>
      <c r="AR1059" s="231" t="s">
        <v>257</v>
      </c>
      <c r="AT1059" s="231" t="s">
        <v>155</v>
      </c>
      <c r="AU1059" s="231" t="s">
        <v>84</v>
      </c>
      <c r="AY1059" s="18" t="s">
        <v>153</v>
      </c>
      <c r="BE1059" s="232">
        <f>IF(N1059="základní",J1059,0)</f>
        <v>0</v>
      </c>
      <c r="BF1059" s="232">
        <f>IF(N1059="snížená",J1059,0)</f>
        <v>0</v>
      </c>
      <c r="BG1059" s="232">
        <f>IF(N1059="zákl. přenesená",J1059,0)</f>
        <v>0</v>
      </c>
      <c r="BH1059" s="232">
        <f>IF(N1059="sníž. přenesená",J1059,0)</f>
        <v>0</v>
      </c>
      <c r="BI1059" s="232">
        <f>IF(N1059="nulová",J1059,0)</f>
        <v>0</v>
      </c>
      <c r="BJ1059" s="18" t="s">
        <v>82</v>
      </c>
      <c r="BK1059" s="232">
        <f>ROUND(I1059*H1059,2)</f>
        <v>0</v>
      </c>
      <c r="BL1059" s="18" t="s">
        <v>257</v>
      </c>
      <c r="BM1059" s="231" t="s">
        <v>1161</v>
      </c>
    </row>
    <row r="1060" s="1" customFormat="1">
      <c r="B1060" s="39"/>
      <c r="C1060" s="40"/>
      <c r="D1060" s="233" t="s">
        <v>162</v>
      </c>
      <c r="E1060" s="40"/>
      <c r="F1060" s="234" t="s">
        <v>1156</v>
      </c>
      <c r="G1060" s="40"/>
      <c r="H1060" s="40"/>
      <c r="I1060" s="146"/>
      <c r="J1060" s="40"/>
      <c r="K1060" s="40"/>
      <c r="L1060" s="44"/>
      <c r="M1060" s="235"/>
      <c r="N1060" s="84"/>
      <c r="O1060" s="84"/>
      <c r="P1060" s="84"/>
      <c r="Q1060" s="84"/>
      <c r="R1060" s="84"/>
      <c r="S1060" s="84"/>
      <c r="T1060" s="85"/>
      <c r="AT1060" s="18" t="s">
        <v>162</v>
      </c>
      <c r="AU1060" s="18" t="s">
        <v>84</v>
      </c>
    </row>
    <row r="1061" s="12" customFormat="1">
      <c r="B1061" s="236"/>
      <c r="C1061" s="237"/>
      <c r="D1061" s="233" t="s">
        <v>164</v>
      </c>
      <c r="E1061" s="238" t="s">
        <v>19</v>
      </c>
      <c r="F1061" s="239" t="s">
        <v>1162</v>
      </c>
      <c r="G1061" s="237"/>
      <c r="H1061" s="240">
        <v>28.850000000000001</v>
      </c>
      <c r="I1061" s="241"/>
      <c r="J1061" s="237"/>
      <c r="K1061" s="237"/>
      <c r="L1061" s="242"/>
      <c r="M1061" s="243"/>
      <c r="N1061" s="244"/>
      <c r="O1061" s="244"/>
      <c r="P1061" s="244"/>
      <c r="Q1061" s="244"/>
      <c r="R1061" s="244"/>
      <c r="S1061" s="244"/>
      <c r="T1061" s="245"/>
      <c r="AT1061" s="246" t="s">
        <v>164</v>
      </c>
      <c r="AU1061" s="246" t="s">
        <v>84</v>
      </c>
      <c r="AV1061" s="12" t="s">
        <v>84</v>
      </c>
      <c r="AW1061" s="12" t="s">
        <v>34</v>
      </c>
      <c r="AX1061" s="12" t="s">
        <v>74</v>
      </c>
      <c r="AY1061" s="246" t="s">
        <v>153</v>
      </c>
    </row>
    <row r="1062" s="12" customFormat="1">
      <c r="B1062" s="236"/>
      <c r="C1062" s="237"/>
      <c r="D1062" s="233" t="s">
        <v>164</v>
      </c>
      <c r="E1062" s="238" t="s">
        <v>19</v>
      </c>
      <c r="F1062" s="239" t="s">
        <v>1163</v>
      </c>
      <c r="G1062" s="237"/>
      <c r="H1062" s="240">
        <v>17.879999999999999</v>
      </c>
      <c r="I1062" s="241"/>
      <c r="J1062" s="237"/>
      <c r="K1062" s="237"/>
      <c r="L1062" s="242"/>
      <c r="M1062" s="243"/>
      <c r="N1062" s="244"/>
      <c r="O1062" s="244"/>
      <c r="P1062" s="244"/>
      <c r="Q1062" s="244"/>
      <c r="R1062" s="244"/>
      <c r="S1062" s="244"/>
      <c r="T1062" s="245"/>
      <c r="AT1062" s="246" t="s">
        <v>164</v>
      </c>
      <c r="AU1062" s="246" t="s">
        <v>84</v>
      </c>
      <c r="AV1062" s="12" t="s">
        <v>84</v>
      </c>
      <c r="AW1062" s="12" t="s">
        <v>34</v>
      </c>
      <c r="AX1062" s="12" t="s">
        <v>74</v>
      </c>
      <c r="AY1062" s="246" t="s">
        <v>153</v>
      </c>
    </row>
    <row r="1063" s="12" customFormat="1">
      <c r="B1063" s="236"/>
      <c r="C1063" s="237"/>
      <c r="D1063" s="233" t="s">
        <v>164</v>
      </c>
      <c r="E1063" s="238" t="s">
        <v>19</v>
      </c>
      <c r="F1063" s="239" t="s">
        <v>1164</v>
      </c>
      <c r="G1063" s="237"/>
      <c r="H1063" s="240">
        <v>14.800000000000001</v>
      </c>
      <c r="I1063" s="241"/>
      <c r="J1063" s="237"/>
      <c r="K1063" s="237"/>
      <c r="L1063" s="242"/>
      <c r="M1063" s="243"/>
      <c r="N1063" s="244"/>
      <c r="O1063" s="244"/>
      <c r="P1063" s="244"/>
      <c r="Q1063" s="244"/>
      <c r="R1063" s="244"/>
      <c r="S1063" s="244"/>
      <c r="T1063" s="245"/>
      <c r="AT1063" s="246" t="s">
        <v>164</v>
      </c>
      <c r="AU1063" s="246" t="s">
        <v>84</v>
      </c>
      <c r="AV1063" s="12" t="s">
        <v>84</v>
      </c>
      <c r="AW1063" s="12" t="s">
        <v>34</v>
      </c>
      <c r="AX1063" s="12" t="s">
        <v>74</v>
      </c>
      <c r="AY1063" s="246" t="s">
        <v>153</v>
      </c>
    </row>
    <row r="1064" s="12" customFormat="1">
      <c r="B1064" s="236"/>
      <c r="C1064" s="237"/>
      <c r="D1064" s="233" t="s">
        <v>164</v>
      </c>
      <c r="E1064" s="238" t="s">
        <v>19</v>
      </c>
      <c r="F1064" s="239" t="s">
        <v>1165</v>
      </c>
      <c r="G1064" s="237"/>
      <c r="H1064" s="240">
        <v>29.300000000000001</v>
      </c>
      <c r="I1064" s="241"/>
      <c r="J1064" s="237"/>
      <c r="K1064" s="237"/>
      <c r="L1064" s="242"/>
      <c r="M1064" s="243"/>
      <c r="N1064" s="244"/>
      <c r="O1064" s="244"/>
      <c r="P1064" s="244"/>
      <c r="Q1064" s="244"/>
      <c r="R1064" s="244"/>
      <c r="S1064" s="244"/>
      <c r="T1064" s="245"/>
      <c r="AT1064" s="246" t="s">
        <v>164</v>
      </c>
      <c r="AU1064" s="246" t="s">
        <v>84</v>
      </c>
      <c r="AV1064" s="12" t="s">
        <v>84</v>
      </c>
      <c r="AW1064" s="12" t="s">
        <v>34</v>
      </c>
      <c r="AX1064" s="12" t="s">
        <v>74</v>
      </c>
      <c r="AY1064" s="246" t="s">
        <v>153</v>
      </c>
    </row>
    <row r="1065" s="12" customFormat="1">
      <c r="B1065" s="236"/>
      <c r="C1065" s="237"/>
      <c r="D1065" s="233" t="s">
        <v>164</v>
      </c>
      <c r="E1065" s="238" t="s">
        <v>19</v>
      </c>
      <c r="F1065" s="239" t="s">
        <v>1166</v>
      </c>
      <c r="G1065" s="237"/>
      <c r="H1065" s="240">
        <v>8.4000000000000004</v>
      </c>
      <c r="I1065" s="241"/>
      <c r="J1065" s="237"/>
      <c r="K1065" s="237"/>
      <c r="L1065" s="242"/>
      <c r="M1065" s="243"/>
      <c r="N1065" s="244"/>
      <c r="O1065" s="244"/>
      <c r="P1065" s="244"/>
      <c r="Q1065" s="244"/>
      <c r="R1065" s="244"/>
      <c r="S1065" s="244"/>
      <c r="T1065" s="245"/>
      <c r="AT1065" s="246" t="s">
        <v>164</v>
      </c>
      <c r="AU1065" s="246" t="s">
        <v>84</v>
      </c>
      <c r="AV1065" s="12" t="s">
        <v>84</v>
      </c>
      <c r="AW1065" s="12" t="s">
        <v>34</v>
      </c>
      <c r="AX1065" s="12" t="s">
        <v>74</v>
      </c>
      <c r="AY1065" s="246" t="s">
        <v>153</v>
      </c>
    </row>
    <row r="1066" s="12" customFormat="1">
      <c r="B1066" s="236"/>
      <c r="C1066" s="237"/>
      <c r="D1066" s="233" t="s">
        <v>164</v>
      </c>
      <c r="E1066" s="238" t="s">
        <v>19</v>
      </c>
      <c r="F1066" s="239" t="s">
        <v>1166</v>
      </c>
      <c r="G1066" s="237"/>
      <c r="H1066" s="240">
        <v>8.4000000000000004</v>
      </c>
      <c r="I1066" s="241"/>
      <c r="J1066" s="237"/>
      <c r="K1066" s="237"/>
      <c r="L1066" s="242"/>
      <c r="M1066" s="243"/>
      <c r="N1066" s="244"/>
      <c r="O1066" s="244"/>
      <c r="P1066" s="244"/>
      <c r="Q1066" s="244"/>
      <c r="R1066" s="244"/>
      <c r="S1066" s="244"/>
      <c r="T1066" s="245"/>
      <c r="AT1066" s="246" t="s">
        <v>164</v>
      </c>
      <c r="AU1066" s="246" t="s">
        <v>84</v>
      </c>
      <c r="AV1066" s="12" t="s">
        <v>84</v>
      </c>
      <c r="AW1066" s="12" t="s">
        <v>34</v>
      </c>
      <c r="AX1066" s="12" t="s">
        <v>74</v>
      </c>
      <c r="AY1066" s="246" t="s">
        <v>153</v>
      </c>
    </row>
    <row r="1067" s="13" customFormat="1">
      <c r="B1067" s="247"/>
      <c r="C1067" s="248"/>
      <c r="D1067" s="233" t="s">
        <v>164</v>
      </c>
      <c r="E1067" s="249" t="s">
        <v>19</v>
      </c>
      <c r="F1067" s="250" t="s">
        <v>167</v>
      </c>
      <c r="G1067" s="248"/>
      <c r="H1067" s="251">
        <v>107.63</v>
      </c>
      <c r="I1067" s="252"/>
      <c r="J1067" s="248"/>
      <c r="K1067" s="248"/>
      <c r="L1067" s="253"/>
      <c r="M1067" s="254"/>
      <c r="N1067" s="255"/>
      <c r="O1067" s="255"/>
      <c r="P1067" s="255"/>
      <c r="Q1067" s="255"/>
      <c r="R1067" s="255"/>
      <c r="S1067" s="255"/>
      <c r="T1067" s="256"/>
      <c r="AT1067" s="257" t="s">
        <v>164</v>
      </c>
      <c r="AU1067" s="257" t="s">
        <v>84</v>
      </c>
      <c r="AV1067" s="13" t="s">
        <v>160</v>
      </c>
      <c r="AW1067" s="13" t="s">
        <v>34</v>
      </c>
      <c r="AX1067" s="13" t="s">
        <v>82</v>
      </c>
      <c r="AY1067" s="257" t="s">
        <v>153</v>
      </c>
    </row>
    <row r="1068" s="1" customFormat="1" ht="16.5" customHeight="1">
      <c r="B1068" s="39"/>
      <c r="C1068" s="220" t="s">
        <v>1167</v>
      </c>
      <c r="D1068" s="220" t="s">
        <v>155</v>
      </c>
      <c r="E1068" s="221" t="s">
        <v>1168</v>
      </c>
      <c r="F1068" s="222" t="s">
        <v>1169</v>
      </c>
      <c r="G1068" s="223" t="s">
        <v>182</v>
      </c>
      <c r="H1068" s="224">
        <v>139.63</v>
      </c>
      <c r="I1068" s="225"/>
      <c r="J1068" s="226">
        <f>ROUND(I1068*H1068,2)</f>
        <v>0</v>
      </c>
      <c r="K1068" s="222" t="s">
        <v>159</v>
      </c>
      <c r="L1068" s="44"/>
      <c r="M1068" s="227" t="s">
        <v>19</v>
      </c>
      <c r="N1068" s="228" t="s">
        <v>45</v>
      </c>
      <c r="O1068" s="84"/>
      <c r="P1068" s="229">
        <f>O1068*H1068</f>
        <v>0</v>
      </c>
      <c r="Q1068" s="229">
        <v>0.00073999999999999999</v>
      </c>
      <c r="R1068" s="229">
        <f>Q1068*H1068</f>
        <v>0.10332619999999999</v>
      </c>
      <c r="S1068" s="229">
        <v>0</v>
      </c>
      <c r="T1068" s="230">
        <f>S1068*H1068</f>
        <v>0</v>
      </c>
      <c r="AR1068" s="231" t="s">
        <v>257</v>
      </c>
      <c r="AT1068" s="231" t="s">
        <v>155</v>
      </c>
      <c r="AU1068" s="231" t="s">
        <v>84</v>
      </c>
      <c r="AY1068" s="18" t="s">
        <v>153</v>
      </c>
      <c r="BE1068" s="232">
        <f>IF(N1068="základní",J1068,0)</f>
        <v>0</v>
      </c>
      <c r="BF1068" s="232">
        <f>IF(N1068="snížená",J1068,0)</f>
        <v>0</v>
      </c>
      <c r="BG1068" s="232">
        <f>IF(N1068="zákl. přenesená",J1068,0)</f>
        <v>0</v>
      </c>
      <c r="BH1068" s="232">
        <f>IF(N1068="sníž. přenesená",J1068,0)</f>
        <v>0</v>
      </c>
      <c r="BI1068" s="232">
        <f>IF(N1068="nulová",J1068,0)</f>
        <v>0</v>
      </c>
      <c r="BJ1068" s="18" t="s">
        <v>82</v>
      </c>
      <c r="BK1068" s="232">
        <f>ROUND(I1068*H1068,2)</f>
        <v>0</v>
      </c>
      <c r="BL1068" s="18" t="s">
        <v>257</v>
      </c>
      <c r="BM1068" s="231" t="s">
        <v>1170</v>
      </c>
    </row>
    <row r="1069" s="1" customFormat="1">
      <c r="B1069" s="39"/>
      <c r="C1069" s="40"/>
      <c r="D1069" s="233" t="s">
        <v>162</v>
      </c>
      <c r="E1069" s="40"/>
      <c r="F1069" s="234" t="s">
        <v>1156</v>
      </c>
      <c r="G1069" s="40"/>
      <c r="H1069" s="40"/>
      <c r="I1069" s="146"/>
      <c r="J1069" s="40"/>
      <c r="K1069" s="40"/>
      <c r="L1069" s="44"/>
      <c r="M1069" s="235"/>
      <c r="N1069" s="84"/>
      <c r="O1069" s="84"/>
      <c r="P1069" s="84"/>
      <c r="Q1069" s="84"/>
      <c r="R1069" s="84"/>
      <c r="S1069" s="84"/>
      <c r="T1069" s="85"/>
      <c r="AT1069" s="18" t="s">
        <v>162</v>
      </c>
      <c r="AU1069" s="18" t="s">
        <v>84</v>
      </c>
    </row>
    <row r="1070" s="12" customFormat="1">
      <c r="B1070" s="236"/>
      <c r="C1070" s="237"/>
      <c r="D1070" s="233" t="s">
        <v>164</v>
      </c>
      <c r="E1070" s="238" t="s">
        <v>19</v>
      </c>
      <c r="F1070" s="239" t="s">
        <v>1171</v>
      </c>
      <c r="G1070" s="237"/>
      <c r="H1070" s="240">
        <v>107.63</v>
      </c>
      <c r="I1070" s="241"/>
      <c r="J1070" s="237"/>
      <c r="K1070" s="237"/>
      <c r="L1070" s="242"/>
      <c r="M1070" s="243"/>
      <c r="N1070" s="244"/>
      <c r="O1070" s="244"/>
      <c r="P1070" s="244"/>
      <c r="Q1070" s="244"/>
      <c r="R1070" s="244"/>
      <c r="S1070" s="244"/>
      <c r="T1070" s="245"/>
      <c r="AT1070" s="246" t="s">
        <v>164</v>
      </c>
      <c r="AU1070" s="246" t="s">
        <v>84</v>
      </c>
      <c r="AV1070" s="12" t="s">
        <v>84</v>
      </c>
      <c r="AW1070" s="12" t="s">
        <v>34</v>
      </c>
      <c r="AX1070" s="12" t="s">
        <v>74</v>
      </c>
      <c r="AY1070" s="246" t="s">
        <v>153</v>
      </c>
    </row>
    <row r="1071" s="12" customFormat="1">
      <c r="B1071" s="236"/>
      <c r="C1071" s="237"/>
      <c r="D1071" s="233" t="s">
        <v>164</v>
      </c>
      <c r="E1071" s="238" t="s">
        <v>19</v>
      </c>
      <c r="F1071" s="239" t="s">
        <v>1172</v>
      </c>
      <c r="G1071" s="237"/>
      <c r="H1071" s="240">
        <v>32</v>
      </c>
      <c r="I1071" s="241"/>
      <c r="J1071" s="237"/>
      <c r="K1071" s="237"/>
      <c r="L1071" s="242"/>
      <c r="M1071" s="243"/>
      <c r="N1071" s="244"/>
      <c r="O1071" s="244"/>
      <c r="P1071" s="244"/>
      <c r="Q1071" s="244"/>
      <c r="R1071" s="244"/>
      <c r="S1071" s="244"/>
      <c r="T1071" s="245"/>
      <c r="AT1071" s="246" t="s">
        <v>164</v>
      </c>
      <c r="AU1071" s="246" t="s">
        <v>84</v>
      </c>
      <c r="AV1071" s="12" t="s">
        <v>84</v>
      </c>
      <c r="AW1071" s="12" t="s">
        <v>34</v>
      </c>
      <c r="AX1071" s="12" t="s">
        <v>74</v>
      </c>
      <c r="AY1071" s="246" t="s">
        <v>153</v>
      </c>
    </row>
    <row r="1072" s="13" customFormat="1">
      <c r="B1072" s="247"/>
      <c r="C1072" s="248"/>
      <c r="D1072" s="233" t="s">
        <v>164</v>
      </c>
      <c r="E1072" s="249" t="s">
        <v>19</v>
      </c>
      <c r="F1072" s="250" t="s">
        <v>167</v>
      </c>
      <c r="G1072" s="248"/>
      <c r="H1072" s="251">
        <v>139.63</v>
      </c>
      <c r="I1072" s="252"/>
      <c r="J1072" s="248"/>
      <c r="K1072" s="248"/>
      <c r="L1072" s="253"/>
      <c r="M1072" s="254"/>
      <c r="N1072" s="255"/>
      <c r="O1072" s="255"/>
      <c r="P1072" s="255"/>
      <c r="Q1072" s="255"/>
      <c r="R1072" s="255"/>
      <c r="S1072" s="255"/>
      <c r="T1072" s="256"/>
      <c r="AT1072" s="257" t="s">
        <v>164</v>
      </c>
      <c r="AU1072" s="257" t="s">
        <v>84</v>
      </c>
      <c r="AV1072" s="13" t="s">
        <v>160</v>
      </c>
      <c r="AW1072" s="13" t="s">
        <v>34</v>
      </c>
      <c r="AX1072" s="13" t="s">
        <v>82</v>
      </c>
      <c r="AY1072" s="257" t="s">
        <v>153</v>
      </c>
    </row>
    <row r="1073" s="1" customFormat="1" ht="16.5" customHeight="1">
      <c r="B1073" s="39"/>
      <c r="C1073" s="220" t="s">
        <v>1173</v>
      </c>
      <c r="D1073" s="220" t="s">
        <v>155</v>
      </c>
      <c r="E1073" s="221" t="s">
        <v>1174</v>
      </c>
      <c r="F1073" s="222" t="s">
        <v>1175</v>
      </c>
      <c r="G1073" s="223" t="s">
        <v>182</v>
      </c>
      <c r="H1073" s="224">
        <v>252</v>
      </c>
      <c r="I1073" s="225"/>
      <c r="J1073" s="226">
        <f>ROUND(I1073*H1073,2)</f>
        <v>0</v>
      </c>
      <c r="K1073" s="222" t="s">
        <v>159</v>
      </c>
      <c r="L1073" s="44"/>
      <c r="M1073" s="227" t="s">
        <v>19</v>
      </c>
      <c r="N1073" s="228" t="s">
        <v>45</v>
      </c>
      <c r="O1073" s="84"/>
      <c r="P1073" s="229">
        <f>O1073*H1073</f>
        <v>0</v>
      </c>
      <c r="Q1073" s="229">
        <v>0.0011100000000000001</v>
      </c>
      <c r="R1073" s="229">
        <f>Q1073*H1073</f>
        <v>0.27972000000000002</v>
      </c>
      <c r="S1073" s="229">
        <v>0</v>
      </c>
      <c r="T1073" s="230">
        <f>S1073*H1073</f>
        <v>0</v>
      </c>
      <c r="AR1073" s="231" t="s">
        <v>257</v>
      </c>
      <c r="AT1073" s="231" t="s">
        <v>155</v>
      </c>
      <c r="AU1073" s="231" t="s">
        <v>84</v>
      </c>
      <c r="AY1073" s="18" t="s">
        <v>153</v>
      </c>
      <c r="BE1073" s="232">
        <f>IF(N1073="základní",J1073,0)</f>
        <v>0</v>
      </c>
      <c r="BF1073" s="232">
        <f>IF(N1073="snížená",J1073,0)</f>
        <v>0</v>
      </c>
      <c r="BG1073" s="232">
        <f>IF(N1073="zákl. přenesená",J1073,0)</f>
        <v>0</v>
      </c>
      <c r="BH1073" s="232">
        <f>IF(N1073="sníž. přenesená",J1073,0)</f>
        <v>0</v>
      </c>
      <c r="BI1073" s="232">
        <f>IF(N1073="nulová",J1073,0)</f>
        <v>0</v>
      </c>
      <c r="BJ1073" s="18" t="s">
        <v>82</v>
      </c>
      <c r="BK1073" s="232">
        <f>ROUND(I1073*H1073,2)</f>
        <v>0</v>
      </c>
      <c r="BL1073" s="18" t="s">
        <v>257</v>
      </c>
      <c r="BM1073" s="231" t="s">
        <v>1176</v>
      </c>
    </row>
    <row r="1074" s="1" customFormat="1">
      <c r="B1074" s="39"/>
      <c r="C1074" s="40"/>
      <c r="D1074" s="233" t="s">
        <v>162</v>
      </c>
      <c r="E1074" s="40"/>
      <c r="F1074" s="234" t="s">
        <v>1156</v>
      </c>
      <c r="G1074" s="40"/>
      <c r="H1074" s="40"/>
      <c r="I1074" s="146"/>
      <c r="J1074" s="40"/>
      <c r="K1074" s="40"/>
      <c r="L1074" s="44"/>
      <c r="M1074" s="235"/>
      <c r="N1074" s="84"/>
      <c r="O1074" s="84"/>
      <c r="P1074" s="84"/>
      <c r="Q1074" s="84"/>
      <c r="R1074" s="84"/>
      <c r="S1074" s="84"/>
      <c r="T1074" s="85"/>
      <c r="AT1074" s="18" t="s">
        <v>162</v>
      </c>
      <c r="AU1074" s="18" t="s">
        <v>84</v>
      </c>
    </row>
    <row r="1075" s="12" customFormat="1">
      <c r="B1075" s="236"/>
      <c r="C1075" s="237"/>
      <c r="D1075" s="233" t="s">
        <v>164</v>
      </c>
      <c r="E1075" s="238" t="s">
        <v>19</v>
      </c>
      <c r="F1075" s="239" t="s">
        <v>1177</v>
      </c>
      <c r="G1075" s="237"/>
      <c r="H1075" s="240">
        <v>12.699999999999999</v>
      </c>
      <c r="I1075" s="241"/>
      <c r="J1075" s="237"/>
      <c r="K1075" s="237"/>
      <c r="L1075" s="242"/>
      <c r="M1075" s="243"/>
      <c r="N1075" s="244"/>
      <c r="O1075" s="244"/>
      <c r="P1075" s="244"/>
      <c r="Q1075" s="244"/>
      <c r="R1075" s="244"/>
      <c r="S1075" s="244"/>
      <c r="T1075" s="245"/>
      <c r="AT1075" s="246" t="s">
        <v>164</v>
      </c>
      <c r="AU1075" s="246" t="s">
        <v>84</v>
      </c>
      <c r="AV1075" s="12" t="s">
        <v>84</v>
      </c>
      <c r="AW1075" s="12" t="s">
        <v>34</v>
      </c>
      <c r="AX1075" s="12" t="s">
        <v>74</v>
      </c>
      <c r="AY1075" s="246" t="s">
        <v>153</v>
      </c>
    </row>
    <row r="1076" s="12" customFormat="1">
      <c r="B1076" s="236"/>
      <c r="C1076" s="237"/>
      <c r="D1076" s="233" t="s">
        <v>164</v>
      </c>
      <c r="E1076" s="238" t="s">
        <v>19</v>
      </c>
      <c r="F1076" s="239" t="s">
        <v>1178</v>
      </c>
      <c r="G1076" s="237"/>
      <c r="H1076" s="240">
        <v>215</v>
      </c>
      <c r="I1076" s="241"/>
      <c r="J1076" s="237"/>
      <c r="K1076" s="237"/>
      <c r="L1076" s="242"/>
      <c r="M1076" s="243"/>
      <c r="N1076" s="244"/>
      <c r="O1076" s="244"/>
      <c r="P1076" s="244"/>
      <c r="Q1076" s="244"/>
      <c r="R1076" s="244"/>
      <c r="S1076" s="244"/>
      <c r="T1076" s="245"/>
      <c r="AT1076" s="246" t="s">
        <v>164</v>
      </c>
      <c r="AU1076" s="246" t="s">
        <v>84</v>
      </c>
      <c r="AV1076" s="12" t="s">
        <v>84</v>
      </c>
      <c r="AW1076" s="12" t="s">
        <v>34</v>
      </c>
      <c r="AX1076" s="12" t="s">
        <v>74</v>
      </c>
      <c r="AY1076" s="246" t="s">
        <v>153</v>
      </c>
    </row>
    <row r="1077" s="12" customFormat="1">
      <c r="B1077" s="236"/>
      <c r="C1077" s="237"/>
      <c r="D1077" s="233" t="s">
        <v>164</v>
      </c>
      <c r="E1077" s="238" t="s">
        <v>19</v>
      </c>
      <c r="F1077" s="239" t="s">
        <v>1179</v>
      </c>
      <c r="G1077" s="237"/>
      <c r="H1077" s="240">
        <v>16.399999999999999</v>
      </c>
      <c r="I1077" s="241"/>
      <c r="J1077" s="237"/>
      <c r="K1077" s="237"/>
      <c r="L1077" s="242"/>
      <c r="M1077" s="243"/>
      <c r="N1077" s="244"/>
      <c r="O1077" s="244"/>
      <c r="P1077" s="244"/>
      <c r="Q1077" s="244"/>
      <c r="R1077" s="244"/>
      <c r="S1077" s="244"/>
      <c r="T1077" s="245"/>
      <c r="AT1077" s="246" t="s">
        <v>164</v>
      </c>
      <c r="AU1077" s="246" t="s">
        <v>84</v>
      </c>
      <c r="AV1077" s="12" t="s">
        <v>84</v>
      </c>
      <c r="AW1077" s="12" t="s">
        <v>34</v>
      </c>
      <c r="AX1077" s="12" t="s">
        <v>74</v>
      </c>
      <c r="AY1077" s="246" t="s">
        <v>153</v>
      </c>
    </row>
    <row r="1078" s="12" customFormat="1">
      <c r="B1078" s="236"/>
      <c r="C1078" s="237"/>
      <c r="D1078" s="233" t="s">
        <v>164</v>
      </c>
      <c r="E1078" s="238" t="s">
        <v>19</v>
      </c>
      <c r="F1078" s="239" t="s">
        <v>1180</v>
      </c>
      <c r="G1078" s="237"/>
      <c r="H1078" s="240">
        <v>7.9000000000000004</v>
      </c>
      <c r="I1078" s="241"/>
      <c r="J1078" s="237"/>
      <c r="K1078" s="237"/>
      <c r="L1078" s="242"/>
      <c r="M1078" s="243"/>
      <c r="N1078" s="244"/>
      <c r="O1078" s="244"/>
      <c r="P1078" s="244"/>
      <c r="Q1078" s="244"/>
      <c r="R1078" s="244"/>
      <c r="S1078" s="244"/>
      <c r="T1078" s="245"/>
      <c r="AT1078" s="246" t="s">
        <v>164</v>
      </c>
      <c r="AU1078" s="246" t="s">
        <v>84</v>
      </c>
      <c r="AV1078" s="12" t="s">
        <v>84</v>
      </c>
      <c r="AW1078" s="12" t="s">
        <v>34</v>
      </c>
      <c r="AX1078" s="12" t="s">
        <v>74</v>
      </c>
      <c r="AY1078" s="246" t="s">
        <v>153</v>
      </c>
    </row>
    <row r="1079" s="13" customFormat="1">
      <c r="B1079" s="247"/>
      <c r="C1079" s="248"/>
      <c r="D1079" s="233" t="s">
        <v>164</v>
      </c>
      <c r="E1079" s="249" t="s">
        <v>19</v>
      </c>
      <c r="F1079" s="250" t="s">
        <v>167</v>
      </c>
      <c r="G1079" s="248"/>
      <c r="H1079" s="251">
        <v>252</v>
      </c>
      <c r="I1079" s="252"/>
      <c r="J1079" s="248"/>
      <c r="K1079" s="248"/>
      <c r="L1079" s="253"/>
      <c r="M1079" s="254"/>
      <c r="N1079" s="255"/>
      <c r="O1079" s="255"/>
      <c r="P1079" s="255"/>
      <c r="Q1079" s="255"/>
      <c r="R1079" s="255"/>
      <c r="S1079" s="255"/>
      <c r="T1079" s="256"/>
      <c r="AT1079" s="257" t="s">
        <v>164</v>
      </c>
      <c r="AU1079" s="257" t="s">
        <v>84</v>
      </c>
      <c r="AV1079" s="13" t="s">
        <v>160</v>
      </c>
      <c r="AW1079" s="13" t="s">
        <v>34</v>
      </c>
      <c r="AX1079" s="13" t="s">
        <v>82</v>
      </c>
      <c r="AY1079" s="257" t="s">
        <v>153</v>
      </c>
    </row>
    <row r="1080" s="1" customFormat="1" ht="16.5" customHeight="1">
      <c r="B1080" s="39"/>
      <c r="C1080" s="220" t="s">
        <v>1181</v>
      </c>
      <c r="D1080" s="220" t="s">
        <v>155</v>
      </c>
      <c r="E1080" s="221" t="s">
        <v>1182</v>
      </c>
      <c r="F1080" s="222" t="s">
        <v>1183</v>
      </c>
      <c r="G1080" s="223" t="s">
        <v>182</v>
      </c>
      <c r="H1080" s="224">
        <v>27.010000000000002</v>
      </c>
      <c r="I1080" s="225"/>
      <c r="J1080" s="226">
        <f>ROUND(I1080*H1080,2)</f>
        <v>0</v>
      </c>
      <c r="K1080" s="222" t="s">
        <v>159</v>
      </c>
      <c r="L1080" s="44"/>
      <c r="M1080" s="227" t="s">
        <v>19</v>
      </c>
      <c r="N1080" s="228" t="s">
        <v>45</v>
      </c>
      <c r="O1080" s="84"/>
      <c r="P1080" s="229">
        <f>O1080*H1080</f>
        <v>0</v>
      </c>
      <c r="Q1080" s="229">
        <v>0.0016999999999999999</v>
      </c>
      <c r="R1080" s="229">
        <f>Q1080*H1080</f>
        <v>0.045916999999999999</v>
      </c>
      <c r="S1080" s="229">
        <v>0</v>
      </c>
      <c r="T1080" s="230">
        <f>S1080*H1080</f>
        <v>0</v>
      </c>
      <c r="AR1080" s="231" t="s">
        <v>257</v>
      </c>
      <c r="AT1080" s="231" t="s">
        <v>155</v>
      </c>
      <c r="AU1080" s="231" t="s">
        <v>84</v>
      </c>
      <c r="AY1080" s="18" t="s">
        <v>153</v>
      </c>
      <c r="BE1080" s="232">
        <f>IF(N1080="základní",J1080,0)</f>
        <v>0</v>
      </c>
      <c r="BF1080" s="232">
        <f>IF(N1080="snížená",J1080,0)</f>
        <v>0</v>
      </c>
      <c r="BG1080" s="232">
        <f>IF(N1080="zákl. přenesená",J1080,0)</f>
        <v>0</v>
      </c>
      <c r="BH1080" s="232">
        <f>IF(N1080="sníž. přenesená",J1080,0)</f>
        <v>0</v>
      </c>
      <c r="BI1080" s="232">
        <f>IF(N1080="nulová",J1080,0)</f>
        <v>0</v>
      </c>
      <c r="BJ1080" s="18" t="s">
        <v>82</v>
      </c>
      <c r="BK1080" s="232">
        <f>ROUND(I1080*H1080,2)</f>
        <v>0</v>
      </c>
      <c r="BL1080" s="18" t="s">
        <v>257</v>
      </c>
      <c r="BM1080" s="231" t="s">
        <v>1184</v>
      </c>
    </row>
    <row r="1081" s="12" customFormat="1">
      <c r="B1081" s="236"/>
      <c r="C1081" s="237"/>
      <c r="D1081" s="233" t="s">
        <v>164</v>
      </c>
      <c r="E1081" s="238" t="s">
        <v>19</v>
      </c>
      <c r="F1081" s="239" t="s">
        <v>1185</v>
      </c>
      <c r="G1081" s="237"/>
      <c r="H1081" s="240">
        <v>5.7999999999999998</v>
      </c>
      <c r="I1081" s="241"/>
      <c r="J1081" s="237"/>
      <c r="K1081" s="237"/>
      <c r="L1081" s="242"/>
      <c r="M1081" s="243"/>
      <c r="N1081" s="244"/>
      <c r="O1081" s="244"/>
      <c r="P1081" s="244"/>
      <c r="Q1081" s="244"/>
      <c r="R1081" s="244"/>
      <c r="S1081" s="244"/>
      <c r="T1081" s="245"/>
      <c r="AT1081" s="246" t="s">
        <v>164</v>
      </c>
      <c r="AU1081" s="246" t="s">
        <v>84</v>
      </c>
      <c r="AV1081" s="12" t="s">
        <v>84</v>
      </c>
      <c r="AW1081" s="12" t="s">
        <v>34</v>
      </c>
      <c r="AX1081" s="12" t="s">
        <v>74</v>
      </c>
      <c r="AY1081" s="246" t="s">
        <v>153</v>
      </c>
    </row>
    <row r="1082" s="12" customFormat="1">
      <c r="B1082" s="236"/>
      <c r="C1082" s="237"/>
      <c r="D1082" s="233" t="s">
        <v>164</v>
      </c>
      <c r="E1082" s="238" t="s">
        <v>19</v>
      </c>
      <c r="F1082" s="239" t="s">
        <v>1186</v>
      </c>
      <c r="G1082" s="237"/>
      <c r="H1082" s="240">
        <v>7.8600000000000003</v>
      </c>
      <c r="I1082" s="241"/>
      <c r="J1082" s="237"/>
      <c r="K1082" s="237"/>
      <c r="L1082" s="242"/>
      <c r="M1082" s="243"/>
      <c r="N1082" s="244"/>
      <c r="O1082" s="244"/>
      <c r="P1082" s="244"/>
      <c r="Q1082" s="244"/>
      <c r="R1082" s="244"/>
      <c r="S1082" s="244"/>
      <c r="T1082" s="245"/>
      <c r="AT1082" s="246" t="s">
        <v>164</v>
      </c>
      <c r="AU1082" s="246" t="s">
        <v>84</v>
      </c>
      <c r="AV1082" s="12" t="s">
        <v>84</v>
      </c>
      <c r="AW1082" s="12" t="s">
        <v>34</v>
      </c>
      <c r="AX1082" s="12" t="s">
        <v>74</v>
      </c>
      <c r="AY1082" s="246" t="s">
        <v>153</v>
      </c>
    </row>
    <row r="1083" s="12" customFormat="1">
      <c r="B1083" s="236"/>
      <c r="C1083" s="237"/>
      <c r="D1083" s="233" t="s">
        <v>164</v>
      </c>
      <c r="E1083" s="238" t="s">
        <v>19</v>
      </c>
      <c r="F1083" s="239" t="s">
        <v>1187</v>
      </c>
      <c r="G1083" s="237"/>
      <c r="H1083" s="240">
        <v>13.35</v>
      </c>
      <c r="I1083" s="241"/>
      <c r="J1083" s="237"/>
      <c r="K1083" s="237"/>
      <c r="L1083" s="242"/>
      <c r="M1083" s="243"/>
      <c r="N1083" s="244"/>
      <c r="O1083" s="244"/>
      <c r="P1083" s="244"/>
      <c r="Q1083" s="244"/>
      <c r="R1083" s="244"/>
      <c r="S1083" s="244"/>
      <c r="T1083" s="245"/>
      <c r="AT1083" s="246" t="s">
        <v>164</v>
      </c>
      <c r="AU1083" s="246" t="s">
        <v>84</v>
      </c>
      <c r="AV1083" s="12" t="s">
        <v>84</v>
      </c>
      <c r="AW1083" s="12" t="s">
        <v>34</v>
      </c>
      <c r="AX1083" s="12" t="s">
        <v>74</v>
      </c>
      <c r="AY1083" s="246" t="s">
        <v>153</v>
      </c>
    </row>
    <row r="1084" s="13" customFormat="1">
      <c r="B1084" s="247"/>
      <c r="C1084" s="248"/>
      <c r="D1084" s="233" t="s">
        <v>164</v>
      </c>
      <c r="E1084" s="249" t="s">
        <v>19</v>
      </c>
      <c r="F1084" s="250" t="s">
        <v>167</v>
      </c>
      <c r="G1084" s="248"/>
      <c r="H1084" s="251">
        <v>27.010000000000002</v>
      </c>
      <c r="I1084" s="252"/>
      <c r="J1084" s="248"/>
      <c r="K1084" s="248"/>
      <c r="L1084" s="253"/>
      <c r="M1084" s="254"/>
      <c r="N1084" s="255"/>
      <c r="O1084" s="255"/>
      <c r="P1084" s="255"/>
      <c r="Q1084" s="255"/>
      <c r="R1084" s="255"/>
      <c r="S1084" s="255"/>
      <c r="T1084" s="256"/>
      <c r="AT1084" s="257" t="s">
        <v>164</v>
      </c>
      <c r="AU1084" s="257" t="s">
        <v>84</v>
      </c>
      <c r="AV1084" s="13" t="s">
        <v>160</v>
      </c>
      <c r="AW1084" s="13" t="s">
        <v>34</v>
      </c>
      <c r="AX1084" s="13" t="s">
        <v>82</v>
      </c>
      <c r="AY1084" s="257" t="s">
        <v>153</v>
      </c>
    </row>
    <row r="1085" s="1" customFormat="1" ht="16.5" customHeight="1">
      <c r="B1085" s="39"/>
      <c r="C1085" s="220" t="s">
        <v>1188</v>
      </c>
      <c r="D1085" s="220" t="s">
        <v>155</v>
      </c>
      <c r="E1085" s="221" t="s">
        <v>1189</v>
      </c>
      <c r="F1085" s="222" t="s">
        <v>1190</v>
      </c>
      <c r="G1085" s="223" t="s">
        <v>182</v>
      </c>
      <c r="H1085" s="224">
        <v>11.560000000000001</v>
      </c>
      <c r="I1085" s="225"/>
      <c r="J1085" s="226">
        <f>ROUND(I1085*H1085,2)</f>
        <v>0</v>
      </c>
      <c r="K1085" s="222" t="s">
        <v>159</v>
      </c>
      <c r="L1085" s="44"/>
      <c r="M1085" s="227" t="s">
        <v>19</v>
      </c>
      <c r="N1085" s="228" t="s">
        <v>45</v>
      </c>
      <c r="O1085" s="84"/>
      <c r="P1085" s="229">
        <f>O1085*H1085</f>
        <v>0</v>
      </c>
      <c r="Q1085" s="229">
        <v>0.0014599999999999999</v>
      </c>
      <c r="R1085" s="229">
        <f>Q1085*H1085</f>
        <v>0.0168776</v>
      </c>
      <c r="S1085" s="229">
        <v>0</v>
      </c>
      <c r="T1085" s="230">
        <f>S1085*H1085</f>
        <v>0</v>
      </c>
      <c r="AR1085" s="231" t="s">
        <v>257</v>
      </c>
      <c r="AT1085" s="231" t="s">
        <v>155</v>
      </c>
      <c r="AU1085" s="231" t="s">
        <v>84</v>
      </c>
      <c r="AY1085" s="18" t="s">
        <v>153</v>
      </c>
      <c r="BE1085" s="232">
        <f>IF(N1085="základní",J1085,0)</f>
        <v>0</v>
      </c>
      <c r="BF1085" s="232">
        <f>IF(N1085="snížená",J1085,0)</f>
        <v>0</v>
      </c>
      <c r="BG1085" s="232">
        <f>IF(N1085="zákl. přenesená",J1085,0)</f>
        <v>0</v>
      </c>
      <c r="BH1085" s="232">
        <f>IF(N1085="sníž. přenesená",J1085,0)</f>
        <v>0</v>
      </c>
      <c r="BI1085" s="232">
        <f>IF(N1085="nulová",J1085,0)</f>
        <v>0</v>
      </c>
      <c r="BJ1085" s="18" t="s">
        <v>82</v>
      </c>
      <c r="BK1085" s="232">
        <f>ROUND(I1085*H1085,2)</f>
        <v>0</v>
      </c>
      <c r="BL1085" s="18" t="s">
        <v>257</v>
      </c>
      <c r="BM1085" s="231" t="s">
        <v>1191</v>
      </c>
    </row>
    <row r="1086" s="12" customFormat="1">
      <c r="B1086" s="236"/>
      <c r="C1086" s="237"/>
      <c r="D1086" s="233" t="s">
        <v>164</v>
      </c>
      <c r="E1086" s="238" t="s">
        <v>19</v>
      </c>
      <c r="F1086" s="239" t="s">
        <v>538</v>
      </c>
      <c r="G1086" s="237"/>
      <c r="H1086" s="240">
        <v>2.2000000000000002</v>
      </c>
      <c r="I1086" s="241"/>
      <c r="J1086" s="237"/>
      <c r="K1086" s="237"/>
      <c r="L1086" s="242"/>
      <c r="M1086" s="243"/>
      <c r="N1086" s="244"/>
      <c r="O1086" s="244"/>
      <c r="P1086" s="244"/>
      <c r="Q1086" s="244"/>
      <c r="R1086" s="244"/>
      <c r="S1086" s="244"/>
      <c r="T1086" s="245"/>
      <c r="AT1086" s="246" t="s">
        <v>164</v>
      </c>
      <c r="AU1086" s="246" t="s">
        <v>84</v>
      </c>
      <c r="AV1086" s="12" t="s">
        <v>84</v>
      </c>
      <c r="AW1086" s="12" t="s">
        <v>34</v>
      </c>
      <c r="AX1086" s="12" t="s">
        <v>74</v>
      </c>
      <c r="AY1086" s="246" t="s">
        <v>153</v>
      </c>
    </row>
    <row r="1087" s="12" customFormat="1">
      <c r="B1087" s="236"/>
      <c r="C1087" s="237"/>
      <c r="D1087" s="233" t="s">
        <v>164</v>
      </c>
      <c r="E1087" s="238" t="s">
        <v>19</v>
      </c>
      <c r="F1087" s="239" t="s">
        <v>1192</v>
      </c>
      <c r="G1087" s="237"/>
      <c r="H1087" s="240">
        <v>9.3599999999999994</v>
      </c>
      <c r="I1087" s="241"/>
      <c r="J1087" s="237"/>
      <c r="K1087" s="237"/>
      <c r="L1087" s="242"/>
      <c r="M1087" s="243"/>
      <c r="N1087" s="244"/>
      <c r="O1087" s="244"/>
      <c r="P1087" s="244"/>
      <c r="Q1087" s="244"/>
      <c r="R1087" s="244"/>
      <c r="S1087" s="244"/>
      <c r="T1087" s="245"/>
      <c r="AT1087" s="246" t="s">
        <v>164</v>
      </c>
      <c r="AU1087" s="246" t="s">
        <v>84</v>
      </c>
      <c r="AV1087" s="12" t="s">
        <v>84</v>
      </c>
      <c r="AW1087" s="12" t="s">
        <v>34</v>
      </c>
      <c r="AX1087" s="12" t="s">
        <v>74</v>
      </c>
      <c r="AY1087" s="246" t="s">
        <v>153</v>
      </c>
    </row>
    <row r="1088" s="13" customFormat="1">
      <c r="B1088" s="247"/>
      <c r="C1088" s="248"/>
      <c r="D1088" s="233" t="s">
        <v>164</v>
      </c>
      <c r="E1088" s="249" t="s">
        <v>19</v>
      </c>
      <c r="F1088" s="250" t="s">
        <v>167</v>
      </c>
      <c r="G1088" s="248"/>
      <c r="H1088" s="251">
        <v>11.560000000000001</v>
      </c>
      <c r="I1088" s="252"/>
      <c r="J1088" s="248"/>
      <c r="K1088" s="248"/>
      <c r="L1088" s="253"/>
      <c r="M1088" s="254"/>
      <c r="N1088" s="255"/>
      <c r="O1088" s="255"/>
      <c r="P1088" s="255"/>
      <c r="Q1088" s="255"/>
      <c r="R1088" s="255"/>
      <c r="S1088" s="255"/>
      <c r="T1088" s="256"/>
      <c r="AT1088" s="257" t="s">
        <v>164</v>
      </c>
      <c r="AU1088" s="257" t="s">
        <v>84</v>
      </c>
      <c r="AV1088" s="13" t="s">
        <v>160</v>
      </c>
      <c r="AW1088" s="13" t="s">
        <v>34</v>
      </c>
      <c r="AX1088" s="13" t="s">
        <v>82</v>
      </c>
      <c r="AY1088" s="257" t="s">
        <v>153</v>
      </c>
    </row>
    <row r="1089" s="1" customFormat="1" ht="16.5" customHeight="1">
      <c r="B1089" s="39"/>
      <c r="C1089" s="220" t="s">
        <v>1193</v>
      </c>
      <c r="D1089" s="220" t="s">
        <v>155</v>
      </c>
      <c r="E1089" s="221" t="s">
        <v>1194</v>
      </c>
      <c r="F1089" s="222" t="s">
        <v>1195</v>
      </c>
      <c r="G1089" s="223" t="s">
        <v>182</v>
      </c>
      <c r="H1089" s="224">
        <v>36.600000000000001</v>
      </c>
      <c r="I1089" s="225"/>
      <c r="J1089" s="226">
        <f>ROUND(I1089*H1089,2)</f>
        <v>0</v>
      </c>
      <c r="K1089" s="222" t="s">
        <v>159</v>
      </c>
      <c r="L1089" s="44"/>
      <c r="M1089" s="227" t="s">
        <v>19</v>
      </c>
      <c r="N1089" s="228" t="s">
        <v>45</v>
      </c>
      <c r="O1089" s="84"/>
      <c r="P1089" s="229">
        <f>O1089*H1089</f>
        <v>0</v>
      </c>
      <c r="Q1089" s="229">
        <v>0.0017099999999999999</v>
      </c>
      <c r="R1089" s="229">
        <f>Q1089*H1089</f>
        <v>0.062586000000000003</v>
      </c>
      <c r="S1089" s="229">
        <v>0</v>
      </c>
      <c r="T1089" s="230">
        <f>S1089*H1089</f>
        <v>0</v>
      </c>
      <c r="AR1089" s="231" t="s">
        <v>257</v>
      </c>
      <c r="AT1089" s="231" t="s">
        <v>155</v>
      </c>
      <c r="AU1089" s="231" t="s">
        <v>84</v>
      </c>
      <c r="AY1089" s="18" t="s">
        <v>153</v>
      </c>
      <c r="BE1089" s="232">
        <f>IF(N1089="základní",J1089,0)</f>
        <v>0</v>
      </c>
      <c r="BF1089" s="232">
        <f>IF(N1089="snížená",J1089,0)</f>
        <v>0</v>
      </c>
      <c r="BG1089" s="232">
        <f>IF(N1089="zákl. přenesená",J1089,0)</f>
        <v>0</v>
      </c>
      <c r="BH1089" s="232">
        <f>IF(N1089="sníž. přenesená",J1089,0)</f>
        <v>0</v>
      </c>
      <c r="BI1089" s="232">
        <f>IF(N1089="nulová",J1089,0)</f>
        <v>0</v>
      </c>
      <c r="BJ1089" s="18" t="s">
        <v>82</v>
      </c>
      <c r="BK1089" s="232">
        <f>ROUND(I1089*H1089,2)</f>
        <v>0</v>
      </c>
      <c r="BL1089" s="18" t="s">
        <v>257</v>
      </c>
      <c r="BM1089" s="231" t="s">
        <v>1196</v>
      </c>
    </row>
    <row r="1090" s="12" customFormat="1">
      <c r="B1090" s="236"/>
      <c r="C1090" s="237"/>
      <c r="D1090" s="233" t="s">
        <v>164</v>
      </c>
      <c r="E1090" s="238" t="s">
        <v>19</v>
      </c>
      <c r="F1090" s="239" t="s">
        <v>1197</v>
      </c>
      <c r="G1090" s="237"/>
      <c r="H1090" s="240">
        <v>29.699999999999999</v>
      </c>
      <c r="I1090" s="241"/>
      <c r="J1090" s="237"/>
      <c r="K1090" s="237"/>
      <c r="L1090" s="242"/>
      <c r="M1090" s="243"/>
      <c r="N1090" s="244"/>
      <c r="O1090" s="244"/>
      <c r="P1090" s="244"/>
      <c r="Q1090" s="244"/>
      <c r="R1090" s="244"/>
      <c r="S1090" s="244"/>
      <c r="T1090" s="245"/>
      <c r="AT1090" s="246" t="s">
        <v>164</v>
      </c>
      <c r="AU1090" s="246" t="s">
        <v>84</v>
      </c>
      <c r="AV1090" s="12" t="s">
        <v>84</v>
      </c>
      <c r="AW1090" s="12" t="s">
        <v>34</v>
      </c>
      <c r="AX1090" s="12" t="s">
        <v>74</v>
      </c>
      <c r="AY1090" s="246" t="s">
        <v>153</v>
      </c>
    </row>
    <row r="1091" s="12" customFormat="1">
      <c r="B1091" s="236"/>
      <c r="C1091" s="237"/>
      <c r="D1091" s="233" t="s">
        <v>164</v>
      </c>
      <c r="E1091" s="238" t="s">
        <v>19</v>
      </c>
      <c r="F1091" s="239" t="s">
        <v>1198</v>
      </c>
      <c r="G1091" s="237"/>
      <c r="H1091" s="240">
        <v>1.8</v>
      </c>
      <c r="I1091" s="241"/>
      <c r="J1091" s="237"/>
      <c r="K1091" s="237"/>
      <c r="L1091" s="242"/>
      <c r="M1091" s="243"/>
      <c r="N1091" s="244"/>
      <c r="O1091" s="244"/>
      <c r="P1091" s="244"/>
      <c r="Q1091" s="244"/>
      <c r="R1091" s="244"/>
      <c r="S1091" s="244"/>
      <c r="T1091" s="245"/>
      <c r="AT1091" s="246" t="s">
        <v>164</v>
      </c>
      <c r="AU1091" s="246" t="s">
        <v>84</v>
      </c>
      <c r="AV1091" s="12" t="s">
        <v>84</v>
      </c>
      <c r="AW1091" s="12" t="s">
        <v>34</v>
      </c>
      <c r="AX1091" s="12" t="s">
        <v>74</v>
      </c>
      <c r="AY1091" s="246" t="s">
        <v>153</v>
      </c>
    </row>
    <row r="1092" s="12" customFormat="1">
      <c r="B1092" s="236"/>
      <c r="C1092" s="237"/>
      <c r="D1092" s="233" t="s">
        <v>164</v>
      </c>
      <c r="E1092" s="238" t="s">
        <v>19</v>
      </c>
      <c r="F1092" s="239" t="s">
        <v>1199</v>
      </c>
      <c r="G1092" s="237"/>
      <c r="H1092" s="240">
        <v>1.1000000000000001</v>
      </c>
      <c r="I1092" s="241"/>
      <c r="J1092" s="237"/>
      <c r="K1092" s="237"/>
      <c r="L1092" s="242"/>
      <c r="M1092" s="243"/>
      <c r="N1092" s="244"/>
      <c r="O1092" s="244"/>
      <c r="P1092" s="244"/>
      <c r="Q1092" s="244"/>
      <c r="R1092" s="244"/>
      <c r="S1092" s="244"/>
      <c r="T1092" s="245"/>
      <c r="AT1092" s="246" t="s">
        <v>164</v>
      </c>
      <c r="AU1092" s="246" t="s">
        <v>84</v>
      </c>
      <c r="AV1092" s="12" t="s">
        <v>84</v>
      </c>
      <c r="AW1092" s="12" t="s">
        <v>34</v>
      </c>
      <c r="AX1092" s="12" t="s">
        <v>74</v>
      </c>
      <c r="AY1092" s="246" t="s">
        <v>153</v>
      </c>
    </row>
    <row r="1093" s="12" customFormat="1">
      <c r="B1093" s="236"/>
      <c r="C1093" s="237"/>
      <c r="D1093" s="233" t="s">
        <v>164</v>
      </c>
      <c r="E1093" s="238" t="s">
        <v>19</v>
      </c>
      <c r="F1093" s="239" t="s">
        <v>1200</v>
      </c>
      <c r="G1093" s="237"/>
      <c r="H1093" s="240">
        <v>4</v>
      </c>
      <c r="I1093" s="241"/>
      <c r="J1093" s="237"/>
      <c r="K1093" s="237"/>
      <c r="L1093" s="242"/>
      <c r="M1093" s="243"/>
      <c r="N1093" s="244"/>
      <c r="O1093" s="244"/>
      <c r="P1093" s="244"/>
      <c r="Q1093" s="244"/>
      <c r="R1093" s="244"/>
      <c r="S1093" s="244"/>
      <c r="T1093" s="245"/>
      <c r="AT1093" s="246" t="s">
        <v>164</v>
      </c>
      <c r="AU1093" s="246" t="s">
        <v>84</v>
      </c>
      <c r="AV1093" s="12" t="s">
        <v>84</v>
      </c>
      <c r="AW1093" s="12" t="s">
        <v>34</v>
      </c>
      <c r="AX1093" s="12" t="s">
        <v>74</v>
      </c>
      <c r="AY1093" s="246" t="s">
        <v>153</v>
      </c>
    </row>
    <row r="1094" s="13" customFormat="1">
      <c r="B1094" s="247"/>
      <c r="C1094" s="248"/>
      <c r="D1094" s="233" t="s">
        <v>164</v>
      </c>
      <c r="E1094" s="249" t="s">
        <v>19</v>
      </c>
      <c r="F1094" s="250" t="s">
        <v>167</v>
      </c>
      <c r="G1094" s="248"/>
      <c r="H1094" s="251">
        <v>36.600000000000001</v>
      </c>
      <c r="I1094" s="252"/>
      <c r="J1094" s="248"/>
      <c r="K1094" s="248"/>
      <c r="L1094" s="253"/>
      <c r="M1094" s="254"/>
      <c r="N1094" s="255"/>
      <c r="O1094" s="255"/>
      <c r="P1094" s="255"/>
      <c r="Q1094" s="255"/>
      <c r="R1094" s="255"/>
      <c r="S1094" s="255"/>
      <c r="T1094" s="256"/>
      <c r="AT1094" s="257" t="s">
        <v>164</v>
      </c>
      <c r="AU1094" s="257" t="s">
        <v>84</v>
      </c>
      <c r="AV1094" s="13" t="s">
        <v>160</v>
      </c>
      <c r="AW1094" s="13" t="s">
        <v>34</v>
      </c>
      <c r="AX1094" s="13" t="s">
        <v>82</v>
      </c>
      <c r="AY1094" s="257" t="s">
        <v>153</v>
      </c>
    </row>
    <row r="1095" s="1" customFormat="1" ht="16.5" customHeight="1">
      <c r="B1095" s="39"/>
      <c r="C1095" s="220" t="s">
        <v>1201</v>
      </c>
      <c r="D1095" s="220" t="s">
        <v>155</v>
      </c>
      <c r="E1095" s="221" t="s">
        <v>1202</v>
      </c>
      <c r="F1095" s="222" t="s">
        <v>1203</v>
      </c>
      <c r="G1095" s="223" t="s">
        <v>182</v>
      </c>
      <c r="H1095" s="224">
        <v>3.21</v>
      </c>
      <c r="I1095" s="225"/>
      <c r="J1095" s="226">
        <f>ROUND(I1095*H1095,2)</f>
        <v>0</v>
      </c>
      <c r="K1095" s="222" t="s">
        <v>159</v>
      </c>
      <c r="L1095" s="44"/>
      <c r="M1095" s="227" t="s">
        <v>19</v>
      </c>
      <c r="N1095" s="228" t="s">
        <v>45</v>
      </c>
      <c r="O1095" s="84"/>
      <c r="P1095" s="229">
        <f>O1095*H1095</f>
        <v>0</v>
      </c>
      <c r="Q1095" s="229">
        <v>0.0021299999999999999</v>
      </c>
      <c r="R1095" s="229">
        <f>Q1095*H1095</f>
        <v>0.0068373000000000001</v>
      </c>
      <c r="S1095" s="229">
        <v>0</v>
      </c>
      <c r="T1095" s="230">
        <f>S1095*H1095</f>
        <v>0</v>
      </c>
      <c r="AR1095" s="231" t="s">
        <v>257</v>
      </c>
      <c r="AT1095" s="231" t="s">
        <v>155</v>
      </c>
      <c r="AU1095" s="231" t="s">
        <v>84</v>
      </c>
      <c r="AY1095" s="18" t="s">
        <v>153</v>
      </c>
      <c r="BE1095" s="232">
        <f>IF(N1095="základní",J1095,0)</f>
        <v>0</v>
      </c>
      <c r="BF1095" s="232">
        <f>IF(N1095="snížená",J1095,0)</f>
        <v>0</v>
      </c>
      <c r="BG1095" s="232">
        <f>IF(N1095="zákl. přenesená",J1095,0)</f>
        <v>0</v>
      </c>
      <c r="BH1095" s="232">
        <f>IF(N1095="sníž. přenesená",J1095,0)</f>
        <v>0</v>
      </c>
      <c r="BI1095" s="232">
        <f>IF(N1095="nulová",J1095,0)</f>
        <v>0</v>
      </c>
      <c r="BJ1095" s="18" t="s">
        <v>82</v>
      </c>
      <c r="BK1095" s="232">
        <f>ROUND(I1095*H1095,2)</f>
        <v>0</v>
      </c>
      <c r="BL1095" s="18" t="s">
        <v>257</v>
      </c>
      <c r="BM1095" s="231" t="s">
        <v>1204</v>
      </c>
    </row>
    <row r="1096" s="12" customFormat="1">
      <c r="B1096" s="236"/>
      <c r="C1096" s="237"/>
      <c r="D1096" s="233" t="s">
        <v>164</v>
      </c>
      <c r="E1096" s="238" t="s">
        <v>19</v>
      </c>
      <c r="F1096" s="239" t="s">
        <v>1205</v>
      </c>
      <c r="G1096" s="237"/>
      <c r="H1096" s="240">
        <v>3.21</v>
      </c>
      <c r="I1096" s="241"/>
      <c r="J1096" s="237"/>
      <c r="K1096" s="237"/>
      <c r="L1096" s="242"/>
      <c r="M1096" s="243"/>
      <c r="N1096" s="244"/>
      <c r="O1096" s="244"/>
      <c r="P1096" s="244"/>
      <c r="Q1096" s="244"/>
      <c r="R1096" s="244"/>
      <c r="S1096" s="244"/>
      <c r="T1096" s="245"/>
      <c r="AT1096" s="246" t="s">
        <v>164</v>
      </c>
      <c r="AU1096" s="246" t="s">
        <v>84</v>
      </c>
      <c r="AV1096" s="12" t="s">
        <v>84</v>
      </c>
      <c r="AW1096" s="12" t="s">
        <v>34</v>
      </c>
      <c r="AX1096" s="12" t="s">
        <v>74</v>
      </c>
      <c r="AY1096" s="246" t="s">
        <v>153</v>
      </c>
    </row>
    <row r="1097" s="13" customFormat="1">
      <c r="B1097" s="247"/>
      <c r="C1097" s="248"/>
      <c r="D1097" s="233" t="s">
        <v>164</v>
      </c>
      <c r="E1097" s="249" t="s">
        <v>19</v>
      </c>
      <c r="F1097" s="250" t="s">
        <v>167</v>
      </c>
      <c r="G1097" s="248"/>
      <c r="H1097" s="251">
        <v>3.21</v>
      </c>
      <c r="I1097" s="252"/>
      <c r="J1097" s="248"/>
      <c r="K1097" s="248"/>
      <c r="L1097" s="253"/>
      <c r="M1097" s="254"/>
      <c r="N1097" s="255"/>
      <c r="O1097" s="255"/>
      <c r="P1097" s="255"/>
      <c r="Q1097" s="255"/>
      <c r="R1097" s="255"/>
      <c r="S1097" s="255"/>
      <c r="T1097" s="256"/>
      <c r="AT1097" s="257" t="s">
        <v>164</v>
      </c>
      <c r="AU1097" s="257" t="s">
        <v>84</v>
      </c>
      <c r="AV1097" s="13" t="s">
        <v>160</v>
      </c>
      <c r="AW1097" s="13" t="s">
        <v>34</v>
      </c>
      <c r="AX1097" s="13" t="s">
        <v>82</v>
      </c>
      <c r="AY1097" s="257" t="s">
        <v>153</v>
      </c>
    </row>
    <row r="1098" s="1" customFormat="1" ht="16.5" customHeight="1">
      <c r="B1098" s="39"/>
      <c r="C1098" s="220" t="s">
        <v>1206</v>
      </c>
      <c r="D1098" s="220" t="s">
        <v>155</v>
      </c>
      <c r="E1098" s="221" t="s">
        <v>1207</v>
      </c>
      <c r="F1098" s="222" t="s">
        <v>1208</v>
      </c>
      <c r="G1098" s="223" t="s">
        <v>182</v>
      </c>
      <c r="H1098" s="224">
        <v>50.340000000000003</v>
      </c>
      <c r="I1098" s="225"/>
      <c r="J1098" s="226">
        <f>ROUND(I1098*H1098,2)</f>
        <v>0</v>
      </c>
      <c r="K1098" s="222" t="s">
        <v>159</v>
      </c>
      <c r="L1098" s="44"/>
      <c r="M1098" s="227" t="s">
        <v>19</v>
      </c>
      <c r="N1098" s="228" t="s">
        <v>45</v>
      </c>
      <c r="O1098" s="84"/>
      <c r="P1098" s="229">
        <f>O1098*H1098</f>
        <v>0</v>
      </c>
      <c r="Q1098" s="229">
        <v>0.00139</v>
      </c>
      <c r="R1098" s="229">
        <f>Q1098*H1098</f>
        <v>0.069972599999999996</v>
      </c>
      <c r="S1098" s="229">
        <v>0</v>
      </c>
      <c r="T1098" s="230">
        <f>S1098*H1098</f>
        <v>0</v>
      </c>
      <c r="AR1098" s="231" t="s">
        <v>257</v>
      </c>
      <c r="AT1098" s="231" t="s">
        <v>155</v>
      </c>
      <c r="AU1098" s="231" t="s">
        <v>84</v>
      </c>
      <c r="AY1098" s="18" t="s">
        <v>153</v>
      </c>
      <c r="BE1098" s="232">
        <f>IF(N1098="základní",J1098,0)</f>
        <v>0</v>
      </c>
      <c r="BF1098" s="232">
        <f>IF(N1098="snížená",J1098,0)</f>
        <v>0</v>
      </c>
      <c r="BG1098" s="232">
        <f>IF(N1098="zákl. přenesená",J1098,0)</f>
        <v>0</v>
      </c>
      <c r="BH1098" s="232">
        <f>IF(N1098="sníž. přenesená",J1098,0)</f>
        <v>0</v>
      </c>
      <c r="BI1098" s="232">
        <f>IF(N1098="nulová",J1098,0)</f>
        <v>0</v>
      </c>
      <c r="BJ1098" s="18" t="s">
        <v>82</v>
      </c>
      <c r="BK1098" s="232">
        <f>ROUND(I1098*H1098,2)</f>
        <v>0</v>
      </c>
      <c r="BL1098" s="18" t="s">
        <v>257</v>
      </c>
      <c r="BM1098" s="231" t="s">
        <v>1209</v>
      </c>
    </row>
    <row r="1099" s="1" customFormat="1">
      <c r="B1099" s="39"/>
      <c r="C1099" s="40"/>
      <c r="D1099" s="233" t="s">
        <v>162</v>
      </c>
      <c r="E1099" s="40"/>
      <c r="F1099" s="234" t="s">
        <v>1210</v>
      </c>
      <c r="G1099" s="40"/>
      <c r="H1099" s="40"/>
      <c r="I1099" s="146"/>
      <c r="J1099" s="40"/>
      <c r="K1099" s="40"/>
      <c r="L1099" s="44"/>
      <c r="M1099" s="235"/>
      <c r="N1099" s="84"/>
      <c r="O1099" s="84"/>
      <c r="P1099" s="84"/>
      <c r="Q1099" s="84"/>
      <c r="R1099" s="84"/>
      <c r="S1099" s="84"/>
      <c r="T1099" s="85"/>
      <c r="AT1099" s="18" t="s">
        <v>162</v>
      </c>
      <c r="AU1099" s="18" t="s">
        <v>84</v>
      </c>
    </row>
    <row r="1100" s="12" customFormat="1">
      <c r="B1100" s="236"/>
      <c r="C1100" s="237"/>
      <c r="D1100" s="233" t="s">
        <v>164</v>
      </c>
      <c r="E1100" s="238" t="s">
        <v>19</v>
      </c>
      <c r="F1100" s="239" t="s">
        <v>1211</v>
      </c>
      <c r="G1100" s="237"/>
      <c r="H1100" s="240">
        <v>21.940000000000001</v>
      </c>
      <c r="I1100" s="241"/>
      <c r="J1100" s="237"/>
      <c r="K1100" s="237"/>
      <c r="L1100" s="242"/>
      <c r="M1100" s="243"/>
      <c r="N1100" s="244"/>
      <c r="O1100" s="244"/>
      <c r="P1100" s="244"/>
      <c r="Q1100" s="244"/>
      <c r="R1100" s="244"/>
      <c r="S1100" s="244"/>
      <c r="T1100" s="245"/>
      <c r="AT1100" s="246" t="s">
        <v>164</v>
      </c>
      <c r="AU1100" s="246" t="s">
        <v>84</v>
      </c>
      <c r="AV1100" s="12" t="s">
        <v>84</v>
      </c>
      <c r="AW1100" s="12" t="s">
        <v>34</v>
      </c>
      <c r="AX1100" s="12" t="s">
        <v>74</v>
      </c>
      <c r="AY1100" s="246" t="s">
        <v>153</v>
      </c>
    </row>
    <row r="1101" s="12" customFormat="1">
      <c r="B1101" s="236"/>
      <c r="C1101" s="237"/>
      <c r="D1101" s="233" t="s">
        <v>164</v>
      </c>
      <c r="E1101" s="238" t="s">
        <v>19</v>
      </c>
      <c r="F1101" s="239" t="s">
        <v>1212</v>
      </c>
      <c r="G1101" s="237"/>
      <c r="H1101" s="240">
        <v>27.300000000000001</v>
      </c>
      <c r="I1101" s="241"/>
      <c r="J1101" s="237"/>
      <c r="K1101" s="237"/>
      <c r="L1101" s="242"/>
      <c r="M1101" s="243"/>
      <c r="N1101" s="244"/>
      <c r="O1101" s="244"/>
      <c r="P1101" s="244"/>
      <c r="Q1101" s="244"/>
      <c r="R1101" s="244"/>
      <c r="S1101" s="244"/>
      <c r="T1101" s="245"/>
      <c r="AT1101" s="246" t="s">
        <v>164</v>
      </c>
      <c r="AU1101" s="246" t="s">
        <v>84</v>
      </c>
      <c r="AV1101" s="12" t="s">
        <v>84</v>
      </c>
      <c r="AW1101" s="12" t="s">
        <v>34</v>
      </c>
      <c r="AX1101" s="12" t="s">
        <v>74</v>
      </c>
      <c r="AY1101" s="246" t="s">
        <v>153</v>
      </c>
    </row>
    <row r="1102" s="14" customFormat="1">
      <c r="B1102" s="258"/>
      <c r="C1102" s="259"/>
      <c r="D1102" s="233" t="s">
        <v>164</v>
      </c>
      <c r="E1102" s="260" t="s">
        <v>19</v>
      </c>
      <c r="F1102" s="261" t="s">
        <v>1213</v>
      </c>
      <c r="G1102" s="259"/>
      <c r="H1102" s="260" t="s">
        <v>19</v>
      </c>
      <c r="I1102" s="262"/>
      <c r="J1102" s="259"/>
      <c r="K1102" s="259"/>
      <c r="L1102" s="263"/>
      <c r="M1102" s="264"/>
      <c r="N1102" s="265"/>
      <c r="O1102" s="265"/>
      <c r="P1102" s="265"/>
      <c r="Q1102" s="265"/>
      <c r="R1102" s="265"/>
      <c r="S1102" s="265"/>
      <c r="T1102" s="266"/>
      <c r="AT1102" s="267" t="s">
        <v>164</v>
      </c>
      <c r="AU1102" s="267" t="s">
        <v>84</v>
      </c>
      <c r="AV1102" s="14" t="s">
        <v>82</v>
      </c>
      <c r="AW1102" s="14" t="s">
        <v>34</v>
      </c>
      <c r="AX1102" s="14" t="s">
        <v>74</v>
      </c>
      <c r="AY1102" s="267" t="s">
        <v>153</v>
      </c>
    </row>
    <row r="1103" s="12" customFormat="1">
      <c r="B1103" s="236"/>
      <c r="C1103" s="237"/>
      <c r="D1103" s="233" t="s">
        <v>164</v>
      </c>
      <c r="E1103" s="238" t="s">
        <v>19</v>
      </c>
      <c r="F1103" s="239" t="s">
        <v>1199</v>
      </c>
      <c r="G1103" s="237"/>
      <c r="H1103" s="240">
        <v>1.1000000000000001</v>
      </c>
      <c r="I1103" s="241"/>
      <c r="J1103" s="237"/>
      <c r="K1103" s="237"/>
      <c r="L1103" s="242"/>
      <c r="M1103" s="243"/>
      <c r="N1103" s="244"/>
      <c r="O1103" s="244"/>
      <c r="P1103" s="244"/>
      <c r="Q1103" s="244"/>
      <c r="R1103" s="244"/>
      <c r="S1103" s="244"/>
      <c r="T1103" s="245"/>
      <c r="AT1103" s="246" t="s">
        <v>164</v>
      </c>
      <c r="AU1103" s="246" t="s">
        <v>84</v>
      </c>
      <c r="AV1103" s="12" t="s">
        <v>84</v>
      </c>
      <c r="AW1103" s="12" t="s">
        <v>34</v>
      </c>
      <c r="AX1103" s="12" t="s">
        <v>74</v>
      </c>
      <c r="AY1103" s="246" t="s">
        <v>153</v>
      </c>
    </row>
    <row r="1104" s="13" customFormat="1">
      <c r="B1104" s="247"/>
      <c r="C1104" s="248"/>
      <c r="D1104" s="233" t="s">
        <v>164</v>
      </c>
      <c r="E1104" s="249" t="s">
        <v>19</v>
      </c>
      <c r="F1104" s="250" t="s">
        <v>167</v>
      </c>
      <c r="G1104" s="248"/>
      <c r="H1104" s="251">
        <v>50.340000000000003</v>
      </c>
      <c r="I1104" s="252"/>
      <c r="J1104" s="248"/>
      <c r="K1104" s="248"/>
      <c r="L1104" s="253"/>
      <c r="M1104" s="254"/>
      <c r="N1104" s="255"/>
      <c r="O1104" s="255"/>
      <c r="P1104" s="255"/>
      <c r="Q1104" s="255"/>
      <c r="R1104" s="255"/>
      <c r="S1104" s="255"/>
      <c r="T1104" s="256"/>
      <c r="AT1104" s="257" t="s">
        <v>164</v>
      </c>
      <c r="AU1104" s="257" t="s">
        <v>84</v>
      </c>
      <c r="AV1104" s="13" t="s">
        <v>160</v>
      </c>
      <c r="AW1104" s="13" t="s">
        <v>34</v>
      </c>
      <c r="AX1104" s="13" t="s">
        <v>82</v>
      </c>
      <c r="AY1104" s="257" t="s">
        <v>153</v>
      </c>
    </row>
    <row r="1105" s="1" customFormat="1" ht="24" customHeight="1">
      <c r="B1105" s="39"/>
      <c r="C1105" s="220" t="s">
        <v>1214</v>
      </c>
      <c r="D1105" s="220" t="s">
        <v>155</v>
      </c>
      <c r="E1105" s="221" t="s">
        <v>1215</v>
      </c>
      <c r="F1105" s="222" t="s">
        <v>1216</v>
      </c>
      <c r="G1105" s="223" t="s">
        <v>254</v>
      </c>
      <c r="H1105" s="224">
        <v>14.5</v>
      </c>
      <c r="I1105" s="225"/>
      <c r="J1105" s="226">
        <f>ROUND(I1105*H1105,2)</f>
        <v>0</v>
      </c>
      <c r="K1105" s="222" t="s">
        <v>159</v>
      </c>
      <c r="L1105" s="44"/>
      <c r="M1105" s="227" t="s">
        <v>19</v>
      </c>
      <c r="N1105" s="228" t="s">
        <v>45</v>
      </c>
      <c r="O1105" s="84"/>
      <c r="P1105" s="229">
        <f>O1105*H1105</f>
        <v>0</v>
      </c>
      <c r="Q1105" s="229">
        <v>0.0019200000000000001</v>
      </c>
      <c r="R1105" s="229">
        <f>Q1105*H1105</f>
        <v>0.02784</v>
      </c>
      <c r="S1105" s="229">
        <v>0</v>
      </c>
      <c r="T1105" s="230">
        <f>S1105*H1105</f>
        <v>0</v>
      </c>
      <c r="AR1105" s="231" t="s">
        <v>257</v>
      </c>
      <c r="AT1105" s="231" t="s">
        <v>155</v>
      </c>
      <c r="AU1105" s="231" t="s">
        <v>84</v>
      </c>
      <c r="AY1105" s="18" t="s">
        <v>153</v>
      </c>
      <c r="BE1105" s="232">
        <f>IF(N1105="základní",J1105,0)</f>
        <v>0</v>
      </c>
      <c r="BF1105" s="232">
        <f>IF(N1105="snížená",J1105,0)</f>
        <v>0</v>
      </c>
      <c r="BG1105" s="232">
        <f>IF(N1105="zákl. přenesená",J1105,0)</f>
        <v>0</v>
      </c>
      <c r="BH1105" s="232">
        <f>IF(N1105="sníž. přenesená",J1105,0)</f>
        <v>0</v>
      </c>
      <c r="BI1105" s="232">
        <f>IF(N1105="nulová",J1105,0)</f>
        <v>0</v>
      </c>
      <c r="BJ1105" s="18" t="s">
        <v>82</v>
      </c>
      <c r="BK1105" s="232">
        <f>ROUND(I1105*H1105,2)</f>
        <v>0</v>
      </c>
      <c r="BL1105" s="18" t="s">
        <v>257</v>
      </c>
      <c r="BM1105" s="231" t="s">
        <v>1217</v>
      </c>
    </row>
    <row r="1106" s="12" customFormat="1">
      <c r="B1106" s="236"/>
      <c r="C1106" s="237"/>
      <c r="D1106" s="233" t="s">
        <v>164</v>
      </c>
      <c r="E1106" s="238" t="s">
        <v>19</v>
      </c>
      <c r="F1106" s="239" t="s">
        <v>1218</v>
      </c>
      <c r="G1106" s="237"/>
      <c r="H1106" s="240">
        <v>12</v>
      </c>
      <c r="I1106" s="241"/>
      <c r="J1106" s="237"/>
      <c r="K1106" s="237"/>
      <c r="L1106" s="242"/>
      <c r="M1106" s="243"/>
      <c r="N1106" s="244"/>
      <c r="O1106" s="244"/>
      <c r="P1106" s="244"/>
      <c r="Q1106" s="244"/>
      <c r="R1106" s="244"/>
      <c r="S1106" s="244"/>
      <c r="T1106" s="245"/>
      <c r="AT1106" s="246" t="s">
        <v>164</v>
      </c>
      <c r="AU1106" s="246" t="s">
        <v>84</v>
      </c>
      <c r="AV1106" s="12" t="s">
        <v>84</v>
      </c>
      <c r="AW1106" s="12" t="s">
        <v>34</v>
      </c>
      <c r="AX1106" s="12" t="s">
        <v>74</v>
      </c>
      <c r="AY1106" s="246" t="s">
        <v>153</v>
      </c>
    </row>
    <row r="1107" s="12" customFormat="1">
      <c r="B1107" s="236"/>
      <c r="C1107" s="237"/>
      <c r="D1107" s="233" t="s">
        <v>164</v>
      </c>
      <c r="E1107" s="238" t="s">
        <v>19</v>
      </c>
      <c r="F1107" s="239" t="s">
        <v>1219</v>
      </c>
      <c r="G1107" s="237"/>
      <c r="H1107" s="240">
        <v>2.5</v>
      </c>
      <c r="I1107" s="241"/>
      <c r="J1107" s="237"/>
      <c r="K1107" s="237"/>
      <c r="L1107" s="242"/>
      <c r="M1107" s="243"/>
      <c r="N1107" s="244"/>
      <c r="O1107" s="244"/>
      <c r="P1107" s="244"/>
      <c r="Q1107" s="244"/>
      <c r="R1107" s="244"/>
      <c r="S1107" s="244"/>
      <c r="T1107" s="245"/>
      <c r="AT1107" s="246" t="s">
        <v>164</v>
      </c>
      <c r="AU1107" s="246" t="s">
        <v>84</v>
      </c>
      <c r="AV1107" s="12" t="s">
        <v>84</v>
      </c>
      <c r="AW1107" s="12" t="s">
        <v>34</v>
      </c>
      <c r="AX1107" s="12" t="s">
        <v>74</v>
      </c>
      <c r="AY1107" s="246" t="s">
        <v>153</v>
      </c>
    </row>
    <row r="1108" s="13" customFormat="1">
      <c r="B1108" s="247"/>
      <c r="C1108" s="248"/>
      <c r="D1108" s="233" t="s">
        <v>164</v>
      </c>
      <c r="E1108" s="249" t="s">
        <v>19</v>
      </c>
      <c r="F1108" s="250" t="s">
        <v>167</v>
      </c>
      <c r="G1108" s="248"/>
      <c r="H1108" s="251">
        <v>14.5</v>
      </c>
      <c r="I1108" s="252"/>
      <c r="J1108" s="248"/>
      <c r="K1108" s="248"/>
      <c r="L1108" s="253"/>
      <c r="M1108" s="254"/>
      <c r="N1108" s="255"/>
      <c r="O1108" s="255"/>
      <c r="P1108" s="255"/>
      <c r="Q1108" s="255"/>
      <c r="R1108" s="255"/>
      <c r="S1108" s="255"/>
      <c r="T1108" s="256"/>
      <c r="AT1108" s="257" t="s">
        <v>164</v>
      </c>
      <c r="AU1108" s="257" t="s">
        <v>84</v>
      </c>
      <c r="AV1108" s="13" t="s">
        <v>160</v>
      </c>
      <c r="AW1108" s="13" t="s">
        <v>34</v>
      </c>
      <c r="AX1108" s="13" t="s">
        <v>82</v>
      </c>
      <c r="AY1108" s="257" t="s">
        <v>153</v>
      </c>
    </row>
    <row r="1109" s="1" customFormat="1" ht="16.5" customHeight="1">
      <c r="B1109" s="39"/>
      <c r="C1109" s="220" t="s">
        <v>1220</v>
      </c>
      <c r="D1109" s="220" t="s">
        <v>155</v>
      </c>
      <c r="E1109" s="221" t="s">
        <v>1221</v>
      </c>
      <c r="F1109" s="222" t="s">
        <v>1222</v>
      </c>
      <c r="G1109" s="223" t="s">
        <v>182</v>
      </c>
      <c r="H1109" s="224">
        <v>7</v>
      </c>
      <c r="I1109" s="225"/>
      <c r="J1109" s="226">
        <f>ROUND(I1109*H1109,2)</f>
        <v>0</v>
      </c>
      <c r="K1109" s="222" t="s">
        <v>159</v>
      </c>
      <c r="L1109" s="44"/>
      <c r="M1109" s="227" t="s">
        <v>19</v>
      </c>
      <c r="N1109" s="228" t="s">
        <v>45</v>
      </c>
      <c r="O1109" s="84"/>
      <c r="P1109" s="229">
        <f>O1109*H1109</f>
        <v>0</v>
      </c>
      <c r="Q1109" s="229">
        <v>0.00089999999999999998</v>
      </c>
      <c r="R1109" s="229">
        <f>Q1109*H1109</f>
        <v>0.0063</v>
      </c>
      <c r="S1109" s="229">
        <v>0</v>
      </c>
      <c r="T1109" s="230">
        <f>S1109*H1109</f>
        <v>0</v>
      </c>
      <c r="AR1109" s="231" t="s">
        <v>257</v>
      </c>
      <c r="AT1109" s="231" t="s">
        <v>155</v>
      </c>
      <c r="AU1109" s="231" t="s">
        <v>84</v>
      </c>
      <c r="AY1109" s="18" t="s">
        <v>153</v>
      </c>
      <c r="BE1109" s="232">
        <f>IF(N1109="základní",J1109,0)</f>
        <v>0</v>
      </c>
      <c r="BF1109" s="232">
        <f>IF(N1109="snížená",J1109,0)</f>
        <v>0</v>
      </c>
      <c r="BG1109" s="232">
        <f>IF(N1109="zákl. přenesená",J1109,0)</f>
        <v>0</v>
      </c>
      <c r="BH1109" s="232">
        <f>IF(N1109="sníž. přenesená",J1109,0)</f>
        <v>0</v>
      </c>
      <c r="BI1109" s="232">
        <f>IF(N1109="nulová",J1109,0)</f>
        <v>0</v>
      </c>
      <c r="BJ1109" s="18" t="s">
        <v>82</v>
      </c>
      <c r="BK1109" s="232">
        <f>ROUND(I1109*H1109,2)</f>
        <v>0</v>
      </c>
      <c r="BL1109" s="18" t="s">
        <v>257</v>
      </c>
      <c r="BM1109" s="231" t="s">
        <v>1223</v>
      </c>
    </row>
    <row r="1110" s="12" customFormat="1">
      <c r="B1110" s="236"/>
      <c r="C1110" s="237"/>
      <c r="D1110" s="233" t="s">
        <v>164</v>
      </c>
      <c r="E1110" s="238" t="s">
        <v>19</v>
      </c>
      <c r="F1110" s="239" t="s">
        <v>1224</v>
      </c>
      <c r="G1110" s="237"/>
      <c r="H1110" s="240">
        <v>7</v>
      </c>
      <c r="I1110" s="241"/>
      <c r="J1110" s="237"/>
      <c r="K1110" s="237"/>
      <c r="L1110" s="242"/>
      <c r="M1110" s="243"/>
      <c r="N1110" s="244"/>
      <c r="O1110" s="244"/>
      <c r="P1110" s="244"/>
      <c r="Q1110" s="244"/>
      <c r="R1110" s="244"/>
      <c r="S1110" s="244"/>
      <c r="T1110" s="245"/>
      <c r="AT1110" s="246" t="s">
        <v>164</v>
      </c>
      <c r="AU1110" s="246" t="s">
        <v>84</v>
      </c>
      <c r="AV1110" s="12" t="s">
        <v>84</v>
      </c>
      <c r="AW1110" s="12" t="s">
        <v>34</v>
      </c>
      <c r="AX1110" s="12" t="s">
        <v>74</v>
      </c>
      <c r="AY1110" s="246" t="s">
        <v>153</v>
      </c>
    </row>
    <row r="1111" s="13" customFormat="1">
      <c r="B1111" s="247"/>
      <c r="C1111" s="248"/>
      <c r="D1111" s="233" t="s">
        <v>164</v>
      </c>
      <c r="E1111" s="249" t="s">
        <v>19</v>
      </c>
      <c r="F1111" s="250" t="s">
        <v>167</v>
      </c>
      <c r="G1111" s="248"/>
      <c r="H1111" s="251">
        <v>7</v>
      </c>
      <c r="I1111" s="252"/>
      <c r="J1111" s="248"/>
      <c r="K1111" s="248"/>
      <c r="L1111" s="253"/>
      <c r="M1111" s="254"/>
      <c r="N1111" s="255"/>
      <c r="O1111" s="255"/>
      <c r="P1111" s="255"/>
      <c r="Q1111" s="255"/>
      <c r="R1111" s="255"/>
      <c r="S1111" s="255"/>
      <c r="T1111" s="256"/>
      <c r="AT1111" s="257" t="s">
        <v>164</v>
      </c>
      <c r="AU1111" s="257" t="s">
        <v>84</v>
      </c>
      <c r="AV1111" s="13" t="s">
        <v>160</v>
      </c>
      <c r="AW1111" s="13" t="s">
        <v>34</v>
      </c>
      <c r="AX1111" s="13" t="s">
        <v>82</v>
      </c>
      <c r="AY1111" s="257" t="s">
        <v>153</v>
      </c>
    </row>
    <row r="1112" s="1" customFormat="1" ht="16.5" customHeight="1">
      <c r="B1112" s="39"/>
      <c r="C1112" s="220" t="s">
        <v>1225</v>
      </c>
      <c r="D1112" s="220" t="s">
        <v>155</v>
      </c>
      <c r="E1112" s="221" t="s">
        <v>1226</v>
      </c>
      <c r="F1112" s="222" t="s">
        <v>1227</v>
      </c>
      <c r="G1112" s="223" t="s">
        <v>182</v>
      </c>
      <c r="H1112" s="224">
        <v>28.850000000000001</v>
      </c>
      <c r="I1112" s="225"/>
      <c r="J1112" s="226">
        <f>ROUND(I1112*H1112,2)</f>
        <v>0</v>
      </c>
      <c r="K1112" s="222" t="s">
        <v>159</v>
      </c>
      <c r="L1112" s="44"/>
      <c r="M1112" s="227" t="s">
        <v>19</v>
      </c>
      <c r="N1112" s="228" t="s">
        <v>45</v>
      </c>
      <c r="O1112" s="84"/>
      <c r="P1112" s="229">
        <f>O1112*H1112</f>
        <v>0</v>
      </c>
      <c r="Q1112" s="229">
        <v>0.00091</v>
      </c>
      <c r="R1112" s="229">
        <f>Q1112*H1112</f>
        <v>0.026253500000000003</v>
      </c>
      <c r="S1112" s="229">
        <v>0</v>
      </c>
      <c r="T1112" s="230">
        <f>S1112*H1112</f>
        <v>0</v>
      </c>
      <c r="AR1112" s="231" t="s">
        <v>257</v>
      </c>
      <c r="AT1112" s="231" t="s">
        <v>155</v>
      </c>
      <c r="AU1112" s="231" t="s">
        <v>84</v>
      </c>
      <c r="AY1112" s="18" t="s">
        <v>153</v>
      </c>
      <c r="BE1112" s="232">
        <f>IF(N1112="základní",J1112,0)</f>
        <v>0</v>
      </c>
      <c r="BF1112" s="232">
        <f>IF(N1112="snížená",J1112,0)</f>
        <v>0</v>
      </c>
      <c r="BG1112" s="232">
        <f>IF(N1112="zákl. přenesená",J1112,0)</f>
        <v>0</v>
      </c>
      <c r="BH1112" s="232">
        <f>IF(N1112="sníž. přenesená",J1112,0)</f>
        <v>0</v>
      </c>
      <c r="BI1112" s="232">
        <f>IF(N1112="nulová",J1112,0)</f>
        <v>0</v>
      </c>
      <c r="BJ1112" s="18" t="s">
        <v>82</v>
      </c>
      <c r="BK1112" s="232">
        <f>ROUND(I1112*H1112,2)</f>
        <v>0</v>
      </c>
      <c r="BL1112" s="18" t="s">
        <v>257</v>
      </c>
      <c r="BM1112" s="231" t="s">
        <v>1228</v>
      </c>
    </row>
    <row r="1113" s="12" customFormat="1">
      <c r="B1113" s="236"/>
      <c r="C1113" s="237"/>
      <c r="D1113" s="233" t="s">
        <v>164</v>
      </c>
      <c r="E1113" s="238" t="s">
        <v>19</v>
      </c>
      <c r="F1113" s="239" t="s">
        <v>1162</v>
      </c>
      <c r="G1113" s="237"/>
      <c r="H1113" s="240">
        <v>28.850000000000001</v>
      </c>
      <c r="I1113" s="241"/>
      <c r="J1113" s="237"/>
      <c r="K1113" s="237"/>
      <c r="L1113" s="242"/>
      <c r="M1113" s="243"/>
      <c r="N1113" s="244"/>
      <c r="O1113" s="244"/>
      <c r="P1113" s="244"/>
      <c r="Q1113" s="244"/>
      <c r="R1113" s="244"/>
      <c r="S1113" s="244"/>
      <c r="T1113" s="245"/>
      <c r="AT1113" s="246" t="s">
        <v>164</v>
      </c>
      <c r="AU1113" s="246" t="s">
        <v>84</v>
      </c>
      <c r="AV1113" s="12" t="s">
        <v>84</v>
      </c>
      <c r="AW1113" s="12" t="s">
        <v>34</v>
      </c>
      <c r="AX1113" s="12" t="s">
        <v>74</v>
      </c>
      <c r="AY1113" s="246" t="s">
        <v>153</v>
      </c>
    </row>
    <row r="1114" s="13" customFormat="1">
      <c r="B1114" s="247"/>
      <c r="C1114" s="248"/>
      <c r="D1114" s="233" t="s">
        <v>164</v>
      </c>
      <c r="E1114" s="249" t="s">
        <v>19</v>
      </c>
      <c r="F1114" s="250" t="s">
        <v>167</v>
      </c>
      <c r="G1114" s="248"/>
      <c r="H1114" s="251">
        <v>28.850000000000001</v>
      </c>
      <c r="I1114" s="252"/>
      <c r="J1114" s="248"/>
      <c r="K1114" s="248"/>
      <c r="L1114" s="253"/>
      <c r="M1114" s="254"/>
      <c r="N1114" s="255"/>
      <c r="O1114" s="255"/>
      <c r="P1114" s="255"/>
      <c r="Q1114" s="255"/>
      <c r="R1114" s="255"/>
      <c r="S1114" s="255"/>
      <c r="T1114" s="256"/>
      <c r="AT1114" s="257" t="s">
        <v>164</v>
      </c>
      <c r="AU1114" s="257" t="s">
        <v>84</v>
      </c>
      <c r="AV1114" s="13" t="s">
        <v>160</v>
      </c>
      <c r="AW1114" s="13" t="s">
        <v>34</v>
      </c>
      <c r="AX1114" s="13" t="s">
        <v>82</v>
      </c>
      <c r="AY1114" s="257" t="s">
        <v>153</v>
      </c>
    </row>
    <row r="1115" s="1" customFormat="1" ht="24" customHeight="1">
      <c r="B1115" s="39"/>
      <c r="C1115" s="220" t="s">
        <v>1229</v>
      </c>
      <c r="D1115" s="220" t="s">
        <v>155</v>
      </c>
      <c r="E1115" s="221" t="s">
        <v>1230</v>
      </c>
      <c r="F1115" s="222" t="s">
        <v>1231</v>
      </c>
      <c r="G1115" s="223" t="s">
        <v>254</v>
      </c>
      <c r="H1115" s="224">
        <v>8</v>
      </c>
      <c r="I1115" s="225"/>
      <c r="J1115" s="226">
        <f>ROUND(I1115*H1115,2)</f>
        <v>0</v>
      </c>
      <c r="K1115" s="222" t="s">
        <v>159</v>
      </c>
      <c r="L1115" s="44"/>
      <c r="M1115" s="227" t="s">
        <v>19</v>
      </c>
      <c r="N1115" s="228" t="s">
        <v>45</v>
      </c>
      <c r="O1115" s="84"/>
      <c r="P1115" s="229">
        <f>O1115*H1115</f>
        <v>0</v>
      </c>
      <c r="Q1115" s="229">
        <v>0.00019000000000000001</v>
      </c>
      <c r="R1115" s="229">
        <f>Q1115*H1115</f>
        <v>0.0015200000000000001</v>
      </c>
      <c r="S1115" s="229">
        <v>0</v>
      </c>
      <c r="T1115" s="230">
        <f>S1115*H1115</f>
        <v>0</v>
      </c>
      <c r="AR1115" s="231" t="s">
        <v>257</v>
      </c>
      <c r="AT1115" s="231" t="s">
        <v>155</v>
      </c>
      <c r="AU1115" s="231" t="s">
        <v>84</v>
      </c>
      <c r="AY1115" s="18" t="s">
        <v>153</v>
      </c>
      <c r="BE1115" s="232">
        <f>IF(N1115="základní",J1115,0)</f>
        <v>0</v>
      </c>
      <c r="BF1115" s="232">
        <f>IF(N1115="snížená",J1115,0)</f>
        <v>0</v>
      </c>
      <c r="BG1115" s="232">
        <f>IF(N1115="zákl. přenesená",J1115,0)</f>
        <v>0</v>
      </c>
      <c r="BH1115" s="232">
        <f>IF(N1115="sníž. přenesená",J1115,0)</f>
        <v>0</v>
      </c>
      <c r="BI1115" s="232">
        <f>IF(N1115="nulová",J1115,0)</f>
        <v>0</v>
      </c>
      <c r="BJ1115" s="18" t="s">
        <v>82</v>
      </c>
      <c r="BK1115" s="232">
        <f>ROUND(I1115*H1115,2)</f>
        <v>0</v>
      </c>
      <c r="BL1115" s="18" t="s">
        <v>257</v>
      </c>
      <c r="BM1115" s="231" t="s">
        <v>1232</v>
      </c>
    </row>
    <row r="1116" s="1" customFormat="1" ht="16.5" customHeight="1">
      <c r="B1116" s="39"/>
      <c r="C1116" s="220" t="s">
        <v>1233</v>
      </c>
      <c r="D1116" s="220" t="s">
        <v>155</v>
      </c>
      <c r="E1116" s="221" t="s">
        <v>1234</v>
      </c>
      <c r="F1116" s="222" t="s">
        <v>1235</v>
      </c>
      <c r="G1116" s="223" t="s">
        <v>182</v>
      </c>
      <c r="H1116" s="224">
        <v>18.5</v>
      </c>
      <c r="I1116" s="225"/>
      <c r="J1116" s="226">
        <f>ROUND(I1116*H1116,2)</f>
        <v>0</v>
      </c>
      <c r="K1116" s="222" t="s">
        <v>159</v>
      </c>
      <c r="L1116" s="44"/>
      <c r="M1116" s="227" t="s">
        <v>19</v>
      </c>
      <c r="N1116" s="228" t="s">
        <v>45</v>
      </c>
      <c r="O1116" s="84"/>
      <c r="P1116" s="229">
        <f>O1116*H1116</f>
        <v>0</v>
      </c>
      <c r="Q1116" s="229">
        <v>0.00108</v>
      </c>
      <c r="R1116" s="229">
        <f>Q1116*H1116</f>
        <v>0.019980000000000001</v>
      </c>
      <c r="S1116" s="229">
        <v>0</v>
      </c>
      <c r="T1116" s="230">
        <f>S1116*H1116</f>
        <v>0</v>
      </c>
      <c r="AR1116" s="231" t="s">
        <v>257</v>
      </c>
      <c r="AT1116" s="231" t="s">
        <v>155</v>
      </c>
      <c r="AU1116" s="231" t="s">
        <v>84</v>
      </c>
      <c r="AY1116" s="18" t="s">
        <v>153</v>
      </c>
      <c r="BE1116" s="232">
        <f>IF(N1116="základní",J1116,0)</f>
        <v>0</v>
      </c>
      <c r="BF1116" s="232">
        <f>IF(N1116="snížená",J1116,0)</f>
        <v>0</v>
      </c>
      <c r="BG1116" s="232">
        <f>IF(N1116="zákl. přenesená",J1116,0)</f>
        <v>0</v>
      </c>
      <c r="BH1116" s="232">
        <f>IF(N1116="sníž. přenesená",J1116,0)</f>
        <v>0</v>
      </c>
      <c r="BI1116" s="232">
        <f>IF(N1116="nulová",J1116,0)</f>
        <v>0</v>
      </c>
      <c r="BJ1116" s="18" t="s">
        <v>82</v>
      </c>
      <c r="BK1116" s="232">
        <f>ROUND(I1116*H1116,2)</f>
        <v>0</v>
      </c>
      <c r="BL1116" s="18" t="s">
        <v>257</v>
      </c>
      <c r="BM1116" s="231" t="s">
        <v>1236</v>
      </c>
    </row>
    <row r="1117" s="12" customFormat="1">
      <c r="B1117" s="236"/>
      <c r="C1117" s="237"/>
      <c r="D1117" s="233" t="s">
        <v>164</v>
      </c>
      <c r="E1117" s="238" t="s">
        <v>19</v>
      </c>
      <c r="F1117" s="239" t="s">
        <v>1237</v>
      </c>
      <c r="G1117" s="237"/>
      <c r="H1117" s="240">
        <v>3.6000000000000001</v>
      </c>
      <c r="I1117" s="241"/>
      <c r="J1117" s="237"/>
      <c r="K1117" s="237"/>
      <c r="L1117" s="242"/>
      <c r="M1117" s="243"/>
      <c r="N1117" s="244"/>
      <c r="O1117" s="244"/>
      <c r="P1117" s="244"/>
      <c r="Q1117" s="244"/>
      <c r="R1117" s="244"/>
      <c r="S1117" s="244"/>
      <c r="T1117" s="245"/>
      <c r="AT1117" s="246" t="s">
        <v>164</v>
      </c>
      <c r="AU1117" s="246" t="s">
        <v>84</v>
      </c>
      <c r="AV1117" s="12" t="s">
        <v>84</v>
      </c>
      <c r="AW1117" s="12" t="s">
        <v>34</v>
      </c>
      <c r="AX1117" s="12" t="s">
        <v>74</v>
      </c>
      <c r="AY1117" s="246" t="s">
        <v>153</v>
      </c>
    </row>
    <row r="1118" s="12" customFormat="1">
      <c r="B1118" s="236"/>
      <c r="C1118" s="237"/>
      <c r="D1118" s="233" t="s">
        <v>164</v>
      </c>
      <c r="E1118" s="238" t="s">
        <v>19</v>
      </c>
      <c r="F1118" s="239" t="s">
        <v>1238</v>
      </c>
      <c r="G1118" s="237"/>
      <c r="H1118" s="240">
        <v>8.5</v>
      </c>
      <c r="I1118" s="241"/>
      <c r="J1118" s="237"/>
      <c r="K1118" s="237"/>
      <c r="L1118" s="242"/>
      <c r="M1118" s="243"/>
      <c r="N1118" s="244"/>
      <c r="O1118" s="244"/>
      <c r="P1118" s="244"/>
      <c r="Q1118" s="244"/>
      <c r="R1118" s="244"/>
      <c r="S1118" s="244"/>
      <c r="T1118" s="245"/>
      <c r="AT1118" s="246" t="s">
        <v>164</v>
      </c>
      <c r="AU1118" s="246" t="s">
        <v>84</v>
      </c>
      <c r="AV1118" s="12" t="s">
        <v>84</v>
      </c>
      <c r="AW1118" s="12" t="s">
        <v>34</v>
      </c>
      <c r="AX1118" s="12" t="s">
        <v>74</v>
      </c>
      <c r="AY1118" s="246" t="s">
        <v>153</v>
      </c>
    </row>
    <row r="1119" s="12" customFormat="1">
      <c r="B1119" s="236"/>
      <c r="C1119" s="237"/>
      <c r="D1119" s="233" t="s">
        <v>164</v>
      </c>
      <c r="E1119" s="238" t="s">
        <v>19</v>
      </c>
      <c r="F1119" s="239" t="s">
        <v>1239</v>
      </c>
      <c r="G1119" s="237"/>
      <c r="H1119" s="240">
        <v>6.4000000000000004</v>
      </c>
      <c r="I1119" s="241"/>
      <c r="J1119" s="237"/>
      <c r="K1119" s="237"/>
      <c r="L1119" s="242"/>
      <c r="M1119" s="243"/>
      <c r="N1119" s="244"/>
      <c r="O1119" s="244"/>
      <c r="P1119" s="244"/>
      <c r="Q1119" s="244"/>
      <c r="R1119" s="244"/>
      <c r="S1119" s="244"/>
      <c r="T1119" s="245"/>
      <c r="AT1119" s="246" t="s">
        <v>164</v>
      </c>
      <c r="AU1119" s="246" t="s">
        <v>84</v>
      </c>
      <c r="AV1119" s="12" t="s">
        <v>84</v>
      </c>
      <c r="AW1119" s="12" t="s">
        <v>34</v>
      </c>
      <c r="AX1119" s="12" t="s">
        <v>74</v>
      </c>
      <c r="AY1119" s="246" t="s">
        <v>153</v>
      </c>
    </row>
    <row r="1120" s="13" customFormat="1">
      <c r="B1120" s="247"/>
      <c r="C1120" s="248"/>
      <c r="D1120" s="233" t="s">
        <v>164</v>
      </c>
      <c r="E1120" s="249" t="s">
        <v>19</v>
      </c>
      <c r="F1120" s="250" t="s">
        <v>167</v>
      </c>
      <c r="G1120" s="248"/>
      <c r="H1120" s="251">
        <v>18.5</v>
      </c>
      <c r="I1120" s="252"/>
      <c r="J1120" s="248"/>
      <c r="K1120" s="248"/>
      <c r="L1120" s="253"/>
      <c r="M1120" s="254"/>
      <c r="N1120" s="255"/>
      <c r="O1120" s="255"/>
      <c r="P1120" s="255"/>
      <c r="Q1120" s="255"/>
      <c r="R1120" s="255"/>
      <c r="S1120" s="255"/>
      <c r="T1120" s="256"/>
      <c r="AT1120" s="257" t="s">
        <v>164</v>
      </c>
      <c r="AU1120" s="257" t="s">
        <v>84</v>
      </c>
      <c r="AV1120" s="13" t="s">
        <v>160</v>
      </c>
      <c r="AW1120" s="13" t="s">
        <v>34</v>
      </c>
      <c r="AX1120" s="13" t="s">
        <v>82</v>
      </c>
      <c r="AY1120" s="257" t="s">
        <v>153</v>
      </c>
    </row>
    <row r="1121" s="1" customFormat="1" ht="24" customHeight="1">
      <c r="B1121" s="39"/>
      <c r="C1121" s="220" t="s">
        <v>1240</v>
      </c>
      <c r="D1121" s="220" t="s">
        <v>155</v>
      </c>
      <c r="E1121" s="221" t="s">
        <v>1241</v>
      </c>
      <c r="F1121" s="222" t="s">
        <v>1242</v>
      </c>
      <c r="G1121" s="223" t="s">
        <v>215</v>
      </c>
      <c r="H1121" s="224">
        <v>5.4039999999999999</v>
      </c>
      <c r="I1121" s="225"/>
      <c r="J1121" s="226">
        <f>ROUND(I1121*H1121,2)</f>
        <v>0</v>
      </c>
      <c r="K1121" s="222" t="s">
        <v>159</v>
      </c>
      <c r="L1121" s="44"/>
      <c r="M1121" s="227" t="s">
        <v>19</v>
      </c>
      <c r="N1121" s="228" t="s">
        <v>45</v>
      </c>
      <c r="O1121" s="84"/>
      <c r="P1121" s="229">
        <f>O1121*H1121</f>
        <v>0</v>
      </c>
      <c r="Q1121" s="229">
        <v>0</v>
      </c>
      <c r="R1121" s="229">
        <f>Q1121*H1121</f>
        <v>0</v>
      </c>
      <c r="S1121" s="229">
        <v>0</v>
      </c>
      <c r="T1121" s="230">
        <f>S1121*H1121</f>
        <v>0</v>
      </c>
      <c r="AR1121" s="231" t="s">
        <v>257</v>
      </c>
      <c r="AT1121" s="231" t="s">
        <v>155</v>
      </c>
      <c r="AU1121" s="231" t="s">
        <v>84</v>
      </c>
      <c r="AY1121" s="18" t="s">
        <v>153</v>
      </c>
      <c r="BE1121" s="232">
        <f>IF(N1121="základní",J1121,0)</f>
        <v>0</v>
      </c>
      <c r="BF1121" s="232">
        <f>IF(N1121="snížená",J1121,0)</f>
        <v>0</v>
      </c>
      <c r="BG1121" s="232">
        <f>IF(N1121="zákl. přenesená",J1121,0)</f>
        <v>0</v>
      </c>
      <c r="BH1121" s="232">
        <f>IF(N1121="sníž. přenesená",J1121,0)</f>
        <v>0</v>
      </c>
      <c r="BI1121" s="232">
        <f>IF(N1121="nulová",J1121,0)</f>
        <v>0</v>
      </c>
      <c r="BJ1121" s="18" t="s">
        <v>82</v>
      </c>
      <c r="BK1121" s="232">
        <f>ROUND(I1121*H1121,2)</f>
        <v>0</v>
      </c>
      <c r="BL1121" s="18" t="s">
        <v>257</v>
      </c>
      <c r="BM1121" s="231" t="s">
        <v>1243</v>
      </c>
    </row>
    <row r="1122" s="1" customFormat="1">
      <c r="B1122" s="39"/>
      <c r="C1122" s="40"/>
      <c r="D1122" s="233" t="s">
        <v>162</v>
      </c>
      <c r="E1122" s="40"/>
      <c r="F1122" s="234" t="s">
        <v>1244</v>
      </c>
      <c r="G1122" s="40"/>
      <c r="H1122" s="40"/>
      <c r="I1122" s="146"/>
      <c r="J1122" s="40"/>
      <c r="K1122" s="40"/>
      <c r="L1122" s="44"/>
      <c r="M1122" s="235"/>
      <c r="N1122" s="84"/>
      <c r="O1122" s="84"/>
      <c r="P1122" s="84"/>
      <c r="Q1122" s="84"/>
      <c r="R1122" s="84"/>
      <c r="S1122" s="84"/>
      <c r="T1122" s="85"/>
      <c r="AT1122" s="18" t="s">
        <v>162</v>
      </c>
      <c r="AU1122" s="18" t="s">
        <v>84</v>
      </c>
    </row>
    <row r="1123" s="11" customFormat="1" ht="22.8" customHeight="1">
      <c r="B1123" s="204"/>
      <c r="C1123" s="205"/>
      <c r="D1123" s="206" t="s">
        <v>73</v>
      </c>
      <c r="E1123" s="218" t="s">
        <v>1245</v>
      </c>
      <c r="F1123" s="218" t="s">
        <v>1246</v>
      </c>
      <c r="G1123" s="205"/>
      <c r="H1123" s="205"/>
      <c r="I1123" s="208"/>
      <c r="J1123" s="219">
        <f>BK1123</f>
        <v>0</v>
      </c>
      <c r="K1123" s="205"/>
      <c r="L1123" s="210"/>
      <c r="M1123" s="211"/>
      <c r="N1123" s="212"/>
      <c r="O1123" s="212"/>
      <c r="P1123" s="213">
        <f>SUM(P1124:P1134)</f>
        <v>0</v>
      </c>
      <c r="Q1123" s="212"/>
      <c r="R1123" s="213">
        <f>SUM(R1124:R1134)</f>
        <v>0.10993332</v>
      </c>
      <c r="S1123" s="212"/>
      <c r="T1123" s="214">
        <f>SUM(T1124:T1134)</f>
        <v>0.22509480000000001</v>
      </c>
      <c r="AR1123" s="215" t="s">
        <v>84</v>
      </c>
      <c r="AT1123" s="216" t="s">
        <v>73</v>
      </c>
      <c r="AU1123" s="216" t="s">
        <v>82</v>
      </c>
      <c r="AY1123" s="215" t="s">
        <v>153</v>
      </c>
      <c r="BK1123" s="217">
        <f>SUM(BK1124:BK1134)</f>
        <v>0</v>
      </c>
    </row>
    <row r="1124" s="1" customFormat="1" ht="16.5" customHeight="1">
      <c r="B1124" s="39"/>
      <c r="C1124" s="220" t="s">
        <v>1247</v>
      </c>
      <c r="D1124" s="220" t="s">
        <v>155</v>
      </c>
      <c r="E1124" s="221" t="s">
        <v>1248</v>
      </c>
      <c r="F1124" s="222" t="s">
        <v>1249</v>
      </c>
      <c r="G1124" s="223" t="s">
        <v>158</v>
      </c>
      <c r="H1124" s="224">
        <v>12.66</v>
      </c>
      <c r="I1124" s="225"/>
      <c r="J1124" s="226">
        <f>ROUND(I1124*H1124,2)</f>
        <v>0</v>
      </c>
      <c r="K1124" s="222" t="s">
        <v>159</v>
      </c>
      <c r="L1124" s="44"/>
      <c r="M1124" s="227" t="s">
        <v>19</v>
      </c>
      <c r="N1124" s="228" t="s">
        <v>45</v>
      </c>
      <c r="O1124" s="84"/>
      <c r="P1124" s="229">
        <f>O1124*H1124</f>
        <v>0</v>
      </c>
      <c r="Q1124" s="229">
        <v>0</v>
      </c>
      <c r="R1124" s="229">
        <f>Q1124*H1124</f>
        <v>0</v>
      </c>
      <c r="S1124" s="229">
        <v>0.017780000000000001</v>
      </c>
      <c r="T1124" s="230">
        <f>S1124*H1124</f>
        <v>0.22509480000000001</v>
      </c>
      <c r="AR1124" s="231" t="s">
        <v>257</v>
      </c>
      <c r="AT1124" s="231" t="s">
        <v>155</v>
      </c>
      <c r="AU1124" s="231" t="s">
        <v>84</v>
      </c>
      <c r="AY1124" s="18" t="s">
        <v>153</v>
      </c>
      <c r="BE1124" s="232">
        <f>IF(N1124="základní",J1124,0)</f>
        <v>0</v>
      </c>
      <c r="BF1124" s="232">
        <f>IF(N1124="snížená",J1124,0)</f>
        <v>0</v>
      </c>
      <c r="BG1124" s="232">
        <f>IF(N1124="zákl. přenesená",J1124,0)</f>
        <v>0</v>
      </c>
      <c r="BH1124" s="232">
        <f>IF(N1124="sníž. přenesená",J1124,0)</f>
        <v>0</v>
      </c>
      <c r="BI1124" s="232">
        <f>IF(N1124="nulová",J1124,0)</f>
        <v>0</v>
      </c>
      <c r="BJ1124" s="18" t="s">
        <v>82</v>
      </c>
      <c r="BK1124" s="232">
        <f>ROUND(I1124*H1124,2)</f>
        <v>0</v>
      </c>
      <c r="BL1124" s="18" t="s">
        <v>257</v>
      </c>
      <c r="BM1124" s="231" t="s">
        <v>1250</v>
      </c>
    </row>
    <row r="1125" s="1" customFormat="1">
      <c r="B1125" s="39"/>
      <c r="C1125" s="40"/>
      <c r="D1125" s="233" t="s">
        <v>162</v>
      </c>
      <c r="E1125" s="40"/>
      <c r="F1125" s="234" t="s">
        <v>1251</v>
      </c>
      <c r="G1125" s="40"/>
      <c r="H1125" s="40"/>
      <c r="I1125" s="146"/>
      <c r="J1125" s="40"/>
      <c r="K1125" s="40"/>
      <c r="L1125" s="44"/>
      <c r="M1125" s="235"/>
      <c r="N1125" s="84"/>
      <c r="O1125" s="84"/>
      <c r="P1125" s="84"/>
      <c r="Q1125" s="84"/>
      <c r="R1125" s="84"/>
      <c r="S1125" s="84"/>
      <c r="T1125" s="85"/>
      <c r="AT1125" s="18" t="s">
        <v>162</v>
      </c>
      <c r="AU1125" s="18" t="s">
        <v>84</v>
      </c>
    </row>
    <row r="1126" s="12" customFormat="1">
      <c r="B1126" s="236"/>
      <c r="C1126" s="237"/>
      <c r="D1126" s="233" t="s">
        <v>164</v>
      </c>
      <c r="E1126" s="238" t="s">
        <v>19</v>
      </c>
      <c r="F1126" s="239" t="s">
        <v>986</v>
      </c>
      <c r="G1126" s="237"/>
      <c r="H1126" s="240">
        <v>9.5600000000000005</v>
      </c>
      <c r="I1126" s="241"/>
      <c r="J1126" s="237"/>
      <c r="K1126" s="237"/>
      <c r="L1126" s="242"/>
      <c r="M1126" s="243"/>
      <c r="N1126" s="244"/>
      <c r="O1126" s="244"/>
      <c r="P1126" s="244"/>
      <c r="Q1126" s="244"/>
      <c r="R1126" s="244"/>
      <c r="S1126" s="244"/>
      <c r="T1126" s="245"/>
      <c r="AT1126" s="246" t="s">
        <v>164</v>
      </c>
      <c r="AU1126" s="246" t="s">
        <v>84</v>
      </c>
      <c r="AV1126" s="12" t="s">
        <v>84</v>
      </c>
      <c r="AW1126" s="12" t="s">
        <v>34</v>
      </c>
      <c r="AX1126" s="12" t="s">
        <v>74</v>
      </c>
      <c r="AY1126" s="246" t="s">
        <v>153</v>
      </c>
    </row>
    <row r="1127" s="12" customFormat="1">
      <c r="B1127" s="236"/>
      <c r="C1127" s="237"/>
      <c r="D1127" s="233" t="s">
        <v>164</v>
      </c>
      <c r="E1127" s="238" t="s">
        <v>19</v>
      </c>
      <c r="F1127" s="239" t="s">
        <v>165</v>
      </c>
      <c r="G1127" s="237"/>
      <c r="H1127" s="240">
        <v>3.1000000000000001</v>
      </c>
      <c r="I1127" s="241"/>
      <c r="J1127" s="237"/>
      <c r="K1127" s="237"/>
      <c r="L1127" s="242"/>
      <c r="M1127" s="243"/>
      <c r="N1127" s="244"/>
      <c r="O1127" s="244"/>
      <c r="P1127" s="244"/>
      <c r="Q1127" s="244"/>
      <c r="R1127" s="244"/>
      <c r="S1127" s="244"/>
      <c r="T1127" s="245"/>
      <c r="AT1127" s="246" t="s">
        <v>164</v>
      </c>
      <c r="AU1127" s="246" t="s">
        <v>84</v>
      </c>
      <c r="AV1127" s="12" t="s">
        <v>84</v>
      </c>
      <c r="AW1127" s="12" t="s">
        <v>34</v>
      </c>
      <c r="AX1127" s="12" t="s">
        <v>74</v>
      </c>
      <c r="AY1127" s="246" t="s">
        <v>153</v>
      </c>
    </row>
    <row r="1128" s="13" customFormat="1">
      <c r="B1128" s="247"/>
      <c r="C1128" s="248"/>
      <c r="D1128" s="233" t="s">
        <v>164</v>
      </c>
      <c r="E1128" s="249" t="s">
        <v>19</v>
      </c>
      <c r="F1128" s="250" t="s">
        <v>167</v>
      </c>
      <c r="G1128" s="248"/>
      <c r="H1128" s="251">
        <v>12.66</v>
      </c>
      <c r="I1128" s="252"/>
      <c r="J1128" s="248"/>
      <c r="K1128" s="248"/>
      <c r="L1128" s="253"/>
      <c r="M1128" s="254"/>
      <c r="N1128" s="255"/>
      <c r="O1128" s="255"/>
      <c r="P1128" s="255"/>
      <c r="Q1128" s="255"/>
      <c r="R1128" s="255"/>
      <c r="S1128" s="255"/>
      <c r="T1128" s="256"/>
      <c r="AT1128" s="257" t="s">
        <v>164</v>
      </c>
      <c r="AU1128" s="257" t="s">
        <v>84</v>
      </c>
      <c r="AV1128" s="13" t="s">
        <v>160</v>
      </c>
      <c r="AW1128" s="13" t="s">
        <v>34</v>
      </c>
      <c r="AX1128" s="13" t="s">
        <v>82</v>
      </c>
      <c r="AY1128" s="257" t="s">
        <v>153</v>
      </c>
    </row>
    <row r="1129" s="1" customFormat="1" ht="16.5" customHeight="1">
      <c r="B1129" s="39"/>
      <c r="C1129" s="220" t="s">
        <v>1252</v>
      </c>
      <c r="D1129" s="220" t="s">
        <v>155</v>
      </c>
      <c r="E1129" s="221" t="s">
        <v>1253</v>
      </c>
      <c r="F1129" s="222" t="s">
        <v>1254</v>
      </c>
      <c r="G1129" s="223" t="s">
        <v>158</v>
      </c>
      <c r="H1129" s="224">
        <v>713.85299999999995</v>
      </c>
      <c r="I1129" s="225"/>
      <c r="J1129" s="226">
        <f>ROUND(I1129*H1129,2)</f>
        <v>0</v>
      </c>
      <c r="K1129" s="222" t="s">
        <v>159</v>
      </c>
      <c r="L1129" s="44"/>
      <c r="M1129" s="227" t="s">
        <v>19</v>
      </c>
      <c r="N1129" s="228" t="s">
        <v>45</v>
      </c>
      <c r="O1129" s="84"/>
      <c r="P1129" s="229">
        <f>O1129*H1129</f>
        <v>0</v>
      </c>
      <c r="Q1129" s="229">
        <v>0</v>
      </c>
      <c r="R1129" s="229">
        <f>Q1129*H1129</f>
        <v>0</v>
      </c>
      <c r="S1129" s="229">
        <v>0</v>
      </c>
      <c r="T1129" s="230">
        <f>S1129*H1129</f>
        <v>0</v>
      </c>
      <c r="AR1129" s="231" t="s">
        <v>257</v>
      </c>
      <c r="AT1129" s="231" t="s">
        <v>155</v>
      </c>
      <c r="AU1129" s="231" t="s">
        <v>84</v>
      </c>
      <c r="AY1129" s="18" t="s">
        <v>153</v>
      </c>
      <c r="BE1129" s="232">
        <f>IF(N1129="základní",J1129,0)</f>
        <v>0</v>
      </c>
      <c r="BF1129" s="232">
        <f>IF(N1129="snížená",J1129,0)</f>
        <v>0</v>
      </c>
      <c r="BG1129" s="232">
        <f>IF(N1129="zákl. přenesená",J1129,0)</f>
        <v>0</v>
      </c>
      <c r="BH1129" s="232">
        <f>IF(N1129="sníž. přenesená",J1129,0)</f>
        <v>0</v>
      </c>
      <c r="BI1129" s="232">
        <f>IF(N1129="nulová",J1129,0)</f>
        <v>0</v>
      </c>
      <c r="BJ1129" s="18" t="s">
        <v>82</v>
      </c>
      <c r="BK1129" s="232">
        <f>ROUND(I1129*H1129,2)</f>
        <v>0</v>
      </c>
      <c r="BL1129" s="18" t="s">
        <v>257</v>
      </c>
      <c r="BM1129" s="231" t="s">
        <v>1255</v>
      </c>
    </row>
    <row r="1130" s="1" customFormat="1">
      <c r="B1130" s="39"/>
      <c r="C1130" s="40"/>
      <c r="D1130" s="233" t="s">
        <v>162</v>
      </c>
      <c r="E1130" s="40"/>
      <c r="F1130" s="234" t="s">
        <v>1256</v>
      </c>
      <c r="G1130" s="40"/>
      <c r="H1130" s="40"/>
      <c r="I1130" s="146"/>
      <c r="J1130" s="40"/>
      <c r="K1130" s="40"/>
      <c r="L1130" s="44"/>
      <c r="M1130" s="235"/>
      <c r="N1130" s="84"/>
      <c r="O1130" s="84"/>
      <c r="P1130" s="84"/>
      <c r="Q1130" s="84"/>
      <c r="R1130" s="84"/>
      <c r="S1130" s="84"/>
      <c r="T1130" s="85"/>
      <c r="AT1130" s="18" t="s">
        <v>162</v>
      </c>
      <c r="AU1130" s="18" t="s">
        <v>84</v>
      </c>
    </row>
    <row r="1131" s="1" customFormat="1" ht="24" customHeight="1">
      <c r="B1131" s="39"/>
      <c r="C1131" s="279" t="s">
        <v>1257</v>
      </c>
      <c r="D1131" s="279" t="s">
        <v>275</v>
      </c>
      <c r="E1131" s="280" t="s">
        <v>1258</v>
      </c>
      <c r="F1131" s="281" t="s">
        <v>1259</v>
      </c>
      <c r="G1131" s="282" t="s">
        <v>158</v>
      </c>
      <c r="H1131" s="283">
        <v>785.23800000000006</v>
      </c>
      <c r="I1131" s="284"/>
      <c r="J1131" s="285">
        <f>ROUND(I1131*H1131,2)</f>
        <v>0</v>
      </c>
      <c r="K1131" s="281" t="s">
        <v>159</v>
      </c>
      <c r="L1131" s="286"/>
      <c r="M1131" s="287" t="s">
        <v>19</v>
      </c>
      <c r="N1131" s="288" t="s">
        <v>45</v>
      </c>
      <c r="O1131" s="84"/>
      <c r="P1131" s="229">
        <f>O1131*H1131</f>
        <v>0</v>
      </c>
      <c r="Q1131" s="229">
        <v>0.00013999999999999999</v>
      </c>
      <c r="R1131" s="229">
        <f>Q1131*H1131</f>
        <v>0.10993332</v>
      </c>
      <c r="S1131" s="229">
        <v>0</v>
      </c>
      <c r="T1131" s="230">
        <f>S1131*H1131</f>
        <v>0</v>
      </c>
      <c r="AR1131" s="231" t="s">
        <v>336</v>
      </c>
      <c r="AT1131" s="231" t="s">
        <v>275</v>
      </c>
      <c r="AU1131" s="231" t="s">
        <v>84</v>
      </c>
      <c r="AY1131" s="18" t="s">
        <v>153</v>
      </c>
      <c r="BE1131" s="232">
        <f>IF(N1131="základní",J1131,0)</f>
        <v>0</v>
      </c>
      <c r="BF1131" s="232">
        <f>IF(N1131="snížená",J1131,0)</f>
        <v>0</v>
      </c>
      <c r="BG1131" s="232">
        <f>IF(N1131="zákl. přenesená",J1131,0)</f>
        <v>0</v>
      </c>
      <c r="BH1131" s="232">
        <f>IF(N1131="sníž. přenesená",J1131,0)</f>
        <v>0</v>
      </c>
      <c r="BI1131" s="232">
        <f>IF(N1131="nulová",J1131,0)</f>
        <v>0</v>
      </c>
      <c r="BJ1131" s="18" t="s">
        <v>82</v>
      </c>
      <c r="BK1131" s="232">
        <f>ROUND(I1131*H1131,2)</f>
        <v>0</v>
      </c>
      <c r="BL1131" s="18" t="s">
        <v>257</v>
      </c>
      <c r="BM1131" s="231" t="s">
        <v>1260</v>
      </c>
    </row>
    <row r="1132" s="12" customFormat="1">
      <c r="B1132" s="236"/>
      <c r="C1132" s="237"/>
      <c r="D1132" s="233" t="s">
        <v>164</v>
      </c>
      <c r="E1132" s="237"/>
      <c r="F1132" s="239" t="s">
        <v>1261</v>
      </c>
      <c r="G1132" s="237"/>
      <c r="H1132" s="240">
        <v>785.23800000000006</v>
      </c>
      <c r="I1132" s="241"/>
      <c r="J1132" s="237"/>
      <c r="K1132" s="237"/>
      <c r="L1132" s="242"/>
      <c r="M1132" s="243"/>
      <c r="N1132" s="244"/>
      <c r="O1132" s="244"/>
      <c r="P1132" s="244"/>
      <c r="Q1132" s="244"/>
      <c r="R1132" s="244"/>
      <c r="S1132" s="244"/>
      <c r="T1132" s="245"/>
      <c r="AT1132" s="246" t="s">
        <v>164</v>
      </c>
      <c r="AU1132" s="246" t="s">
        <v>84</v>
      </c>
      <c r="AV1132" s="12" t="s">
        <v>84</v>
      </c>
      <c r="AW1132" s="12" t="s">
        <v>4</v>
      </c>
      <c r="AX1132" s="12" t="s">
        <v>82</v>
      </c>
      <c r="AY1132" s="246" t="s">
        <v>153</v>
      </c>
    </row>
    <row r="1133" s="1" customFormat="1" ht="24" customHeight="1">
      <c r="B1133" s="39"/>
      <c r="C1133" s="220" t="s">
        <v>1262</v>
      </c>
      <c r="D1133" s="220" t="s">
        <v>155</v>
      </c>
      <c r="E1133" s="221" t="s">
        <v>1263</v>
      </c>
      <c r="F1133" s="222" t="s">
        <v>1264</v>
      </c>
      <c r="G1133" s="223" t="s">
        <v>215</v>
      </c>
      <c r="H1133" s="224">
        <v>0.11</v>
      </c>
      <c r="I1133" s="225"/>
      <c r="J1133" s="226">
        <f>ROUND(I1133*H1133,2)</f>
        <v>0</v>
      </c>
      <c r="K1133" s="222" t="s">
        <v>159</v>
      </c>
      <c r="L1133" s="44"/>
      <c r="M1133" s="227" t="s">
        <v>19</v>
      </c>
      <c r="N1133" s="228" t="s">
        <v>45</v>
      </c>
      <c r="O1133" s="84"/>
      <c r="P1133" s="229">
        <f>O1133*H1133</f>
        <v>0</v>
      </c>
      <c r="Q1133" s="229">
        <v>0</v>
      </c>
      <c r="R1133" s="229">
        <f>Q1133*H1133</f>
        <v>0</v>
      </c>
      <c r="S1133" s="229">
        <v>0</v>
      </c>
      <c r="T1133" s="230">
        <f>S1133*H1133</f>
        <v>0</v>
      </c>
      <c r="AR1133" s="231" t="s">
        <v>257</v>
      </c>
      <c r="AT1133" s="231" t="s">
        <v>155</v>
      </c>
      <c r="AU1133" s="231" t="s">
        <v>84</v>
      </c>
      <c r="AY1133" s="18" t="s">
        <v>153</v>
      </c>
      <c r="BE1133" s="232">
        <f>IF(N1133="základní",J1133,0)</f>
        <v>0</v>
      </c>
      <c r="BF1133" s="232">
        <f>IF(N1133="snížená",J1133,0)</f>
        <v>0</v>
      </c>
      <c r="BG1133" s="232">
        <f>IF(N1133="zákl. přenesená",J1133,0)</f>
        <v>0</v>
      </c>
      <c r="BH1133" s="232">
        <f>IF(N1133="sníž. přenesená",J1133,0)</f>
        <v>0</v>
      </c>
      <c r="BI1133" s="232">
        <f>IF(N1133="nulová",J1133,0)</f>
        <v>0</v>
      </c>
      <c r="BJ1133" s="18" t="s">
        <v>82</v>
      </c>
      <c r="BK1133" s="232">
        <f>ROUND(I1133*H1133,2)</f>
        <v>0</v>
      </c>
      <c r="BL1133" s="18" t="s">
        <v>257</v>
      </c>
      <c r="BM1133" s="231" t="s">
        <v>1265</v>
      </c>
    </row>
    <row r="1134" s="1" customFormat="1">
      <c r="B1134" s="39"/>
      <c r="C1134" s="40"/>
      <c r="D1134" s="233" t="s">
        <v>162</v>
      </c>
      <c r="E1134" s="40"/>
      <c r="F1134" s="234" t="s">
        <v>1266</v>
      </c>
      <c r="G1134" s="40"/>
      <c r="H1134" s="40"/>
      <c r="I1134" s="146"/>
      <c r="J1134" s="40"/>
      <c r="K1134" s="40"/>
      <c r="L1134" s="44"/>
      <c r="M1134" s="235"/>
      <c r="N1134" s="84"/>
      <c r="O1134" s="84"/>
      <c r="P1134" s="84"/>
      <c r="Q1134" s="84"/>
      <c r="R1134" s="84"/>
      <c r="S1134" s="84"/>
      <c r="T1134" s="85"/>
      <c r="AT1134" s="18" t="s">
        <v>162</v>
      </c>
      <c r="AU1134" s="18" t="s">
        <v>84</v>
      </c>
    </row>
    <row r="1135" s="11" customFormat="1" ht="22.8" customHeight="1">
      <c r="B1135" s="204"/>
      <c r="C1135" s="205"/>
      <c r="D1135" s="206" t="s">
        <v>73</v>
      </c>
      <c r="E1135" s="218" t="s">
        <v>1267</v>
      </c>
      <c r="F1135" s="218" t="s">
        <v>1268</v>
      </c>
      <c r="G1135" s="205"/>
      <c r="H1135" s="205"/>
      <c r="I1135" s="208"/>
      <c r="J1135" s="219">
        <f>BK1135</f>
        <v>0</v>
      </c>
      <c r="K1135" s="205"/>
      <c r="L1135" s="210"/>
      <c r="M1135" s="211"/>
      <c r="N1135" s="212"/>
      <c r="O1135" s="212"/>
      <c r="P1135" s="213">
        <f>SUM(P1136:P1304)</f>
        <v>0</v>
      </c>
      <c r="Q1135" s="212"/>
      <c r="R1135" s="213">
        <f>SUM(R1136:R1304)</f>
        <v>6.061420430000001</v>
      </c>
      <c r="S1135" s="212"/>
      <c r="T1135" s="214">
        <f>SUM(T1136:T1304)</f>
        <v>7.5932431000000005</v>
      </c>
      <c r="AR1135" s="215" t="s">
        <v>84</v>
      </c>
      <c r="AT1135" s="216" t="s">
        <v>73</v>
      </c>
      <c r="AU1135" s="216" t="s">
        <v>82</v>
      </c>
      <c r="AY1135" s="215" t="s">
        <v>153</v>
      </c>
      <c r="BK1135" s="217">
        <f>SUM(BK1136:BK1304)</f>
        <v>0</v>
      </c>
    </row>
    <row r="1136" s="1" customFormat="1" ht="16.5" customHeight="1">
      <c r="B1136" s="39"/>
      <c r="C1136" s="220" t="s">
        <v>1269</v>
      </c>
      <c r="D1136" s="220" t="s">
        <v>155</v>
      </c>
      <c r="E1136" s="221" t="s">
        <v>1270</v>
      </c>
      <c r="F1136" s="222" t="s">
        <v>1271</v>
      </c>
      <c r="G1136" s="223" t="s">
        <v>158</v>
      </c>
      <c r="H1136" s="224">
        <v>3.8250000000000002</v>
      </c>
      <c r="I1136" s="225"/>
      <c r="J1136" s="226">
        <f>ROUND(I1136*H1136,2)</f>
        <v>0</v>
      </c>
      <c r="K1136" s="222" t="s">
        <v>159</v>
      </c>
      <c r="L1136" s="44"/>
      <c r="M1136" s="227" t="s">
        <v>19</v>
      </c>
      <c r="N1136" s="228" t="s">
        <v>45</v>
      </c>
      <c r="O1136" s="84"/>
      <c r="P1136" s="229">
        <f>O1136*H1136</f>
        <v>0</v>
      </c>
      <c r="Q1136" s="229">
        <v>0</v>
      </c>
      <c r="R1136" s="229">
        <f>Q1136*H1136</f>
        <v>0</v>
      </c>
      <c r="S1136" s="229">
        <v>0</v>
      </c>
      <c r="T1136" s="230">
        <f>S1136*H1136</f>
        <v>0</v>
      </c>
      <c r="AR1136" s="231" t="s">
        <v>257</v>
      </c>
      <c r="AT1136" s="231" t="s">
        <v>155</v>
      </c>
      <c r="AU1136" s="231" t="s">
        <v>84</v>
      </c>
      <c r="AY1136" s="18" t="s">
        <v>153</v>
      </c>
      <c r="BE1136" s="232">
        <f>IF(N1136="základní",J1136,0)</f>
        <v>0</v>
      </c>
      <c r="BF1136" s="232">
        <f>IF(N1136="snížená",J1136,0)</f>
        <v>0</v>
      </c>
      <c r="BG1136" s="232">
        <f>IF(N1136="zákl. přenesená",J1136,0)</f>
        <v>0</v>
      </c>
      <c r="BH1136" s="232">
        <f>IF(N1136="sníž. přenesená",J1136,0)</f>
        <v>0</v>
      </c>
      <c r="BI1136" s="232">
        <f>IF(N1136="nulová",J1136,0)</f>
        <v>0</v>
      </c>
      <c r="BJ1136" s="18" t="s">
        <v>82</v>
      </c>
      <c r="BK1136" s="232">
        <f>ROUND(I1136*H1136,2)</f>
        <v>0</v>
      </c>
      <c r="BL1136" s="18" t="s">
        <v>257</v>
      </c>
      <c r="BM1136" s="231" t="s">
        <v>1272</v>
      </c>
    </row>
    <row r="1137" s="1" customFormat="1">
      <c r="B1137" s="39"/>
      <c r="C1137" s="40"/>
      <c r="D1137" s="233" t="s">
        <v>162</v>
      </c>
      <c r="E1137" s="40"/>
      <c r="F1137" s="234" t="s">
        <v>1273</v>
      </c>
      <c r="G1137" s="40"/>
      <c r="H1137" s="40"/>
      <c r="I1137" s="146"/>
      <c r="J1137" s="40"/>
      <c r="K1137" s="40"/>
      <c r="L1137" s="44"/>
      <c r="M1137" s="235"/>
      <c r="N1137" s="84"/>
      <c r="O1137" s="84"/>
      <c r="P1137" s="84"/>
      <c r="Q1137" s="84"/>
      <c r="R1137" s="84"/>
      <c r="S1137" s="84"/>
      <c r="T1137" s="85"/>
      <c r="AT1137" s="18" t="s">
        <v>162</v>
      </c>
      <c r="AU1137" s="18" t="s">
        <v>84</v>
      </c>
    </row>
    <row r="1138" s="14" customFormat="1">
      <c r="B1138" s="258"/>
      <c r="C1138" s="259"/>
      <c r="D1138" s="233" t="s">
        <v>164</v>
      </c>
      <c r="E1138" s="260" t="s">
        <v>19</v>
      </c>
      <c r="F1138" s="261" t="s">
        <v>1274</v>
      </c>
      <c r="G1138" s="259"/>
      <c r="H1138" s="260" t="s">
        <v>19</v>
      </c>
      <c r="I1138" s="262"/>
      <c r="J1138" s="259"/>
      <c r="K1138" s="259"/>
      <c r="L1138" s="263"/>
      <c r="M1138" s="264"/>
      <c r="N1138" s="265"/>
      <c r="O1138" s="265"/>
      <c r="P1138" s="265"/>
      <c r="Q1138" s="265"/>
      <c r="R1138" s="265"/>
      <c r="S1138" s="265"/>
      <c r="T1138" s="266"/>
      <c r="AT1138" s="267" t="s">
        <v>164</v>
      </c>
      <c r="AU1138" s="267" t="s">
        <v>84</v>
      </c>
      <c r="AV1138" s="14" t="s">
        <v>82</v>
      </c>
      <c r="AW1138" s="14" t="s">
        <v>34</v>
      </c>
      <c r="AX1138" s="14" t="s">
        <v>74</v>
      </c>
      <c r="AY1138" s="267" t="s">
        <v>153</v>
      </c>
    </row>
    <row r="1139" s="12" customFormat="1">
      <c r="B1139" s="236"/>
      <c r="C1139" s="237"/>
      <c r="D1139" s="233" t="s">
        <v>164</v>
      </c>
      <c r="E1139" s="238" t="s">
        <v>19</v>
      </c>
      <c r="F1139" s="239" t="s">
        <v>1275</v>
      </c>
      <c r="G1139" s="237"/>
      <c r="H1139" s="240">
        <v>3.8250000000000002</v>
      </c>
      <c r="I1139" s="241"/>
      <c r="J1139" s="237"/>
      <c r="K1139" s="237"/>
      <c r="L1139" s="242"/>
      <c r="M1139" s="243"/>
      <c r="N1139" s="244"/>
      <c r="O1139" s="244"/>
      <c r="P1139" s="244"/>
      <c r="Q1139" s="244"/>
      <c r="R1139" s="244"/>
      <c r="S1139" s="244"/>
      <c r="T1139" s="245"/>
      <c r="AT1139" s="246" t="s">
        <v>164</v>
      </c>
      <c r="AU1139" s="246" t="s">
        <v>84</v>
      </c>
      <c r="AV1139" s="12" t="s">
        <v>84</v>
      </c>
      <c r="AW1139" s="12" t="s">
        <v>34</v>
      </c>
      <c r="AX1139" s="12" t="s">
        <v>82</v>
      </c>
      <c r="AY1139" s="246" t="s">
        <v>153</v>
      </c>
    </row>
    <row r="1140" s="1" customFormat="1" ht="16.5" customHeight="1">
      <c r="B1140" s="39"/>
      <c r="C1140" s="279" t="s">
        <v>1276</v>
      </c>
      <c r="D1140" s="279" t="s">
        <v>275</v>
      </c>
      <c r="E1140" s="280" t="s">
        <v>1277</v>
      </c>
      <c r="F1140" s="281" t="s">
        <v>1278</v>
      </c>
      <c r="G1140" s="282" t="s">
        <v>1279</v>
      </c>
      <c r="H1140" s="283">
        <v>1</v>
      </c>
      <c r="I1140" s="284"/>
      <c r="J1140" s="285">
        <f>ROUND(I1140*H1140,2)</f>
        <v>0</v>
      </c>
      <c r="K1140" s="281" t="s">
        <v>19</v>
      </c>
      <c r="L1140" s="286"/>
      <c r="M1140" s="287" t="s">
        <v>19</v>
      </c>
      <c r="N1140" s="288" t="s">
        <v>45</v>
      </c>
      <c r="O1140" s="84"/>
      <c r="P1140" s="229">
        <f>O1140*H1140</f>
        <v>0</v>
      </c>
      <c r="Q1140" s="229">
        <v>0.0135</v>
      </c>
      <c r="R1140" s="229">
        <f>Q1140*H1140</f>
        <v>0.0135</v>
      </c>
      <c r="S1140" s="229">
        <v>0</v>
      </c>
      <c r="T1140" s="230">
        <f>S1140*H1140</f>
        <v>0</v>
      </c>
      <c r="AR1140" s="231" t="s">
        <v>336</v>
      </c>
      <c r="AT1140" s="231" t="s">
        <v>275</v>
      </c>
      <c r="AU1140" s="231" t="s">
        <v>84</v>
      </c>
      <c r="AY1140" s="18" t="s">
        <v>153</v>
      </c>
      <c r="BE1140" s="232">
        <f>IF(N1140="základní",J1140,0)</f>
        <v>0</v>
      </c>
      <c r="BF1140" s="232">
        <f>IF(N1140="snížená",J1140,0)</f>
        <v>0</v>
      </c>
      <c r="BG1140" s="232">
        <f>IF(N1140="zákl. přenesená",J1140,0)</f>
        <v>0</v>
      </c>
      <c r="BH1140" s="232">
        <f>IF(N1140="sníž. přenesená",J1140,0)</f>
        <v>0</v>
      </c>
      <c r="BI1140" s="232">
        <f>IF(N1140="nulová",J1140,0)</f>
        <v>0</v>
      </c>
      <c r="BJ1140" s="18" t="s">
        <v>82</v>
      </c>
      <c r="BK1140" s="232">
        <f>ROUND(I1140*H1140,2)</f>
        <v>0</v>
      </c>
      <c r="BL1140" s="18" t="s">
        <v>257</v>
      </c>
      <c r="BM1140" s="231" t="s">
        <v>1280</v>
      </c>
    </row>
    <row r="1141" s="1" customFormat="1" ht="16.5" customHeight="1">
      <c r="B1141" s="39"/>
      <c r="C1141" s="220" t="s">
        <v>1281</v>
      </c>
      <c r="D1141" s="220" t="s">
        <v>155</v>
      </c>
      <c r="E1141" s="221" t="s">
        <v>1282</v>
      </c>
      <c r="F1141" s="222" t="s">
        <v>1283</v>
      </c>
      <c r="G1141" s="223" t="s">
        <v>158</v>
      </c>
      <c r="H1141" s="224">
        <v>7.6840000000000002</v>
      </c>
      <c r="I1141" s="225"/>
      <c r="J1141" s="226">
        <f>ROUND(I1141*H1141,2)</f>
        <v>0</v>
      </c>
      <c r="K1141" s="222" t="s">
        <v>159</v>
      </c>
      <c r="L1141" s="44"/>
      <c r="M1141" s="227" t="s">
        <v>19</v>
      </c>
      <c r="N1141" s="228" t="s">
        <v>45</v>
      </c>
      <c r="O1141" s="84"/>
      <c r="P1141" s="229">
        <f>O1141*H1141</f>
        <v>0</v>
      </c>
      <c r="Q1141" s="229">
        <v>0</v>
      </c>
      <c r="R1141" s="229">
        <f>Q1141*H1141</f>
        <v>0</v>
      </c>
      <c r="S1141" s="229">
        <v>0</v>
      </c>
      <c r="T1141" s="230">
        <f>S1141*H1141</f>
        <v>0</v>
      </c>
      <c r="AR1141" s="231" t="s">
        <v>257</v>
      </c>
      <c r="AT1141" s="231" t="s">
        <v>155</v>
      </c>
      <c r="AU1141" s="231" t="s">
        <v>84</v>
      </c>
      <c r="AY1141" s="18" t="s">
        <v>153</v>
      </c>
      <c r="BE1141" s="232">
        <f>IF(N1141="základní",J1141,0)</f>
        <v>0</v>
      </c>
      <c r="BF1141" s="232">
        <f>IF(N1141="snížená",J1141,0)</f>
        <v>0</v>
      </c>
      <c r="BG1141" s="232">
        <f>IF(N1141="zákl. přenesená",J1141,0)</f>
        <v>0</v>
      </c>
      <c r="BH1141" s="232">
        <f>IF(N1141="sníž. přenesená",J1141,0)</f>
        <v>0</v>
      </c>
      <c r="BI1141" s="232">
        <f>IF(N1141="nulová",J1141,0)</f>
        <v>0</v>
      </c>
      <c r="BJ1141" s="18" t="s">
        <v>82</v>
      </c>
      <c r="BK1141" s="232">
        <f>ROUND(I1141*H1141,2)</f>
        <v>0</v>
      </c>
      <c r="BL1141" s="18" t="s">
        <v>257</v>
      </c>
      <c r="BM1141" s="231" t="s">
        <v>1284</v>
      </c>
    </row>
    <row r="1142" s="1" customFormat="1">
      <c r="B1142" s="39"/>
      <c r="C1142" s="40"/>
      <c r="D1142" s="233" t="s">
        <v>162</v>
      </c>
      <c r="E1142" s="40"/>
      <c r="F1142" s="234" t="s">
        <v>1273</v>
      </c>
      <c r="G1142" s="40"/>
      <c r="H1142" s="40"/>
      <c r="I1142" s="146"/>
      <c r="J1142" s="40"/>
      <c r="K1142" s="40"/>
      <c r="L1142" s="44"/>
      <c r="M1142" s="235"/>
      <c r="N1142" s="84"/>
      <c r="O1142" s="84"/>
      <c r="P1142" s="84"/>
      <c r="Q1142" s="84"/>
      <c r="R1142" s="84"/>
      <c r="S1142" s="84"/>
      <c r="T1142" s="85"/>
      <c r="AT1142" s="18" t="s">
        <v>162</v>
      </c>
      <c r="AU1142" s="18" t="s">
        <v>84</v>
      </c>
    </row>
    <row r="1143" s="14" customFormat="1">
      <c r="B1143" s="258"/>
      <c r="C1143" s="259"/>
      <c r="D1143" s="233" t="s">
        <v>164</v>
      </c>
      <c r="E1143" s="260" t="s">
        <v>19</v>
      </c>
      <c r="F1143" s="261" t="s">
        <v>1285</v>
      </c>
      <c r="G1143" s="259"/>
      <c r="H1143" s="260" t="s">
        <v>19</v>
      </c>
      <c r="I1143" s="262"/>
      <c r="J1143" s="259"/>
      <c r="K1143" s="259"/>
      <c r="L1143" s="263"/>
      <c r="M1143" s="264"/>
      <c r="N1143" s="265"/>
      <c r="O1143" s="265"/>
      <c r="P1143" s="265"/>
      <c r="Q1143" s="265"/>
      <c r="R1143" s="265"/>
      <c r="S1143" s="265"/>
      <c r="T1143" s="266"/>
      <c r="AT1143" s="267" t="s">
        <v>164</v>
      </c>
      <c r="AU1143" s="267" t="s">
        <v>84</v>
      </c>
      <c r="AV1143" s="14" t="s">
        <v>82</v>
      </c>
      <c r="AW1143" s="14" t="s">
        <v>34</v>
      </c>
      <c r="AX1143" s="14" t="s">
        <v>74</v>
      </c>
      <c r="AY1143" s="267" t="s">
        <v>153</v>
      </c>
    </row>
    <row r="1144" s="12" customFormat="1">
      <c r="B1144" s="236"/>
      <c r="C1144" s="237"/>
      <c r="D1144" s="233" t="s">
        <v>164</v>
      </c>
      <c r="E1144" s="238" t="s">
        <v>19</v>
      </c>
      <c r="F1144" s="239" t="s">
        <v>1286</v>
      </c>
      <c r="G1144" s="237"/>
      <c r="H1144" s="240">
        <v>7.6840000000000002</v>
      </c>
      <c r="I1144" s="241"/>
      <c r="J1144" s="237"/>
      <c r="K1144" s="237"/>
      <c r="L1144" s="242"/>
      <c r="M1144" s="243"/>
      <c r="N1144" s="244"/>
      <c r="O1144" s="244"/>
      <c r="P1144" s="244"/>
      <c r="Q1144" s="244"/>
      <c r="R1144" s="244"/>
      <c r="S1144" s="244"/>
      <c r="T1144" s="245"/>
      <c r="AT1144" s="246" t="s">
        <v>164</v>
      </c>
      <c r="AU1144" s="246" t="s">
        <v>84</v>
      </c>
      <c r="AV1144" s="12" t="s">
        <v>84</v>
      </c>
      <c r="AW1144" s="12" t="s">
        <v>34</v>
      </c>
      <c r="AX1144" s="12" t="s">
        <v>74</v>
      </c>
      <c r="AY1144" s="246" t="s">
        <v>153</v>
      </c>
    </row>
    <row r="1145" s="13" customFormat="1">
      <c r="B1145" s="247"/>
      <c r="C1145" s="248"/>
      <c r="D1145" s="233" t="s">
        <v>164</v>
      </c>
      <c r="E1145" s="249" t="s">
        <v>19</v>
      </c>
      <c r="F1145" s="250" t="s">
        <v>167</v>
      </c>
      <c r="G1145" s="248"/>
      <c r="H1145" s="251">
        <v>7.6840000000000002</v>
      </c>
      <c r="I1145" s="252"/>
      <c r="J1145" s="248"/>
      <c r="K1145" s="248"/>
      <c r="L1145" s="253"/>
      <c r="M1145" s="254"/>
      <c r="N1145" s="255"/>
      <c r="O1145" s="255"/>
      <c r="P1145" s="255"/>
      <c r="Q1145" s="255"/>
      <c r="R1145" s="255"/>
      <c r="S1145" s="255"/>
      <c r="T1145" s="256"/>
      <c r="AT1145" s="257" t="s">
        <v>164</v>
      </c>
      <c r="AU1145" s="257" t="s">
        <v>84</v>
      </c>
      <c r="AV1145" s="13" t="s">
        <v>160</v>
      </c>
      <c r="AW1145" s="13" t="s">
        <v>34</v>
      </c>
      <c r="AX1145" s="13" t="s">
        <v>82</v>
      </c>
      <c r="AY1145" s="257" t="s">
        <v>153</v>
      </c>
    </row>
    <row r="1146" s="1" customFormat="1" ht="16.5" customHeight="1">
      <c r="B1146" s="39"/>
      <c r="C1146" s="220" t="s">
        <v>1287</v>
      </c>
      <c r="D1146" s="220" t="s">
        <v>155</v>
      </c>
      <c r="E1146" s="221" t="s">
        <v>1288</v>
      </c>
      <c r="F1146" s="222" t="s">
        <v>1289</v>
      </c>
      <c r="G1146" s="223" t="s">
        <v>158</v>
      </c>
      <c r="H1146" s="224">
        <v>49.445</v>
      </c>
      <c r="I1146" s="225"/>
      <c r="J1146" s="226">
        <f>ROUND(I1146*H1146,2)</f>
        <v>0</v>
      </c>
      <c r="K1146" s="222" t="s">
        <v>159</v>
      </c>
      <c r="L1146" s="44"/>
      <c r="M1146" s="227" t="s">
        <v>19</v>
      </c>
      <c r="N1146" s="228" t="s">
        <v>45</v>
      </c>
      <c r="O1146" s="84"/>
      <c r="P1146" s="229">
        <f>O1146*H1146</f>
        <v>0</v>
      </c>
      <c r="Q1146" s="229">
        <v>0</v>
      </c>
      <c r="R1146" s="229">
        <f>Q1146*H1146</f>
        <v>0</v>
      </c>
      <c r="S1146" s="229">
        <v>0.01098</v>
      </c>
      <c r="T1146" s="230">
        <f>S1146*H1146</f>
        <v>0.54290610000000006</v>
      </c>
      <c r="AR1146" s="231" t="s">
        <v>257</v>
      </c>
      <c r="AT1146" s="231" t="s">
        <v>155</v>
      </c>
      <c r="AU1146" s="231" t="s">
        <v>84</v>
      </c>
      <c r="AY1146" s="18" t="s">
        <v>153</v>
      </c>
      <c r="BE1146" s="232">
        <f>IF(N1146="základní",J1146,0)</f>
        <v>0</v>
      </c>
      <c r="BF1146" s="232">
        <f>IF(N1146="snížená",J1146,0)</f>
        <v>0</v>
      </c>
      <c r="BG1146" s="232">
        <f>IF(N1146="zákl. přenesená",J1146,0)</f>
        <v>0</v>
      </c>
      <c r="BH1146" s="232">
        <f>IF(N1146="sníž. přenesená",J1146,0)</f>
        <v>0</v>
      </c>
      <c r="BI1146" s="232">
        <f>IF(N1146="nulová",J1146,0)</f>
        <v>0</v>
      </c>
      <c r="BJ1146" s="18" t="s">
        <v>82</v>
      </c>
      <c r="BK1146" s="232">
        <f>ROUND(I1146*H1146,2)</f>
        <v>0</v>
      </c>
      <c r="BL1146" s="18" t="s">
        <v>257</v>
      </c>
      <c r="BM1146" s="231" t="s">
        <v>1290</v>
      </c>
    </row>
    <row r="1147" s="1" customFormat="1">
      <c r="B1147" s="39"/>
      <c r="C1147" s="40"/>
      <c r="D1147" s="233" t="s">
        <v>162</v>
      </c>
      <c r="E1147" s="40"/>
      <c r="F1147" s="234" t="s">
        <v>1291</v>
      </c>
      <c r="G1147" s="40"/>
      <c r="H1147" s="40"/>
      <c r="I1147" s="146"/>
      <c r="J1147" s="40"/>
      <c r="K1147" s="40"/>
      <c r="L1147" s="44"/>
      <c r="M1147" s="235"/>
      <c r="N1147" s="84"/>
      <c r="O1147" s="84"/>
      <c r="P1147" s="84"/>
      <c r="Q1147" s="84"/>
      <c r="R1147" s="84"/>
      <c r="S1147" s="84"/>
      <c r="T1147" s="85"/>
      <c r="AT1147" s="18" t="s">
        <v>162</v>
      </c>
      <c r="AU1147" s="18" t="s">
        <v>84</v>
      </c>
    </row>
    <row r="1148" s="12" customFormat="1">
      <c r="B1148" s="236"/>
      <c r="C1148" s="237"/>
      <c r="D1148" s="233" t="s">
        <v>164</v>
      </c>
      <c r="E1148" s="238" t="s">
        <v>19</v>
      </c>
      <c r="F1148" s="239" t="s">
        <v>1292</v>
      </c>
      <c r="G1148" s="237"/>
      <c r="H1148" s="240">
        <v>16.239999999999998</v>
      </c>
      <c r="I1148" s="241"/>
      <c r="J1148" s="237"/>
      <c r="K1148" s="237"/>
      <c r="L1148" s="242"/>
      <c r="M1148" s="243"/>
      <c r="N1148" s="244"/>
      <c r="O1148" s="244"/>
      <c r="P1148" s="244"/>
      <c r="Q1148" s="244"/>
      <c r="R1148" s="244"/>
      <c r="S1148" s="244"/>
      <c r="T1148" s="245"/>
      <c r="AT1148" s="246" t="s">
        <v>164</v>
      </c>
      <c r="AU1148" s="246" t="s">
        <v>84</v>
      </c>
      <c r="AV1148" s="12" t="s">
        <v>84</v>
      </c>
      <c r="AW1148" s="12" t="s">
        <v>34</v>
      </c>
      <c r="AX1148" s="12" t="s">
        <v>74</v>
      </c>
      <c r="AY1148" s="246" t="s">
        <v>153</v>
      </c>
    </row>
    <row r="1149" s="12" customFormat="1">
      <c r="B1149" s="236"/>
      <c r="C1149" s="237"/>
      <c r="D1149" s="233" t="s">
        <v>164</v>
      </c>
      <c r="E1149" s="238" t="s">
        <v>19</v>
      </c>
      <c r="F1149" s="239" t="s">
        <v>1293</v>
      </c>
      <c r="G1149" s="237"/>
      <c r="H1149" s="240">
        <v>8.4100000000000001</v>
      </c>
      <c r="I1149" s="241"/>
      <c r="J1149" s="237"/>
      <c r="K1149" s="237"/>
      <c r="L1149" s="242"/>
      <c r="M1149" s="243"/>
      <c r="N1149" s="244"/>
      <c r="O1149" s="244"/>
      <c r="P1149" s="244"/>
      <c r="Q1149" s="244"/>
      <c r="R1149" s="244"/>
      <c r="S1149" s="244"/>
      <c r="T1149" s="245"/>
      <c r="AT1149" s="246" t="s">
        <v>164</v>
      </c>
      <c r="AU1149" s="246" t="s">
        <v>84</v>
      </c>
      <c r="AV1149" s="12" t="s">
        <v>84</v>
      </c>
      <c r="AW1149" s="12" t="s">
        <v>34</v>
      </c>
      <c r="AX1149" s="12" t="s">
        <v>74</v>
      </c>
      <c r="AY1149" s="246" t="s">
        <v>153</v>
      </c>
    </row>
    <row r="1150" s="12" customFormat="1">
      <c r="B1150" s="236"/>
      <c r="C1150" s="237"/>
      <c r="D1150" s="233" t="s">
        <v>164</v>
      </c>
      <c r="E1150" s="238" t="s">
        <v>19</v>
      </c>
      <c r="F1150" s="239" t="s">
        <v>1294</v>
      </c>
      <c r="G1150" s="237"/>
      <c r="H1150" s="240">
        <v>24.795000000000002</v>
      </c>
      <c r="I1150" s="241"/>
      <c r="J1150" s="237"/>
      <c r="K1150" s="237"/>
      <c r="L1150" s="242"/>
      <c r="M1150" s="243"/>
      <c r="N1150" s="244"/>
      <c r="O1150" s="244"/>
      <c r="P1150" s="244"/>
      <c r="Q1150" s="244"/>
      <c r="R1150" s="244"/>
      <c r="S1150" s="244"/>
      <c r="T1150" s="245"/>
      <c r="AT1150" s="246" t="s">
        <v>164</v>
      </c>
      <c r="AU1150" s="246" t="s">
        <v>84</v>
      </c>
      <c r="AV1150" s="12" t="s">
        <v>84</v>
      </c>
      <c r="AW1150" s="12" t="s">
        <v>34</v>
      </c>
      <c r="AX1150" s="12" t="s">
        <v>74</v>
      </c>
      <c r="AY1150" s="246" t="s">
        <v>153</v>
      </c>
    </row>
    <row r="1151" s="13" customFormat="1">
      <c r="B1151" s="247"/>
      <c r="C1151" s="248"/>
      <c r="D1151" s="233" t="s">
        <v>164</v>
      </c>
      <c r="E1151" s="249" t="s">
        <v>19</v>
      </c>
      <c r="F1151" s="250" t="s">
        <v>167</v>
      </c>
      <c r="G1151" s="248"/>
      <c r="H1151" s="251">
        <v>49.445</v>
      </c>
      <c r="I1151" s="252"/>
      <c r="J1151" s="248"/>
      <c r="K1151" s="248"/>
      <c r="L1151" s="253"/>
      <c r="M1151" s="254"/>
      <c r="N1151" s="255"/>
      <c r="O1151" s="255"/>
      <c r="P1151" s="255"/>
      <c r="Q1151" s="255"/>
      <c r="R1151" s="255"/>
      <c r="S1151" s="255"/>
      <c r="T1151" s="256"/>
      <c r="AT1151" s="257" t="s">
        <v>164</v>
      </c>
      <c r="AU1151" s="257" t="s">
        <v>84</v>
      </c>
      <c r="AV1151" s="13" t="s">
        <v>160</v>
      </c>
      <c r="AW1151" s="13" t="s">
        <v>34</v>
      </c>
      <c r="AX1151" s="13" t="s">
        <v>82</v>
      </c>
      <c r="AY1151" s="257" t="s">
        <v>153</v>
      </c>
    </row>
    <row r="1152" s="1" customFormat="1" ht="16.5" customHeight="1">
      <c r="B1152" s="39"/>
      <c r="C1152" s="220" t="s">
        <v>1295</v>
      </c>
      <c r="D1152" s="220" t="s">
        <v>155</v>
      </c>
      <c r="E1152" s="221" t="s">
        <v>1296</v>
      </c>
      <c r="F1152" s="222" t="s">
        <v>1297</v>
      </c>
      <c r="G1152" s="223" t="s">
        <v>182</v>
      </c>
      <c r="H1152" s="224">
        <v>75.400000000000006</v>
      </c>
      <c r="I1152" s="225"/>
      <c r="J1152" s="226">
        <f>ROUND(I1152*H1152,2)</f>
        <v>0</v>
      </c>
      <c r="K1152" s="222" t="s">
        <v>159</v>
      </c>
      <c r="L1152" s="44"/>
      <c r="M1152" s="227" t="s">
        <v>19</v>
      </c>
      <c r="N1152" s="228" t="s">
        <v>45</v>
      </c>
      <c r="O1152" s="84"/>
      <c r="P1152" s="229">
        <f>O1152*H1152</f>
        <v>0</v>
      </c>
      <c r="Q1152" s="229">
        <v>0</v>
      </c>
      <c r="R1152" s="229">
        <f>Q1152*H1152</f>
        <v>0</v>
      </c>
      <c r="S1152" s="229">
        <v>0.08208</v>
      </c>
      <c r="T1152" s="230">
        <f>S1152*H1152</f>
        <v>6.1888320000000006</v>
      </c>
      <c r="AR1152" s="231" t="s">
        <v>257</v>
      </c>
      <c r="AT1152" s="231" t="s">
        <v>155</v>
      </c>
      <c r="AU1152" s="231" t="s">
        <v>84</v>
      </c>
      <c r="AY1152" s="18" t="s">
        <v>153</v>
      </c>
      <c r="BE1152" s="232">
        <f>IF(N1152="základní",J1152,0)</f>
        <v>0</v>
      </c>
      <c r="BF1152" s="232">
        <f>IF(N1152="snížená",J1152,0)</f>
        <v>0</v>
      </c>
      <c r="BG1152" s="232">
        <f>IF(N1152="zákl. přenesená",J1152,0)</f>
        <v>0</v>
      </c>
      <c r="BH1152" s="232">
        <f>IF(N1152="sníž. přenesená",J1152,0)</f>
        <v>0</v>
      </c>
      <c r="BI1152" s="232">
        <f>IF(N1152="nulová",J1152,0)</f>
        <v>0</v>
      </c>
      <c r="BJ1152" s="18" t="s">
        <v>82</v>
      </c>
      <c r="BK1152" s="232">
        <f>ROUND(I1152*H1152,2)</f>
        <v>0</v>
      </c>
      <c r="BL1152" s="18" t="s">
        <v>257</v>
      </c>
      <c r="BM1152" s="231" t="s">
        <v>1298</v>
      </c>
    </row>
    <row r="1153" s="12" customFormat="1">
      <c r="B1153" s="236"/>
      <c r="C1153" s="237"/>
      <c r="D1153" s="233" t="s">
        <v>164</v>
      </c>
      <c r="E1153" s="238" t="s">
        <v>19</v>
      </c>
      <c r="F1153" s="239" t="s">
        <v>1299</v>
      </c>
      <c r="G1153" s="237"/>
      <c r="H1153" s="240">
        <v>75.400000000000006</v>
      </c>
      <c r="I1153" s="241"/>
      <c r="J1153" s="237"/>
      <c r="K1153" s="237"/>
      <c r="L1153" s="242"/>
      <c r="M1153" s="243"/>
      <c r="N1153" s="244"/>
      <c r="O1153" s="244"/>
      <c r="P1153" s="244"/>
      <c r="Q1153" s="244"/>
      <c r="R1153" s="244"/>
      <c r="S1153" s="244"/>
      <c r="T1153" s="245"/>
      <c r="AT1153" s="246" t="s">
        <v>164</v>
      </c>
      <c r="AU1153" s="246" t="s">
        <v>84</v>
      </c>
      <c r="AV1153" s="12" t="s">
        <v>84</v>
      </c>
      <c r="AW1153" s="12" t="s">
        <v>34</v>
      </c>
      <c r="AX1153" s="12" t="s">
        <v>74</v>
      </c>
      <c r="AY1153" s="246" t="s">
        <v>153</v>
      </c>
    </row>
    <row r="1154" s="13" customFormat="1">
      <c r="B1154" s="247"/>
      <c r="C1154" s="248"/>
      <c r="D1154" s="233" t="s">
        <v>164</v>
      </c>
      <c r="E1154" s="249" t="s">
        <v>19</v>
      </c>
      <c r="F1154" s="250" t="s">
        <v>167</v>
      </c>
      <c r="G1154" s="248"/>
      <c r="H1154" s="251">
        <v>75.400000000000006</v>
      </c>
      <c r="I1154" s="252"/>
      <c r="J1154" s="248"/>
      <c r="K1154" s="248"/>
      <c r="L1154" s="253"/>
      <c r="M1154" s="254"/>
      <c r="N1154" s="255"/>
      <c r="O1154" s="255"/>
      <c r="P1154" s="255"/>
      <c r="Q1154" s="255"/>
      <c r="R1154" s="255"/>
      <c r="S1154" s="255"/>
      <c r="T1154" s="256"/>
      <c r="AT1154" s="257" t="s">
        <v>164</v>
      </c>
      <c r="AU1154" s="257" t="s">
        <v>84</v>
      </c>
      <c r="AV1154" s="13" t="s">
        <v>160</v>
      </c>
      <c r="AW1154" s="13" t="s">
        <v>34</v>
      </c>
      <c r="AX1154" s="13" t="s">
        <v>82</v>
      </c>
      <c r="AY1154" s="257" t="s">
        <v>153</v>
      </c>
    </row>
    <row r="1155" s="1" customFormat="1" ht="16.5" customHeight="1">
      <c r="B1155" s="39"/>
      <c r="C1155" s="220" t="s">
        <v>1300</v>
      </c>
      <c r="D1155" s="220" t="s">
        <v>155</v>
      </c>
      <c r="E1155" s="221" t="s">
        <v>1301</v>
      </c>
      <c r="F1155" s="222" t="s">
        <v>1302</v>
      </c>
      <c r="G1155" s="223" t="s">
        <v>182</v>
      </c>
      <c r="H1155" s="224">
        <v>37.700000000000003</v>
      </c>
      <c r="I1155" s="225"/>
      <c r="J1155" s="226">
        <f>ROUND(I1155*H1155,2)</f>
        <v>0</v>
      </c>
      <c r="K1155" s="222" t="s">
        <v>159</v>
      </c>
      <c r="L1155" s="44"/>
      <c r="M1155" s="227" t="s">
        <v>19</v>
      </c>
      <c r="N1155" s="228" t="s">
        <v>45</v>
      </c>
      <c r="O1155" s="84"/>
      <c r="P1155" s="229">
        <f>O1155*H1155</f>
        <v>0</v>
      </c>
      <c r="Q1155" s="229">
        <v>0.00093000000000000005</v>
      </c>
      <c r="R1155" s="229">
        <f>Q1155*H1155</f>
        <v>0.035061000000000002</v>
      </c>
      <c r="S1155" s="229">
        <v>0</v>
      </c>
      <c r="T1155" s="230">
        <f>S1155*H1155</f>
        <v>0</v>
      </c>
      <c r="AR1155" s="231" t="s">
        <v>257</v>
      </c>
      <c r="AT1155" s="231" t="s">
        <v>155</v>
      </c>
      <c r="AU1155" s="231" t="s">
        <v>84</v>
      </c>
      <c r="AY1155" s="18" t="s">
        <v>153</v>
      </c>
      <c r="BE1155" s="232">
        <f>IF(N1155="základní",J1155,0)</f>
        <v>0</v>
      </c>
      <c r="BF1155" s="232">
        <f>IF(N1155="snížená",J1155,0)</f>
        <v>0</v>
      </c>
      <c r="BG1155" s="232">
        <f>IF(N1155="zákl. přenesená",J1155,0)</f>
        <v>0</v>
      </c>
      <c r="BH1155" s="232">
        <f>IF(N1155="sníž. přenesená",J1155,0)</f>
        <v>0</v>
      </c>
      <c r="BI1155" s="232">
        <f>IF(N1155="nulová",J1155,0)</f>
        <v>0</v>
      </c>
      <c r="BJ1155" s="18" t="s">
        <v>82</v>
      </c>
      <c r="BK1155" s="232">
        <f>ROUND(I1155*H1155,2)</f>
        <v>0</v>
      </c>
      <c r="BL1155" s="18" t="s">
        <v>257</v>
      </c>
      <c r="BM1155" s="231" t="s">
        <v>1303</v>
      </c>
    </row>
    <row r="1156" s="1" customFormat="1">
      <c r="B1156" s="39"/>
      <c r="C1156" s="40"/>
      <c r="D1156" s="233" t="s">
        <v>162</v>
      </c>
      <c r="E1156" s="40"/>
      <c r="F1156" s="234" t="s">
        <v>1304</v>
      </c>
      <c r="G1156" s="40"/>
      <c r="H1156" s="40"/>
      <c r="I1156" s="146"/>
      <c r="J1156" s="40"/>
      <c r="K1156" s="40"/>
      <c r="L1156" s="44"/>
      <c r="M1156" s="235"/>
      <c r="N1156" s="84"/>
      <c r="O1156" s="84"/>
      <c r="P1156" s="84"/>
      <c r="Q1156" s="84"/>
      <c r="R1156" s="84"/>
      <c r="S1156" s="84"/>
      <c r="T1156" s="85"/>
      <c r="AT1156" s="18" t="s">
        <v>162</v>
      </c>
      <c r="AU1156" s="18" t="s">
        <v>84</v>
      </c>
    </row>
    <row r="1157" s="12" customFormat="1">
      <c r="B1157" s="236"/>
      <c r="C1157" s="237"/>
      <c r="D1157" s="233" t="s">
        <v>164</v>
      </c>
      <c r="E1157" s="238" t="s">
        <v>19</v>
      </c>
      <c r="F1157" s="239" t="s">
        <v>1305</v>
      </c>
      <c r="G1157" s="237"/>
      <c r="H1157" s="240">
        <v>37.700000000000003</v>
      </c>
      <c r="I1157" s="241"/>
      <c r="J1157" s="237"/>
      <c r="K1157" s="237"/>
      <c r="L1157" s="242"/>
      <c r="M1157" s="243"/>
      <c r="N1157" s="244"/>
      <c r="O1157" s="244"/>
      <c r="P1157" s="244"/>
      <c r="Q1157" s="244"/>
      <c r="R1157" s="244"/>
      <c r="S1157" s="244"/>
      <c r="T1157" s="245"/>
      <c r="AT1157" s="246" t="s">
        <v>164</v>
      </c>
      <c r="AU1157" s="246" t="s">
        <v>84</v>
      </c>
      <c r="AV1157" s="12" t="s">
        <v>84</v>
      </c>
      <c r="AW1157" s="12" t="s">
        <v>34</v>
      </c>
      <c r="AX1157" s="12" t="s">
        <v>82</v>
      </c>
      <c r="AY1157" s="246" t="s">
        <v>153</v>
      </c>
    </row>
    <row r="1158" s="1" customFormat="1" ht="16.5" customHeight="1">
      <c r="B1158" s="39"/>
      <c r="C1158" s="279" t="s">
        <v>1306</v>
      </c>
      <c r="D1158" s="279" t="s">
        <v>275</v>
      </c>
      <c r="E1158" s="280" t="s">
        <v>1307</v>
      </c>
      <c r="F1158" s="281" t="s">
        <v>1308</v>
      </c>
      <c r="G1158" s="282" t="s">
        <v>170</v>
      </c>
      <c r="H1158" s="283">
        <v>1.885</v>
      </c>
      <c r="I1158" s="284"/>
      <c r="J1158" s="285">
        <f>ROUND(I1158*H1158,2)</f>
        <v>0</v>
      </c>
      <c r="K1158" s="281" t="s">
        <v>159</v>
      </c>
      <c r="L1158" s="286"/>
      <c r="M1158" s="287" t="s">
        <v>19</v>
      </c>
      <c r="N1158" s="288" t="s">
        <v>45</v>
      </c>
      <c r="O1158" s="84"/>
      <c r="P1158" s="229">
        <f>O1158*H1158</f>
        <v>0</v>
      </c>
      <c r="Q1158" s="229">
        <v>0.5</v>
      </c>
      <c r="R1158" s="229">
        <f>Q1158*H1158</f>
        <v>0.9425</v>
      </c>
      <c r="S1158" s="229">
        <v>0</v>
      </c>
      <c r="T1158" s="230">
        <f>S1158*H1158</f>
        <v>0</v>
      </c>
      <c r="AR1158" s="231" t="s">
        <v>336</v>
      </c>
      <c r="AT1158" s="231" t="s">
        <v>275</v>
      </c>
      <c r="AU1158" s="231" t="s">
        <v>84</v>
      </c>
      <c r="AY1158" s="18" t="s">
        <v>153</v>
      </c>
      <c r="BE1158" s="232">
        <f>IF(N1158="základní",J1158,0)</f>
        <v>0</v>
      </c>
      <c r="BF1158" s="232">
        <f>IF(N1158="snížená",J1158,0)</f>
        <v>0</v>
      </c>
      <c r="BG1158" s="232">
        <f>IF(N1158="zákl. přenesená",J1158,0)</f>
        <v>0</v>
      </c>
      <c r="BH1158" s="232">
        <f>IF(N1158="sníž. přenesená",J1158,0)</f>
        <v>0</v>
      </c>
      <c r="BI1158" s="232">
        <f>IF(N1158="nulová",J1158,0)</f>
        <v>0</v>
      </c>
      <c r="BJ1158" s="18" t="s">
        <v>82</v>
      </c>
      <c r="BK1158" s="232">
        <f>ROUND(I1158*H1158,2)</f>
        <v>0</v>
      </c>
      <c r="BL1158" s="18" t="s">
        <v>257</v>
      </c>
      <c r="BM1158" s="231" t="s">
        <v>1309</v>
      </c>
    </row>
    <row r="1159" s="12" customFormat="1">
      <c r="B1159" s="236"/>
      <c r="C1159" s="237"/>
      <c r="D1159" s="233" t="s">
        <v>164</v>
      </c>
      <c r="E1159" s="238" t="s">
        <v>19</v>
      </c>
      <c r="F1159" s="239" t="s">
        <v>1310</v>
      </c>
      <c r="G1159" s="237"/>
      <c r="H1159" s="240">
        <v>1.885</v>
      </c>
      <c r="I1159" s="241"/>
      <c r="J1159" s="237"/>
      <c r="K1159" s="237"/>
      <c r="L1159" s="242"/>
      <c r="M1159" s="243"/>
      <c r="N1159" s="244"/>
      <c r="O1159" s="244"/>
      <c r="P1159" s="244"/>
      <c r="Q1159" s="244"/>
      <c r="R1159" s="244"/>
      <c r="S1159" s="244"/>
      <c r="T1159" s="245"/>
      <c r="AT1159" s="246" t="s">
        <v>164</v>
      </c>
      <c r="AU1159" s="246" t="s">
        <v>84</v>
      </c>
      <c r="AV1159" s="12" t="s">
        <v>84</v>
      </c>
      <c r="AW1159" s="12" t="s">
        <v>34</v>
      </c>
      <c r="AX1159" s="12" t="s">
        <v>74</v>
      </c>
      <c r="AY1159" s="246" t="s">
        <v>153</v>
      </c>
    </row>
    <row r="1160" s="13" customFormat="1">
      <c r="B1160" s="247"/>
      <c r="C1160" s="248"/>
      <c r="D1160" s="233" t="s">
        <v>164</v>
      </c>
      <c r="E1160" s="249" t="s">
        <v>19</v>
      </c>
      <c r="F1160" s="250" t="s">
        <v>167</v>
      </c>
      <c r="G1160" s="248"/>
      <c r="H1160" s="251">
        <v>1.885</v>
      </c>
      <c r="I1160" s="252"/>
      <c r="J1160" s="248"/>
      <c r="K1160" s="248"/>
      <c r="L1160" s="253"/>
      <c r="M1160" s="254"/>
      <c r="N1160" s="255"/>
      <c r="O1160" s="255"/>
      <c r="P1160" s="255"/>
      <c r="Q1160" s="255"/>
      <c r="R1160" s="255"/>
      <c r="S1160" s="255"/>
      <c r="T1160" s="256"/>
      <c r="AT1160" s="257" t="s">
        <v>164</v>
      </c>
      <c r="AU1160" s="257" t="s">
        <v>84</v>
      </c>
      <c r="AV1160" s="13" t="s">
        <v>160</v>
      </c>
      <c r="AW1160" s="13" t="s">
        <v>34</v>
      </c>
      <c r="AX1160" s="13" t="s">
        <v>82</v>
      </c>
      <c r="AY1160" s="257" t="s">
        <v>153</v>
      </c>
    </row>
    <row r="1161" s="1" customFormat="1" ht="16.5" customHeight="1">
      <c r="B1161" s="39"/>
      <c r="C1161" s="220" t="s">
        <v>1311</v>
      </c>
      <c r="D1161" s="220" t="s">
        <v>155</v>
      </c>
      <c r="E1161" s="221" t="s">
        <v>1312</v>
      </c>
      <c r="F1161" s="222" t="s">
        <v>1313</v>
      </c>
      <c r="G1161" s="223" t="s">
        <v>254</v>
      </c>
      <c r="H1161" s="224">
        <v>25</v>
      </c>
      <c r="I1161" s="225"/>
      <c r="J1161" s="226">
        <f>ROUND(I1161*H1161,2)</f>
        <v>0</v>
      </c>
      <c r="K1161" s="222" t="s">
        <v>159</v>
      </c>
      <c r="L1161" s="44"/>
      <c r="M1161" s="227" t="s">
        <v>19</v>
      </c>
      <c r="N1161" s="228" t="s">
        <v>45</v>
      </c>
      <c r="O1161" s="84"/>
      <c r="P1161" s="229">
        <f>O1161*H1161</f>
        <v>0</v>
      </c>
      <c r="Q1161" s="229">
        <v>0</v>
      </c>
      <c r="R1161" s="229">
        <f>Q1161*H1161</f>
        <v>0</v>
      </c>
      <c r="S1161" s="229">
        <v>0.0050000000000000001</v>
      </c>
      <c r="T1161" s="230">
        <f>S1161*H1161</f>
        <v>0.125</v>
      </c>
      <c r="AR1161" s="231" t="s">
        <v>257</v>
      </c>
      <c r="AT1161" s="231" t="s">
        <v>155</v>
      </c>
      <c r="AU1161" s="231" t="s">
        <v>84</v>
      </c>
      <c r="AY1161" s="18" t="s">
        <v>153</v>
      </c>
      <c r="BE1161" s="232">
        <f>IF(N1161="základní",J1161,0)</f>
        <v>0</v>
      </c>
      <c r="BF1161" s="232">
        <f>IF(N1161="snížená",J1161,0)</f>
        <v>0</v>
      </c>
      <c r="BG1161" s="232">
        <f>IF(N1161="zákl. přenesená",J1161,0)</f>
        <v>0</v>
      </c>
      <c r="BH1161" s="232">
        <f>IF(N1161="sníž. přenesená",J1161,0)</f>
        <v>0</v>
      </c>
      <c r="BI1161" s="232">
        <f>IF(N1161="nulová",J1161,0)</f>
        <v>0</v>
      </c>
      <c r="BJ1161" s="18" t="s">
        <v>82</v>
      </c>
      <c r="BK1161" s="232">
        <f>ROUND(I1161*H1161,2)</f>
        <v>0</v>
      </c>
      <c r="BL1161" s="18" t="s">
        <v>257</v>
      </c>
      <c r="BM1161" s="231" t="s">
        <v>1314</v>
      </c>
    </row>
    <row r="1162" s="12" customFormat="1">
      <c r="B1162" s="236"/>
      <c r="C1162" s="237"/>
      <c r="D1162" s="233" t="s">
        <v>164</v>
      </c>
      <c r="E1162" s="238" t="s">
        <v>19</v>
      </c>
      <c r="F1162" s="239" t="s">
        <v>1315</v>
      </c>
      <c r="G1162" s="237"/>
      <c r="H1162" s="240">
        <v>11</v>
      </c>
      <c r="I1162" s="241"/>
      <c r="J1162" s="237"/>
      <c r="K1162" s="237"/>
      <c r="L1162" s="242"/>
      <c r="M1162" s="243"/>
      <c r="N1162" s="244"/>
      <c r="O1162" s="244"/>
      <c r="P1162" s="244"/>
      <c r="Q1162" s="244"/>
      <c r="R1162" s="244"/>
      <c r="S1162" s="244"/>
      <c r="T1162" s="245"/>
      <c r="AT1162" s="246" t="s">
        <v>164</v>
      </c>
      <c r="AU1162" s="246" t="s">
        <v>84</v>
      </c>
      <c r="AV1162" s="12" t="s">
        <v>84</v>
      </c>
      <c r="AW1162" s="12" t="s">
        <v>34</v>
      </c>
      <c r="AX1162" s="12" t="s">
        <v>74</v>
      </c>
      <c r="AY1162" s="246" t="s">
        <v>153</v>
      </c>
    </row>
    <row r="1163" s="12" customFormat="1">
      <c r="B1163" s="236"/>
      <c r="C1163" s="237"/>
      <c r="D1163" s="233" t="s">
        <v>164</v>
      </c>
      <c r="E1163" s="238" t="s">
        <v>19</v>
      </c>
      <c r="F1163" s="239" t="s">
        <v>1316</v>
      </c>
      <c r="G1163" s="237"/>
      <c r="H1163" s="240">
        <v>14</v>
      </c>
      <c r="I1163" s="241"/>
      <c r="J1163" s="237"/>
      <c r="K1163" s="237"/>
      <c r="L1163" s="242"/>
      <c r="M1163" s="243"/>
      <c r="N1163" s="244"/>
      <c r="O1163" s="244"/>
      <c r="P1163" s="244"/>
      <c r="Q1163" s="244"/>
      <c r="R1163" s="244"/>
      <c r="S1163" s="244"/>
      <c r="T1163" s="245"/>
      <c r="AT1163" s="246" t="s">
        <v>164</v>
      </c>
      <c r="AU1163" s="246" t="s">
        <v>84</v>
      </c>
      <c r="AV1163" s="12" t="s">
        <v>84</v>
      </c>
      <c r="AW1163" s="12" t="s">
        <v>34</v>
      </c>
      <c r="AX1163" s="12" t="s">
        <v>74</v>
      </c>
      <c r="AY1163" s="246" t="s">
        <v>153</v>
      </c>
    </row>
    <row r="1164" s="13" customFormat="1">
      <c r="B1164" s="247"/>
      <c r="C1164" s="248"/>
      <c r="D1164" s="233" t="s">
        <v>164</v>
      </c>
      <c r="E1164" s="249" t="s">
        <v>19</v>
      </c>
      <c r="F1164" s="250" t="s">
        <v>167</v>
      </c>
      <c r="G1164" s="248"/>
      <c r="H1164" s="251">
        <v>25</v>
      </c>
      <c r="I1164" s="252"/>
      <c r="J1164" s="248"/>
      <c r="K1164" s="248"/>
      <c r="L1164" s="253"/>
      <c r="M1164" s="254"/>
      <c r="N1164" s="255"/>
      <c r="O1164" s="255"/>
      <c r="P1164" s="255"/>
      <c r="Q1164" s="255"/>
      <c r="R1164" s="255"/>
      <c r="S1164" s="255"/>
      <c r="T1164" s="256"/>
      <c r="AT1164" s="257" t="s">
        <v>164</v>
      </c>
      <c r="AU1164" s="257" t="s">
        <v>84</v>
      </c>
      <c r="AV1164" s="13" t="s">
        <v>160</v>
      </c>
      <c r="AW1164" s="13" t="s">
        <v>34</v>
      </c>
      <c r="AX1164" s="13" t="s">
        <v>82</v>
      </c>
      <c r="AY1164" s="257" t="s">
        <v>153</v>
      </c>
    </row>
    <row r="1165" s="1" customFormat="1" ht="16.5" customHeight="1">
      <c r="B1165" s="39"/>
      <c r="C1165" s="220" t="s">
        <v>1317</v>
      </c>
      <c r="D1165" s="220" t="s">
        <v>155</v>
      </c>
      <c r="E1165" s="221" t="s">
        <v>1318</v>
      </c>
      <c r="F1165" s="222" t="s">
        <v>1319</v>
      </c>
      <c r="G1165" s="223" t="s">
        <v>158</v>
      </c>
      <c r="H1165" s="224">
        <v>4.7850000000000001</v>
      </c>
      <c r="I1165" s="225"/>
      <c r="J1165" s="226">
        <f>ROUND(I1165*H1165,2)</f>
        <v>0</v>
      </c>
      <c r="K1165" s="222" t="s">
        <v>159</v>
      </c>
      <c r="L1165" s="44"/>
      <c r="M1165" s="227" t="s">
        <v>19</v>
      </c>
      <c r="N1165" s="228" t="s">
        <v>45</v>
      </c>
      <c r="O1165" s="84"/>
      <c r="P1165" s="229">
        <f>O1165*H1165</f>
        <v>0</v>
      </c>
      <c r="Q1165" s="229">
        <v>0.00027</v>
      </c>
      <c r="R1165" s="229">
        <f>Q1165*H1165</f>
        <v>0.00129195</v>
      </c>
      <c r="S1165" s="229">
        <v>0</v>
      </c>
      <c r="T1165" s="230">
        <f>S1165*H1165</f>
        <v>0</v>
      </c>
      <c r="AR1165" s="231" t="s">
        <v>257</v>
      </c>
      <c r="AT1165" s="231" t="s">
        <v>155</v>
      </c>
      <c r="AU1165" s="231" t="s">
        <v>84</v>
      </c>
      <c r="AY1165" s="18" t="s">
        <v>153</v>
      </c>
      <c r="BE1165" s="232">
        <f>IF(N1165="základní",J1165,0)</f>
        <v>0</v>
      </c>
      <c r="BF1165" s="232">
        <f>IF(N1165="snížená",J1165,0)</f>
        <v>0</v>
      </c>
      <c r="BG1165" s="232">
        <f>IF(N1165="zákl. přenesená",J1165,0)</f>
        <v>0</v>
      </c>
      <c r="BH1165" s="232">
        <f>IF(N1165="sníž. přenesená",J1165,0)</f>
        <v>0</v>
      </c>
      <c r="BI1165" s="232">
        <f>IF(N1165="nulová",J1165,0)</f>
        <v>0</v>
      </c>
      <c r="BJ1165" s="18" t="s">
        <v>82</v>
      </c>
      <c r="BK1165" s="232">
        <f>ROUND(I1165*H1165,2)</f>
        <v>0</v>
      </c>
      <c r="BL1165" s="18" t="s">
        <v>257</v>
      </c>
      <c r="BM1165" s="231" t="s">
        <v>1320</v>
      </c>
    </row>
    <row r="1166" s="1" customFormat="1">
      <c r="B1166" s="39"/>
      <c r="C1166" s="40"/>
      <c r="D1166" s="233" t="s">
        <v>162</v>
      </c>
      <c r="E1166" s="40"/>
      <c r="F1166" s="234" t="s">
        <v>1321</v>
      </c>
      <c r="G1166" s="40"/>
      <c r="H1166" s="40"/>
      <c r="I1166" s="146"/>
      <c r="J1166" s="40"/>
      <c r="K1166" s="40"/>
      <c r="L1166" s="44"/>
      <c r="M1166" s="235"/>
      <c r="N1166" s="84"/>
      <c r="O1166" s="84"/>
      <c r="P1166" s="84"/>
      <c r="Q1166" s="84"/>
      <c r="R1166" s="84"/>
      <c r="S1166" s="84"/>
      <c r="T1166" s="85"/>
      <c r="AT1166" s="18" t="s">
        <v>162</v>
      </c>
      <c r="AU1166" s="18" t="s">
        <v>84</v>
      </c>
    </row>
    <row r="1167" s="14" customFormat="1">
      <c r="B1167" s="258"/>
      <c r="C1167" s="259"/>
      <c r="D1167" s="233" t="s">
        <v>164</v>
      </c>
      <c r="E1167" s="260" t="s">
        <v>19</v>
      </c>
      <c r="F1167" s="261" t="s">
        <v>1322</v>
      </c>
      <c r="G1167" s="259"/>
      <c r="H1167" s="260" t="s">
        <v>19</v>
      </c>
      <c r="I1167" s="262"/>
      <c r="J1167" s="259"/>
      <c r="K1167" s="259"/>
      <c r="L1167" s="263"/>
      <c r="M1167" s="264"/>
      <c r="N1167" s="265"/>
      <c r="O1167" s="265"/>
      <c r="P1167" s="265"/>
      <c r="Q1167" s="265"/>
      <c r="R1167" s="265"/>
      <c r="S1167" s="265"/>
      <c r="T1167" s="266"/>
      <c r="AT1167" s="267" t="s">
        <v>164</v>
      </c>
      <c r="AU1167" s="267" t="s">
        <v>84</v>
      </c>
      <c r="AV1167" s="14" t="s">
        <v>82</v>
      </c>
      <c r="AW1167" s="14" t="s">
        <v>34</v>
      </c>
      <c r="AX1167" s="14" t="s">
        <v>74</v>
      </c>
      <c r="AY1167" s="267" t="s">
        <v>153</v>
      </c>
    </row>
    <row r="1168" s="12" customFormat="1">
      <c r="B1168" s="236"/>
      <c r="C1168" s="237"/>
      <c r="D1168" s="233" t="s">
        <v>164</v>
      </c>
      <c r="E1168" s="238" t="s">
        <v>19</v>
      </c>
      <c r="F1168" s="239" t="s">
        <v>1323</v>
      </c>
      <c r="G1168" s="237"/>
      <c r="H1168" s="240">
        <v>1.4850000000000001</v>
      </c>
      <c r="I1168" s="241"/>
      <c r="J1168" s="237"/>
      <c r="K1168" s="237"/>
      <c r="L1168" s="242"/>
      <c r="M1168" s="243"/>
      <c r="N1168" s="244"/>
      <c r="O1168" s="244"/>
      <c r="P1168" s="244"/>
      <c r="Q1168" s="244"/>
      <c r="R1168" s="244"/>
      <c r="S1168" s="244"/>
      <c r="T1168" s="245"/>
      <c r="AT1168" s="246" t="s">
        <v>164</v>
      </c>
      <c r="AU1168" s="246" t="s">
        <v>84</v>
      </c>
      <c r="AV1168" s="12" t="s">
        <v>84</v>
      </c>
      <c r="AW1168" s="12" t="s">
        <v>34</v>
      </c>
      <c r="AX1168" s="12" t="s">
        <v>74</v>
      </c>
      <c r="AY1168" s="246" t="s">
        <v>153</v>
      </c>
    </row>
    <row r="1169" s="14" customFormat="1">
      <c r="B1169" s="258"/>
      <c r="C1169" s="259"/>
      <c r="D1169" s="233" t="s">
        <v>164</v>
      </c>
      <c r="E1169" s="260" t="s">
        <v>19</v>
      </c>
      <c r="F1169" s="261" t="s">
        <v>1324</v>
      </c>
      <c r="G1169" s="259"/>
      <c r="H1169" s="260" t="s">
        <v>19</v>
      </c>
      <c r="I1169" s="262"/>
      <c r="J1169" s="259"/>
      <c r="K1169" s="259"/>
      <c r="L1169" s="263"/>
      <c r="M1169" s="264"/>
      <c r="N1169" s="265"/>
      <c r="O1169" s="265"/>
      <c r="P1169" s="265"/>
      <c r="Q1169" s="265"/>
      <c r="R1169" s="265"/>
      <c r="S1169" s="265"/>
      <c r="T1169" s="266"/>
      <c r="AT1169" s="267" t="s">
        <v>164</v>
      </c>
      <c r="AU1169" s="267" t="s">
        <v>84</v>
      </c>
      <c r="AV1169" s="14" t="s">
        <v>82</v>
      </c>
      <c r="AW1169" s="14" t="s">
        <v>34</v>
      </c>
      <c r="AX1169" s="14" t="s">
        <v>74</v>
      </c>
      <c r="AY1169" s="267" t="s">
        <v>153</v>
      </c>
    </row>
    <row r="1170" s="12" customFormat="1">
      <c r="B1170" s="236"/>
      <c r="C1170" s="237"/>
      <c r="D1170" s="233" t="s">
        <v>164</v>
      </c>
      <c r="E1170" s="238" t="s">
        <v>19</v>
      </c>
      <c r="F1170" s="239" t="s">
        <v>1325</v>
      </c>
      <c r="G1170" s="237"/>
      <c r="H1170" s="240">
        <v>3.2999999999999998</v>
      </c>
      <c r="I1170" s="241"/>
      <c r="J1170" s="237"/>
      <c r="K1170" s="237"/>
      <c r="L1170" s="242"/>
      <c r="M1170" s="243"/>
      <c r="N1170" s="244"/>
      <c r="O1170" s="244"/>
      <c r="P1170" s="244"/>
      <c r="Q1170" s="244"/>
      <c r="R1170" s="244"/>
      <c r="S1170" s="244"/>
      <c r="T1170" s="245"/>
      <c r="AT1170" s="246" t="s">
        <v>164</v>
      </c>
      <c r="AU1170" s="246" t="s">
        <v>84</v>
      </c>
      <c r="AV1170" s="12" t="s">
        <v>84</v>
      </c>
      <c r="AW1170" s="12" t="s">
        <v>34</v>
      </c>
      <c r="AX1170" s="12" t="s">
        <v>74</v>
      </c>
      <c r="AY1170" s="246" t="s">
        <v>153</v>
      </c>
    </row>
    <row r="1171" s="13" customFormat="1">
      <c r="B1171" s="247"/>
      <c r="C1171" s="248"/>
      <c r="D1171" s="233" t="s">
        <v>164</v>
      </c>
      <c r="E1171" s="249" t="s">
        <v>19</v>
      </c>
      <c r="F1171" s="250" t="s">
        <v>167</v>
      </c>
      <c r="G1171" s="248"/>
      <c r="H1171" s="251">
        <v>4.7850000000000001</v>
      </c>
      <c r="I1171" s="252"/>
      <c r="J1171" s="248"/>
      <c r="K1171" s="248"/>
      <c r="L1171" s="253"/>
      <c r="M1171" s="254"/>
      <c r="N1171" s="255"/>
      <c r="O1171" s="255"/>
      <c r="P1171" s="255"/>
      <c r="Q1171" s="255"/>
      <c r="R1171" s="255"/>
      <c r="S1171" s="255"/>
      <c r="T1171" s="256"/>
      <c r="AT1171" s="257" t="s">
        <v>164</v>
      </c>
      <c r="AU1171" s="257" t="s">
        <v>84</v>
      </c>
      <c r="AV1171" s="13" t="s">
        <v>160</v>
      </c>
      <c r="AW1171" s="13" t="s">
        <v>34</v>
      </c>
      <c r="AX1171" s="13" t="s">
        <v>82</v>
      </c>
      <c r="AY1171" s="257" t="s">
        <v>153</v>
      </c>
    </row>
    <row r="1172" s="1" customFormat="1" ht="16.5" customHeight="1">
      <c r="B1172" s="39"/>
      <c r="C1172" s="279" t="s">
        <v>1326</v>
      </c>
      <c r="D1172" s="279" t="s">
        <v>275</v>
      </c>
      <c r="E1172" s="280" t="s">
        <v>1327</v>
      </c>
      <c r="F1172" s="281" t="s">
        <v>1328</v>
      </c>
      <c r="G1172" s="282" t="s">
        <v>158</v>
      </c>
      <c r="H1172" s="283">
        <v>4.7850000000000001</v>
      </c>
      <c r="I1172" s="284"/>
      <c r="J1172" s="285">
        <f>ROUND(I1172*H1172,2)</f>
        <v>0</v>
      </c>
      <c r="K1172" s="281" t="s">
        <v>159</v>
      </c>
      <c r="L1172" s="286"/>
      <c r="M1172" s="287" t="s">
        <v>19</v>
      </c>
      <c r="N1172" s="288" t="s">
        <v>45</v>
      </c>
      <c r="O1172" s="84"/>
      <c r="P1172" s="229">
        <f>O1172*H1172</f>
        <v>0</v>
      </c>
      <c r="Q1172" s="229">
        <v>0.036810000000000002</v>
      </c>
      <c r="R1172" s="229">
        <f>Q1172*H1172</f>
        <v>0.17613585000000001</v>
      </c>
      <c r="S1172" s="229">
        <v>0</v>
      </c>
      <c r="T1172" s="230">
        <f>S1172*H1172</f>
        <v>0</v>
      </c>
      <c r="AR1172" s="231" t="s">
        <v>336</v>
      </c>
      <c r="AT1172" s="231" t="s">
        <v>275</v>
      </c>
      <c r="AU1172" s="231" t="s">
        <v>84</v>
      </c>
      <c r="AY1172" s="18" t="s">
        <v>153</v>
      </c>
      <c r="BE1172" s="232">
        <f>IF(N1172="základní",J1172,0)</f>
        <v>0</v>
      </c>
      <c r="BF1172" s="232">
        <f>IF(N1172="snížená",J1172,0)</f>
        <v>0</v>
      </c>
      <c r="BG1172" s="232">
        <f>IF(N1172="zákl. přenesená",J1172,0)</f>
        <v>0</v>
      </c>
      <c r="BH1172" s="232">
        <f>IF(N1172="sníž. přenesená",J1172,0)</f>
        <v>0</v>
      </c>
      <c r="BI1172" s="232">
        <f>IF(N1172="nulová",J1172,0)</f>
        <v>0</v>
      </c>
      <c r="BJ1172" s="18" t="s">
        <v>82</v>
      </c>
      <c r="BK1172" s="232">
        <f>ROUND(I1172*H1172,2)</f>
        <v>0</v>
      </c>
      <c r="BL1172" s="18" t="s">
        <v>257</v>
      </c>
      <c r="BM1172" s="231" t="s">
        <v>1329</v>
      </c>
    </row>
    <row r="1173" s="1" customFormat="1" ht="16.5" customHeight="1">
      <c r="B1173" s="39"/>
      <c r="C1173" s="220" t="s">
        <v>1330</v>
      </c>
      <c r="D1173" s="220" t="s">
        <v>155</v>
      </c>
      <c r="E1173" s="221" t="s">
        <v>1331</v>
      </c>
      <c r="F1173" s="222" t="s">
        <v>1332</v>
      </c>
      <c r="G1173" s="223" t="s">
        <v>158</v>
      </c>
      <c r="H1173" s="224">
        <v>75.978999999999999</v>
      </c>
      <c r="I1173" s="225"/>
      <c r="J1173" s="226">
        <f>ROUND(I1173*H1173,2)</f>
        <v>0</v>
      </c>
      <c r="K1173" s="222" t="s">
        <v>159</v>
      </c>
      <c r="L1173" s="44"/>
      <c r="M1173" s="227" t="s">
        <v>19</v>
      </c>
      <c r="N1173" s="228" t="s">
        <v>45</v>
      </c>
      <c r="O1173" s="84"/>
      <c r="P1173" s="229">
        <f>O1173*H1173</f>
        <v>0</v>
      </c>
      <c r="Q1173" s="229">
        <v>0.00025999999999999998</v>
      </c>
      <c r="R1173" s="229">
        <f>Q1173*H1173</f>
        <v>0.019754539999999998</v>
      </c>
      <c r="S1173" s="229">
        <v>0</v>
      </c>
      <c r="T1173" s="230">
        <f>S1173*H1173</f>
        <v>0</v>
      </c>
      <c r="AR1173" s="231" t="s">
        <v>257</v>
      </c>
      <c r="AT1173" s="231" t="s">
        <v>155</v>
      </c>
      <c r="AU1173" s="231" t="s">
        <v>84</v>
      </c>
      <c r="AY1173" s="18" t="s">
        <v>153</v>
      </c>
      <c r="BE1173" s="232">
        <f>IF(N1173="základní",J1173,0)</f>
        <v>0</v>
      </c>
      <c r="BF1173" s="232">
        <f>IF(N1173="snížená",J1173,0)</f>
        <v>0</v>
      </c>
      <c r="BG1173" s="232">
        <f>IF(N1173="zákl. přenesená",J1173,0)</f>
        <v>0</v>
      </c>
      <c r="BH1173" s="232">
        <f>IF(N1173="sníž. přenesená",J1173,0)</f>
        <v>0</v>
      </c>
      <c r="BI1173" s="232">
        <f>IF(N1173="nulová",J1173,0)</f>
        <v>0</v>
      </c>
      <c r="BJ1173" s="18" t="s">
        <v>82</v>
      </c>
      <c r="BK1173" s="232">
        <f>ROUND(I1173*H1173,2)</f>
        <v>0</v>
      </c>
      <c r="BL1173" s="18" t="s">
        <v>257</v>
      </c>
      <c r="BM1173" s="231" t="s">
        <v>1333</v>
      </c>
    </row>
    <row r="1174" s="1" customFormat="1">
      <c r="B1174" s="39"/>
      <c r="C1174" s="40"/>
      <c r="D1174" s="233" t="s">
        <v>162</v>
      </c>
      <c r="E1174" s="40"/>
      <c r="F1174" s="234" t="s">
        <v>1321</v>
      </c>
      <c r="G1174" s="40"/>
      <c r="H1174" s="40"/>
      <c r="I1174" s="146"/>
      <c r="J1174" s="40"/>
      <c r="K1174" s="40"/>
      <c r="L1174" s="44"/>
      <c r="M1174" s="235"/>
      <c r="N1174" s="84"/>
      <c r="O1174" s="84"/>
      <c r="P1174" s="84"/>
      <c r="Q1174" s="84"/>
      <c r="R1174" s="84"/>
      <c r="S1174" s="84"/>
      <c r="T1174" s="85"/>
      <c r="AT1174" s="18" t="s">
        <v>162</v>
      </c>
      <c r="AU1174" s="18" t="s">
        <v>84</v>
      </c>
    </row>
    <row r="1175" s="14" customFormat="1">
      <c r="B1175" s="258"/>
      <c r="C1175" s="259"/>
      <c r="D1175" s="233" t="s">
        <v>164</v>
      </c>
      <c r="E1175" s="260" t="s">
        <v>19</v>
      </c>
      <c r="F1175" s="261" t="s">
        <v>1334</v>
      </c>
      <c r="G1175" s="259"/>
      <c r="H1175" s="260" t="s">
        <v>19</v>
      </c>
      <c r="I1175" s="262"/>
      <c r="J1175" s="259"/>
      <c r="K1175" s="259"/>
      <c r="L1175" s="263"/>
      <c r="M1175" s="264"/>
      <c r="N1175" s="265"/>
      <c r="O1175" s="265"/>
      <c r="P1175" s="265"/>
      <c r="Q1175" s="265"/>
      <c r="R1175" s="265"/>
      <c r="S1175" s="265"/>
      <c r="T1175" s="266"/>
      <c r="AT1175" s="267" t="s">
        <v>164</v>
      </c>
      <c r="AU1175" s="267" t="s">
        <v>84</v>
      </c>
      <c r="AV1175" s="14" t="s">
        <v>82</v>
      </c>
      <c r="AW1175" s="14" t="s">
        <v>34</v>
      </c>
      <c r="AX1175" s="14" t="s">
        <v>74</v>
      </c>
      <c r="AY1175" s="267" t="s">
        <v>153</v>
      </c>
    </row>
    <row r="1176" s="12" customFormat="1">
      <c r="B1176" s="236"/>
      <c r="C1176" s="237"/>
      <c r="D1176" s="233" t="s">
        <v>164</v>
      </c>
      <c r="E1176" s="238" t="s">
        <v>19</v>
      </c>
      <c r="F1176" s="239" t="s">
        <v>1335</v>
      </c>
      <c r="G1176" s="237"/>
      <c r="H1176" s="240">
        <v>58.630000000000003</v>
      </c>
      <c r="I1176" s="241"/>
      <c r="J1176" s="237"/>
      <c r="K1176" s="237"/>
      <c r="L1176" s="242"/>
      <c r="M1176" s="243"/>
      <c r="N1176" s="244"/>
      <c r="O1176" s="244"/>
      <c r="P1176" s="244"/>
      <c r="Q1176" s="244"/>
      <c r="R1176" s="244"/>
      <c r="S1176" s="244"/>
      <c r="T1176" s="245"/>
      <c r="AT1176" s="246" t="s">
        <v>164</v>
      </c>
      <c r="AU1176" s="246" t="s">
        <v>84</v>
      </c>
      <c r="AV1176" s="12" t="s">
        <v>84</v>
      </c>
      <c r="AW1176" s="12" t="s">
        <v>34</v>
      </c>
      <c r="AX1176" s="12" t="s">
        <v>74</v>
      </c>
      <c r="AY1176" s="246" t="s">
        <v>153</v>
      </c>
    </row>
    <row r="1177" s="14" customFormat="1">
      <c r="B1177" s="258"/>
      <c r="C1177" s="259"/>
      <c r="D1177" s="233" t="s">
        <v>164</v>
      </c>
      <c r="E1177" s="260" t="s">
        <v>19</v>
      </c>
      <c r="F1177" s="261" t="s">
        <v>1336</v>
      </c>
      <c r="G1177" s="259"/>
      <c r="H1177" s="260" t="s">
        <v>19</v>
      </c>
      <c r="I1177" s="262"/>
      <c r="J1177" s="259"/>
      <c r="K1177" s="259"/>
      <c r="L1177" s="263"/>
      <c r="M1177" s="264"/>
      <c r="N1177" s="265"/>
      <c r="O1177" s="265"/>
      <c r="P1177" s="265"/>
      <c r="Q1177" s="265"/>
      <c r="R1177" s="265"/>
      <c r="S1177" s="265"/>
      <c r="T1177" s="266"/>
      <c r="AT1177" s="267" t="s">
        <v>164</v>
      </c>
      <c r="AU1177" s="267" t="s">
        <v>84</v>
      </c>
      <c r="AV1177" s="14" t="s">
        <v>82</v>
      </c>
      <c r="AW1177" s="14" t="s">
        <v>34</v>
      </c>
      <c r="AX1177" s="14" t="s">
        <v>74</v>
      </c>
      <c r="AY1177" s="267" t="s">
        <v>153</v>
      </c>
    </row>
    <row r="1178" s="12" customFormat="1">
      <c r="B1178" s="236"/>
      <c r="C1178" s="237"/>
      <c r="D1178" s="233" t="s">
        <v>164</v>
      </c>
      <c r="E1178" s="238" t="s">
        <v>19</v>
      </c>
      <c r="F1178" s="239" t="s">
        <v>1337</v>
      </c>
      <c r="G1178" s="237"/>
      <c r="H1178" s="240">
        <v>2.2549999999999999</v>
      </c>
      <c r="I1178" s="241"/>
      <c r="J1178" s="237"/>
      <c r="K1178" s="237"/>
      <c r="L1178" s="242"/>
      <c r="M1178" s="243"/>
      <c r="N1178" s="244"/>
      <c r="O1178" s="244"/>
      <c r="P1178" s="244"/>
      <c r="Q1178" s="244"/>
      <c r="R1178" s="244"/>
      <c r="S1178" s="244"/>
      <c r="T1178" s="245"/>
      <c r="AT1178" s="246" t="s">
        <v>164</v>
      </c>
      <c r="AU1178" s="246" t="s">
        <v>84</v>
      </c>
      <c r="AV1178" s="12" t="s">
        <v>84</v>
      </c>
      <c r="AW1178" s="12" t="s">
        <v>34</v>
      </c>
      <c r="AX1178" s="12" t="s">
        <v>74</v>
      </c>
      <c r="AY1178" s="246" t="s">
        <v>153</v>
      </c>
    </row>
    <row r="1179" s="14" customFormat="1">
      <c r="B1179" s="258"/>
      <c r="C1179" s="259"/>
      <c r="D1179" s="233" t="s">
        <v>164</v>
      </c>
      <c r="E1179" s="260" t="s">
        <v>19</v>
      </c>
      <c r="F1179" s="261" t="s">
        <v>1338</v>
      </c>
      <c r="G1179" s="259"/>
      <c r="H1179" s="260" t="s">
        <v>19</v>
      </c>
      <c r="I1179" s="262"/>
      <c r="J1179" s="259"/>
      <c r="K1179" s="259"/>
      <c r="L1179" s="263"/>
      <c r="M1179" s="264"/>
      <c r="N1179" s="265"/>
      <c r="O1179" s="265"/>
      <c r="P1179" s="265"/>
      <c r="Q1179" s="265"/>
      <c r="R1179" s="265"/>
      <c r="S1179" s="265"/>
      <c r="T1179" s="266"/>
      <c r="AT1179" s="267" t="s">
        <v>164</v>
      </c>
      <c r="AU1179" s="267" t="s">
        <v>84</v>
      </c>
      <c r="AV1179" s="14" t="s">
        <v>82</v>
      </c>
      <c r="AW1179" s="14" t="s">
        <v>34</v>
      </c>
      <c r="AX1179" s="14" t="s">
        <v>74</v>
      </c>
      <c r="AY1179" s="267" t="s">
        <v>153</v>
      </c>
    </row>
    <row r="1180" s="12" customFormat="1">
      <c r="B1180" s="236"/>
      <c r="C1180" s="237"/>
      <c r="D1180" s="233" t="s">
        <v>164</v>
      </c>
      <c r="E1180" s="238" t="s">
        <v>19</v>
      </c>
      <c r="F1180" s="239" t="s">
        <v>1339</v>
      </c>
      <c r="G1180" s="237"/>
      <c r="H1180" s="240">
        <v>3.6000000000000001</v>
      </c>
      <c r="I1180" s="241"/>
      <c r="J1180" s="237"/>
      <c r="K1180" s="237"/>
      <c r="L1180" s="242"/>
      <c r="M1180" s="243"/>
      <c r="N1180" s="244"/>
      <c r="O1180" s="244"/>
      <c r="P1180" s="244"/>
      <c r="Q1180" s="244"/>
      <c r="R1180" s="244"/>
      <c r="S1180" s="244"/>
      <c r="T1180" s="245"/>
      <c r="AT1180" s="246" t="s">
        <v>164</v>
      </c>
      <c r="AU1180" s="246" t="s">
        <v>84</v>
      </c>
      <c r="AV1180" s="12" t="s">
        <v>84</v>
      </c>
      <c r="AW1180" s="12" t="s">
        <v>34</v>
      </c>
      <c r="AX1180" s="12" t="s">
        <v>74</v>
      </c>
      <c r="AY1180" s="246" t="s">
        <v>153</v>
      </c>
    </row>
    <row r="1181" s="14" customFormat="1">
      <c r="B1181" s="258"/>
      <c r="C1181" s="259"/>
      <c r="D1181" s="233" t="s">
        <v>164</v>
      </c>
      <c r="E1181" s="260" t="s">
        <v>19</v>
      </c>
      <c r="F1181" s="261" t="s">
        <v>1340</v>
      </c>
      <c r="G1181" s="259"/>
      <c r="H1181" s="260" t="s">
        <v>19</v>
      </c>
      <c r="I1181" s="262"/>
      <c r="J1181" s="259"/>
      <c r="K1181" s="259"/>
      <c r="L1181" s="263"/>
      <c r="M1181" s="264"/>
      <c r="N1181" s="265"/>
      <c r="O1181" s="265"/>
      <c r="P1181" s="265"/>
      <c r="Q1181" s="265"/>
      <c r="R1181" s="265"/>
      <c r="S1181" s="265"/>
      <c r="T1181" s="266"/>
      <c r="AT1181" s="267" t="s">
        <v>164</v>
      </c>
      <c r="AU1181" s="267" t="s">
        <v>84</v>
      </c>
      <c r="AV1181" s="14" t="s">
        <v>82</v>
      </c>
      <c r="AW1181" s="14" t="s">
        <v>34</v>
      </c>
      <c r="AX1181" s="14" t="s">
        <v>74</v>
      </c>
      <c r="AY1181" s="267" t="s">
        <v>153</v>
      </c>
    </row>
    <row r="1182" s="12" customFormat="1">
      <c r="B1182" s="236"/>
      <c r="C1182" s="237"/>
      <c r="D1182" s="233" t="s">
        <v>164</v>
      </c>
      <c r="E1182" s="238" t="s">
        <v>19</v>
      </c>
      <c r="F1182" s="239" t="s">
        <v>1341</v>
      </c>
      <c r="G1182" s="237"/>
      <c r="H1182" s="240">
        <v>4.5099999999999998</v>
      </c>
      <c r="I1182" s="241"/>
      <c r="J1182" s="237"/>
      <c r="K1182" s="237"/>
      <c r="L1182" s="242"/>
      <c r="M1182" s="243"/>
      <c r="N1182" s="244"/>
      <c r="O1182" s="244"/>
      <c r="P1182" s="244"/>
      <c r="Q1182" s="244"/>
      <c r="R1182" s="244"/>
      <c r="S1182" s="244"/>
      <c r="T1182" s="245"/>
      <c r="AT1182" s="246" t="s">
        <v>164</v>
      </c>
      <c r="AU1182" s="246" t="s">
        <v>84</v>
      </c>
      <c r="AV1182" s="12" t="s">
        <v>84</v>
      </c>
      <c r="AW1182" s="12" t="s">
        <v>34</v>
      </c>
      <c r="AX1182" s="12" t="s">
        <v>74</v>
      </c>
      <c r="AY1182" s="246" t="s">
        <v>153</v>
      </c>
    </row>
    <row r="1183" s="14" customFormat="1">
      <c r="B1183" s="258"/>
      <c r="C1183" s="259"/>
      <c r="D1183" s="233" t="s">
        <v>164</v>
      </c>
      <c r="E1183" s="260" t="s">
        <v>19</v>
      </c>
      <c r="F1183" s="261" t="s">
        <v>1342</v>
      </c>
      <c r="G1183" s="259"/>
      <c r="H1183" s="260" t="s">
        <v>19</v>
      </c>
      <c r="I1183" s="262"/>
      <c r="J1183" s="259"/>
      <c r="K1183" s="259"/>
      <c r="L1183" s="263"/>
      <c r="M1183" s="264"/>
      <c r="N1183" s="265"/>
      <c r="O1183" s="265"/>
      <c r="P1183" s="265"/>
      <c r="Q1183" s="265"/>
      <c r="R1183" s="265"/>
      <c r="S1183" s="265"/>
      <c r="T1183" s="266"/>
      <c r="AT1183" s="267" t="s">
        <v>164</v>
      </c>
      <c r="AU1183" s="267" t="s">
        <v>84</v>
      </c>
      <c r="AV1183" s="14" t="s">
        <v>82</v>
      </c>
      <c r="AW1183" s="14" t="s">
        <v>34</v>
      </c>
      <c r="AX1183" s="14" t="s">
        <v>74</v>
      </c>
      <c r="AY1183" s="267" t="s">
        <v>153</v>
      </c>
    </row>
    <row r="1184" s="12" customFormat="1">
      <c r="B1184" s="236"/>
      <c r="C1184" s="237"/>
      <c r="D1184" s="233" t="s">
        <v>164</v>
      </c>
      <c r="E1184" s="238" t="s">
        <v>19</v>
      </c>
      <c r="F1184" s="239" t="s">
        <v>1343</v>
      </c>
      <c r="G1184" s="237"/>
      <c r="H1184" s="240">
        <v>6.984</v>
      </c>
      <c r="I1184" s="241"/>
      <c r="J1184" s="237"/>
      <c r="K1184" s="237"/>
      <c r="L1184" s="242"/>
      <c r="M1184" s="243"/>
      <c r="N1184" s="244"/>
      <c r="O1184" s="244"/>
      <c r="P1184" s="244"/>
      <c r="Q1184" s="244"/>
      <c r="R1184" s="244"/>
      <c r="S1184" s="244"/>
      <c r="T1184" s="245"/>
      <c r="AT1184" s="246" t="s">
        <v>164</v>
      </c>
      <c r="AU1184" s="246" t="s">
        <v>84</v>
      </c>
      <c r="AV1184" s="12" t="s">
        <v>84</v>
      </c>
      <c r="AW1184" s="12" t="s">
        <v>34</v>
      </c>
      <c r="AX1184" s="12" t="s">
        <v>74</v>
      </c>
      <c r="AY1184" s="246" t="s">
        <v>153</v>
      </c>
    </row>
    <row r="1185" s="13" customFormat="1">
      <c r="B1185" s="247"/>
      <c r="C1185" s="248"/>
      <c r="D1185" s="233" t="s">
        <v>164</v>
      </c>
      <c r="E1185" s="249" t="s">
        <v>19</v>
      </c>
      <c r="F1185" s="250" t="s">
        <v>167</v>
      </c>
      <c r="G1185" s="248"/>
      <c r="H1185" s="251">
        <v>75.978999999999999</v>
      </c>
      <c r="I1185" s="252"/>
      <c r="J1185" s="248"/>
      <c r="K1185" s="248"/>
      <c r="L1185" s="253"/>
      <c r="M1185" s="254"/>
      <c r="N1185" s="255"/>
      <c r="O1185" s="255"/>
      <c r="P1185" s="255"/>
      <c r="Q1185" s="255"/>
      <c r="R1185" s="255"/>
      <c r="S1185" s="255"/>
      <c r="T1185" s="256"/>
      <c r="AT1185" s="257" t="s">
        <v>164</v>
      </c>
      <c r="AU1185" s="257" t="s">
        <v>84</v>
      </c>
      <c r="AV1185" s="13" t="s">
        <v>160</v>
      </c>
      <c r="AW1185" s="13" t="s">
        <v>34</v>
      </c>
      <c r="AX1185" s="13" t="s">
        <v>82</v>
      </c>
      <c r="AY1185" s="257" t="s">
        <v>153</v>
      </c>
    </row>
    <row r="1186" s="1" customFormat="1" ht="16.5" customHeight="1">
      <c r="B1186" s="39"/>
      <c r="C1186" s="279" t="s">
        <v>1344</v>
      </c>
      <c r="D1186" s="279" t="s">
        <v>275</v>
      </c>
      <c r="E1186" s="280" t="s">
        <v>1345</v>
      </c>
      <c r="F1186" s="281" t="s">
        <v>1346</v>
      </c>
      <c r="G1186" s="282" t="s">
        <v>158</v>
      </c>
      <c r="H1186" s="283">
        <v>75.978999999999999</v>
      </c>
      <c r="I1186" s="284"/>
      <c r="J1186" s="285">
        <f>ROUND(I1186*H1186,2)</f>
        <v>0</v>
      </c>
      <c r="K1186" s="281" t="s">
        <v>159</v>
      </c>
      <c r="L1186" s="286"/>
      <c r="M1186" s="287" t="s">
        <v>19</v>
      </c>
      <c r="N1186" s="288" t="s">
        <v>45</v>
      </c>
      <c r="O1186" s="84"/>
      <c r="P1186" s="229">
        <f>O1186*H1186</f>
        <v>0</v>
      </c>
      <c r="Q1186" s="229">
        <v>0.036110000000000003</v>
      </c>
      <c r="R1186" s="229">
        <f>Q1186*H1186</f>
        <v>2.7436016900000002</v>
      </c>
      <c r="S1186" s="229">
        <v>0</v>
      </c>
      <c r="T1186" s="230">
        <f>S1186*H1186</f>
        <v>0</v>
      </c>
      <c r="AR1186" s="231" t="s">
        <v>336</v>
      </c>
      <c r="AT1186" s="231" t="s">
        <v>275</v>
      </c>
      <c r="AU1186" s="231" t="s">
        <v>84</v>
      </c>
      <c r="AY1186" s="18" t="s">
        <v>153</v>
      </c>
      <c r="BE1186" s="232">
        <f>IF(N1186="základní",J1186,0)</f>
        <v>0</v>
      </c>
      <c r="BF1186" s="232">
        <f>IF(N1186="snížená",J1186,0)</f>
        <v>0</v>
      </c>
      <c r="BG1186" s="232">
        <f>IF(N1186="zákl. přenesená",J1186,0)</f>
        <v>0</v>
      </c>
      <c r="BH1186" s="232">
        <f>IF(N1186="sníž. přenesená",J1186,0)</f>
        <v>0</v>
      </c>
      <c r="BI1186" s="232">
        <f>IF(N1186="nulová",J1186,0)</f>
        <v>0</v>
      </c>
      <c r="BJ1186" s="18" t="s">
        <v>82</v>
      </c>
      <c r="BK1186" s="232">
        <f>ROUND(I1186*H1186,2)</f>
        <v>0</v>
      </c>
      <c r="BL1186" s="18" t="s">
        <v>257</v>
      </c>
      <c r="BM1186" s="231" t="s">
        <v>1347</v>
      </c>
    </row>
    <row r="1187" s="1" customFormat="1" ht="16.5" customHeight="1">
      <c r="B1187" s="39"/>
      <c r="C1187" s="279" t="s">
        <v>1348</v>
      </c>
      <c r="D1187" s="279" t="s">
        <v>275</v>
      </c>
      <c r="E1187" s="280" t="s">
        <v>1349</v>
      </c>
      <c r="F1187" s="281" t="s">
        <v>1350</v>
      </c>
      <c r="G1187" s="282" t="s">
        <v>158</v>
      </c>
      <c r="H1187" s="283">
        <v>42.454999999999998</v>
      </c>
      <c r="I1187" s="284"/>
      <c r="J1187" s="285">
        <f>ROUND(I1187*H1187,2)</f>
        <v>0</v>
      </c>
      <c r="K1187" s="281" t="s">
        <v>159</v>
      </c>
      <c r="L1187" s="286"/>
      <c r="M1187" s="287" t="s">
        <v>19</v>
      </c>
      <c r="N1187" s="288" t="s">
        <v>45</v>
      </c>
      <c r="O1187" s="84"/>
      <c r="P1187" s="229">
        <f>O1187*H1187</f>
        <v>0</v>
      </c>
      <c r="Q1187" s="229">
        <v>0.00059999999999999995</v>
      </c>
      <c r="R1187" s="229">
        <f>Q1187*H1187</f>
        <v>0.025472999999999996</v>
      </c>
      <c r="S1187" s="229">
        <v>0</v>
      </c>
      <c r="T1187" s="230">
        <f>S1187*H1187</f>
        <v>0</v>
      </c>
      <c r="AR1187" s="231" t="s">
        <v>336</v>
      </c>
      <c r="AT1187" s="231" t="s">
        <v>275</v>
      </c>
      <c r="AU1187" s="231" t="s">
        <v>84</v>
      </c>
      <c r="AY1187" s="18" t="s">
        <v>153</v>
      </c>
      <c r="BE1187" s="232">
        <f>IF(N1187="základní",J1187,0)</f>
        <v>0</v>
      </c>
      <c r="BF1187" s="232">
        <f>IF(N1187="snížená",J1187,0)</f>
        <v>0</v>
      </c>
      <c r="BG1187" s="232">
        <f>IF(N1187="zákl. přenesená",J1187,0)</f>
        <v>0</v>
      </c>
      <c r="BH1187" s="232">
        <f>IF(N1187="sníž. přenesená",J1187,0)</f>
        <v>0</v>
      </c>
      <c r="BI1187" s="232">
        <f>IF(N1187="nulová",J1187,0)</f>
        <v>0</v>
      </c>
      <c r="BJ1187" s="18" t="s">
        <v>82</v>
      </c>
      <c r="BK1187" s="232">
        <f>ROUND(I1187*H1187,2)</f>
        <v>0</v>
      </c>
      <c r="BL1187" s="18" t="s">
        <v>257</v>
      </c>
      <c r="BM1187" s="231" t="s">
        <v>1351</v>
      </c>
    </row>
    <row r="1188" s="14" customFormat="1">
      <c r="B1188" s="258"/>
      <c r="C1188" s="259"/>
      <c r="D1188" s="233" t="s">
        <v>164</v>
      </c>
      <c r="E1188" s="260" t="s">
        <v>19</v>
      </c>
      <c r="F1188" s="261" t="s">
        <v>1334</v>
      </c>
      <c r="G1188" s="259"/>
      <c r="H1188" s="260" t="s">
        <v>19</v>
      </c>
      <c r="I1188" s="262"/>
      <c r="J1188" s="259"/>
      <c r="K1188" s="259"/>
      <c r="L1188" s="263"/>
      <c r="M1188" s="264"/>
      <c r="N1188" s="265"/>
      <c r="O1188" s="265"/>
      <c r="P1188" s="265"/>
      <c r="Q1188" s="265"/>
      <c r="R1188" s="265"/>
      <c r="S1188" s="265"/>
      <c r="T1188" s="266"/>
      <c r="AT1188" s="267" t="s">
        <v>164</v>
      </c>
      <c r="AU1188" s="267" t="s">
        <v>84</v>
      </c>
      <c r="AV1188" s="14" t="s">
        <v>82</v>
      </c>
      <c r="AW1188" s="14" t="s">
        <v>34</v>
      </c>
      <c r="AX1188" s="14" t="s">
        <v>74</v>
      </c>
      <c r="AY1188" s="267" t="s">
        <v>153</v>
      </c>
    </row>
    <row r="1189" s="12" customFormat="1">
      <c r="B1189" s="236"/>
      <c r="C1189" s="237"/>
      <c r="D1189" s="233" t="s">
        <v>164</v>
      </c>
      <c r="E1189" s="238" t="s">
        <v>19</v>
      </c>
      <c r="F1189" s="239" t="s">
        <v>1352</v>
      </c>
      <c r="G1189" s="237"/>
      <c r="H1189" s="240">
        <v>24.805</v>
      </c>
      <c r="I1189" s="241"/>
      <c r="J1189" s="237"/>
      <c r="K1189" s="237"/>
      <c r="L1189" s="242"/>
      <c r="M1189" s="243"/>
      <c r="N1189" s="244"/>
      <c r="O1189" s="244"/>
      <c r="P1189" s="244"/>
      <c r="Q1189" s="244"/>
      <c r="R1189" s="244"/>
      <c r="S1189" s="244"/>
      <c r="T1189" s="245"/>
      <c r="AT1189" s="246" t="s">
        <v>164</v>
      </c>
      <c r="AU1189" s="246" t="s">
        <v>84</v>
      </c>
      <c r="AV1189" s="12" t="s">
        <v>84</v>
      </c>
      <c r="AW1189" s="12" t="s">
        <v>34</v>
      </c>
      <c r="AX1189" s="12" t="s">
        <v>74</v>
      </c>
      <c r="AY1189" s="246" t="s">
        <v>153</v>
      </c>
    </row>
    <row r="1190" s="14" customFormat="1">
      <c r="B1190" s="258"/>
      <c r="C1190" s="259"/>
      <c r="D1190" s="233" t="s">
        <v>164</v>
      </c>
      <c r="E1190" s="260" t="s">
        <v>19</v>
      </c>
      <c r="F1190" s="261" t="s">
        <v>1336</v>
      </c>
      <c r="G1190" s="259"/>
      <c r="H1190" s="260" t="s">
        <v>19</v>
      </c>
      <c r="I1190" s="262"/>
      <c r="J1190" s="259"/>
      <c r="K1190" s="259"/>
      <c r="L1190" s="263"/>
      <c r="M1190" s="264"/>
      <c r="N1190" s="265"/>
      <c r="O1190" s="265"/>
      <c r="P1190" s="265"/>
      <c r="Q1190" s="265"/>
      <c r="R1190" s="265"/>
      <c r="S1190" s="265"/>
      <c r="T1190" s="266"/>
      <c r="AT1190" s="267" t="s">
        <v>164</v>
      </c>
      <c r="AU1190" s="267" t="s">
        <v>84</v>
      </c>
      <c r="AV1190" s="14" t="s">
        <v>82</v>
      </c>
      <c r="AW1190" s="14" t="s">
        <v>34</v>
      </c>
      <c r="AX1190" s="14" t="s">
        <v>74</v>
      </c>
      <c r="AY1190" s="267" t="s">
        <v>153</v>
      </c>
    </row>
    <row r="1191" s="12" customFormat="1">
      <c r="B1191" s="236"/>
      <c r="C1191" s="237"/>
      <c r="D1191" s="233" t="s">
        <v>164</v>
      </c>
      <c r="E1191" s="238" t="s">
        <v>19</v>
      </c>
      <c r="F1191" s="239" t="s">
        <v>1337</v>
      </c>
      <c r="G1191" s="237"/>
      <c r="H1191" s="240">
        <v>2.2549999999999999</v>
      </c>
      <c r="I1191" s="241"/>
      <c r="J1191" s="237"/>
      <c r="K1191" s="237"/>
      <c r="L1191" s="242"/>
      <c r="M1191" s="243"/>
      <c r="N1191" s="244"/>
      <c r="O1191" s="244"/>
      <c r="P1191" s="244"/>
      <c r="Q1191" s="244"/>
      <c r="R1191" s="244"/>
      <c r="S1191" s="244"/>
      <c r="T1191" s="245"/>
      <c r="AT1191" s="246" t="s">
        <v>164</v>
      </c>
      <c r="AU1191" s="246" t="s">
        <v>84</v>
      </c>
      <c r="AV1191" s="12" t="s">
        <v>84</v>
      </c>
      <c r="AW1191" s="12" t="s">
        <v>34</v>
      </c>
      <c r="AX1191" s="12" t="s">
        <v>74</v>
      </c>
      <c r="AY1191" s="246" t="s">
        <v>153</v>
      </c>
    </row>
    <row r="1192" s="14" customFormat="1">
      <c r="B1192" s="258"/>
      <c r="C1192" s="259"/>
      <c r="D1192" s="233" t="s">
        <v>164</v>
      </c>
      <c r="E1192" s="260" t="s">
        <v>19</v>
      </c>
      <c r="F1192" s="261" t="s">
        <v>1338</v>
      </c>
      <c r="G1192" s="259"/>
      <c r="H1192" s="260" t="s">
        <v>19</v>
      </c>
      <c r="I1192" s="262"/>
      <c r="J1192" s="259"/>
      <c r="K1192" s="259"/>
      <c r="L1192" s="263"/>
      <c r="M1192" s="264"/>
      <c r="N1192" s="265"/>
      <c r="O1192" s="265"/>
      <c r="P1192" s="265"/>
      <c r="Q1192" s="265"/>
      <c r="R1192" s="265"/>
      <c r="S1192" s="265"/>
      <c r="T1192" s="266"/>
      <c r="AT1192" s="267" t="s">
        <v>164</v>
      </c>
      <c r="AU1192" s="267" t="s">
        <v>84</v>
      </c>
      <c r="AV1192" s="14" t="s">
        <v>82</v>
      </c>
      <c r="AW1192" s="14" t="s">
        <v>34</v>
      </c>
      <c r="AX1192" s="14" t="s">
        <v>74</v>
      </c>
      <c r="AY1192" s="267" t="s">
        <v>153</v>
      </c>
    </row>
    <row r="1193" s="12" customFormat="1">
      <c r="B1193" s="236"/>
      <c r="C1193" s="237"/>
      <c r="D1193" s="233" t="s">
        <v>164</v>
      </c>
      <c r="E1193" s="238" t="s">
        <v>19</v>
      </c>
      <c r="F1193" s="239" t="s">
        <v>1339</v>
      </c>
      <c r="G1193" s="237"/>
      <c r="H1193" s="240">
        <v>3.6000000000000001</v>
      </c>
      <c r="I1193" s="241"/>
      <c r="J1193" s="237"/>
      <c r="K1193" s="237"/>
      <c r="L1193" s="242"/>
      <c r="M1193" s="243"/>
      <c r="N1193" s="244"/>
      <c r="O1193" s="244"/>
      <c r="P1193" s="244"/>
      <c r="Q1193" s="244"/>
      <c r="R1193" s="244"/>
      <c r="S1193" s="244"/>
      <c r="T1193" s="245"/>
      <c r="AT1193" s="246" t="s">
        <v>164</v>
      </c>
      <c r="AU1193" s="246" t="s">
        <v>84</v>
      </c>
      <c r="AV1193" s="12" t="s">
        <v>84</v>
      </c>
      <c r="AW1193" s="12" t="s">
        <v>34</v>
      </c>
      <c r="AX1193" s="12" t="s">
        <v>74</v>
      </c>
      <c r="AY1193" s="246" t="s">
        <v>153</v>
      </c>
    </row>
    <row r="1194" s="14" customFormat="1">
      <c r="B1194" s="258"/>
      <c r="C1194" s="259"/>
      <c r="D1194" s="233" t="s">
        <v>164</v>
      </c>
      <c r="E1194" s="260" t="s">
        <v>19</v>
      </c>
      <c r="F1194" s="261" t="s">
        <v>1322</v>
      </c>
      <c r="G1194" s="259"/>
      <c r="H1194" s="260" t="s">
        <v>19</v>
      </c>
      <c r="I1194" s="262"/>
      <c r="J1194" s="259"/>
      <c r="K1194" s="259"/>
      <c r="L1194" s="263"/>
      <c r="M1194" s="264"/>
      <c r="N1194" s="265"/>
      <c r="O1194" s="265"/>
      <c r="P1194" s="265"/>
      <c r="Q1194" s="265"/>
      <c r="R1194" s="265"/>
      <c r="S1194" s="265"/>
      <c r="T1194" s="266"/>
      <c r="AT1194" s="267" t="s">
        <v>164</v>
      </c>
      <c r="AU1194" s="267" t="s">
        <v>84</v>
      </c>
      <c r="AV1194" s="14" t="s">
        <v>82</v>
      </c>
      <c r="AW1194" s="14" t="s">
        <v>34</v>
      </c>
      <c r="AX1194" s="14" t="s">
        <v>74</v>
      </c>
      <c r="AY1194" s="267" t="s">
        <v>153</v>
      </c>
    </row>
    <row r="1195" s="12" customFormat="1">
      <c r="B1195" s="236"/>
      <c r="C1195" s="237"/>
      <c r="D1195" s="233" t="s">
        <v>164</v>
      </c>
      <c r="E1195" s="238" t="s">
        <v>19</v>
      </c>
      <c r="F1195" s="239" t="s">
        <v>1323</v>
      </c>
      <c r="G1195" s="237"/>
      <c r="H1195" s="240">
        <v>1.4850000000000001</v>
      </c>
      <c r="I1195" s="241"/>
      <c r="J1195" s="237"/>
      <c r="K1195" s="237"/>
      <c r="L1195" s="242"/>
      <c r="M1195" s="243"/>
      <c r="N1195" s="244"/>
      <c r="O1195" s="244"/>
      <c r="P1195" s="244"/>
      <c r="Q1195" s="244"/>
      <c r="R1195" s="244"/>
      <c r="S1195" s="244"/>
      <c r="T1195" s="245"/>
      <c r="AT1195" s="246" t="s">
        <v>164</v>
      </c>
      <c r="AU1195" s="246" t="s">
        <v>84</v>
      </c>
      <c r="AV1195" s="12" t="s">
        <v>84</v>
      </c>
      <c r="AW1195" s="12" t="s">
        <v>34</v>
      </c>
      <c r="AX1195" s="12" t="s">
        <v>74</v>
      </c>
      <c r="AY1195" s="246" t="s">
        <v>153</v>
      </c>
    </row>
    <row r="1196" s="14" customFormat="1">
      <c r="B1196" s="258"/>
      <c r="C1196" s="259"/>
      <c r="D1196" s="233" t="s">
        <v>164</v>
      </c>
      <c r="E1196" s="260" t="s">
        <v>19</v>
      </c>
      <c r="F1196" s="261" t="s">
        <v>1340</v>
      </c>
      <c r="G1196" s="259"/>
      <c r="H1196" s="260" t="s">
        <v>19</v>
      </c>
      <c r="I1196" s="262"/>
      <c r="J1196" s="259"/>
      <c r="K1196" s="259"/>
      <c r="L1196" s="263"/>
      <c r="M1196" s="264"/>
      <c r="N1196" s="265"/>
      <c r="O1196" s="265"/>
      <c r="P1196" s="265"/>
      <c r="Q1196" s="265"/>
      <c r="R1196" s="265"/>
      <c r="S1196" s="265"/>
      <c r="T1196" s="266"/>
      <c r="AT1196" s="267" t="s">
        <v>164</v>
      </c>
      <c r="AU1196" s="267" t="s">
        <v>84</v>
      </c>
      <c r="AV1196" s="14" t="s">
        <v>82</v>
      </c>
      <c r="AW1196" s="14" t="s">
        <v>34</v>
      </c>
      <c r="AX1196" s="14" t="s">
        <v>74</v>
      </c>
      <c r="AY1196" s="267" t="s">
        <v>153</v>
      </c>
    </row>
    <row r="1197" s="12" customFormat="1">
      <c r="B1197" s="236"/>
      <c r="C1197" s="237"/>
      <c r="D1197" s="233" t="s">
        <v>164</v>
      </c>
      <c r="E1197" s="238" t="s">
        <v>19</v>
      </c>
      <c r="F1197" s="239" t="s">
        <v>1341</v>
      </c>
      <c r="G1197" s="237"/>
      <c r="H1197" s="240">
        <v>4.5099999999999998</v>
      </c>
      <c r="I1197" s="241"/>
      <c r="J1197" s="237"/>
      <c r="K1197" s="237"/>
      <c r="L1197" s="242"/>
      <c r="M1197" s="243"/>
      <c r="N1197" s="244"/>
      <c r="O1197" s="244"/>
      <c r="P1197" s="244"/>
      <c r="Q1197" s="244"/>
      <c r="R1197" s="244"/>
      <c r="S1197" s="244"/>
      <c r="T1197" s="245"/>
      <c r="AT1197" s="246" t="s">
        <v>164</v>
      </c>
      <c r="AU1197" s="246" t="s">
        <v>84</v>
      </c>
      <c r="AV1197" s="12" t="s">
        <v>84</v>
      </c>
      <c r="AW1197" s="12" t="s">
        <v>34</v>
      </c>
      <c r="AX1197" s="12" t="s">
        <v>74</v>
      </c>
      <c r="AY1197" s="246" t="s">
        <v>153</v>
      </c>
    </row>
    <row r="1198" s="14" customFormat="1">
      <c r="B1198" s="258"/>
      <c r="C1198" s="259"/>
      <c r="D1198" s="233" t="s">
        <v>164</v>
      </c>
      <c r="E1198" s="260" t="s">
        <v>19</v>
      </c>
      <c r="F1198" s="261" t="s">
        <v>1324</v>
      </c>
      <c r="G1198" s="259"/>
      <c r="H1198" s="260" t="s">
        <v>19</v>
      </c>
      <c r="I1198" s="262"/>
      <c r="J1198" s="259"/>
      <c r="K1198" s="259"/>
      <c r="L1198" s="263"/>
      <c r="M1198" s="264"/>
      <c r="N1198" s="265"/>
      <c r="O1198" s="265"/>
      <c r="P1198" s="265"/>
      <c r="Q1198" s="265"/>
      <c r="R1198" s="265"/>
      <c r="S1198" s="265"/>
      <c r="T1198" s="266"/>
      <c r="AT1198" s="267" t="s">
        <v>164</v>
      </c>
      <c r="AU1198" s="267" t="s">
        <v>84</v>
      </c>
      <c r="AV1198" s="14" t="s">
        <v>82</v>
      </c>
      <c r="AW1198" s="14" t="s">
        <v>34</v>
      </c>
      <c r="AX1198" s="14" t="s">
        <v>74</v>
      </c>
      <c r="AY1198" s="267" t="s">
        <v>153</v>
      </c>
    </row>
    <row r="1199" s="12" customFormat="1">
      <c r="B1199" s="236"/>
      <c r="C1199" s="237"/>
      <c r="D1199" s="233" t="s">
        <v>164</v>
      </c>
      <c r="E1199" s="238" t="s">
        <v>19</v>
      </c>
      <c r="F1199" s="239" t="s">
        <v>1353</v>
      </c>
      <c r="G1199" s="237"/>
      <c r="H1199" s="240">
        <v>3.2999999999999998</v>
      </c>
      <c r="I1199" s="241"/>
      <c r="J1199" s="237"/>
      <c r="K1199" s="237"/>
      <c r="L1199" s="242"/>
      <c r="M1199" s="243"/>
      <c r="N1199" s="244"/>
      <c r="O1199" s="244"/>
      <c r="P1199" s="244"/>
      <c r="Q1199" s="244"/>
      <c r="R1199" s="244"/>
      <c r="S1199" s="244"/>
      <c r="T1199" s="245"/>
      <c r="AT1199" s="246" t="s">
        <v>164</v>
      </c>
      <c r="AU1199" s="246" t="s">
        <v>84</v>
      </c>
      <c r="AV1199" s="12" t="s">
        <v>84</v>
      </c>
      <c r="AW1199" s="12" t="s">
        <v>34</v>
      </c>
      <c r="AX1199" s="12" t="s">
        <v>74</v>
      </c>
      <c r="AY1199" s="246" t="s">
        <v>153</v>
      </c>
    </row>
    <row r="1200" s="14" customFormat="1">
      <c r="B1200" s="258"/>
      <c r="C1200" s="259"/>
      <c r="D1200" s="233" t="s">
        <v>164</v>
      </c>
      <c r="E1200" s="260" t="s">
        <v>19</v>
      </c>
      <c r="F1200" s="261" t="s">
        <v>1354</v>
      </c>
      <c r="G1200" s="259"/>
      <c r="H1200" s="260" t="s">
        <v>19</v>
      </c>
      <c r="I1200" s="262"/>
      <c r="J1200" s="259"/>
      <c r="K1200" s="259"/>
      <c r="L1200" s="263"/>
      <c r="M1200" s="264"/>
      <c r="N1200" s="265"/>
      <c r="O1200" s="265"/>
      <c r="P1200" s="265"/>
      <c r="Q1200" s="265"/>
      <c r="R1200" s="265"/>
      <c r="S1200" s="265"/>
      <c r="T1200" s="266"/>
      <c r="AT1200" s="267" t="s">
        <v>164</v>
      </c>
      <c r="AU1200" s="267" t="s">
        <v>84</v>
      </c>
      <c r="AV1200" s="14" t="s">
        <v>82</v>
      </c>
      <c r="AW1200" s="14" t="s">
        <v>34</v>
      </c>
      <c r="AX1200" s="14" t="s">
        <v>74</v>
      </c>
      <c r="AY1200" s="267" t="s">
        <v>153</v>
      </c>
    </row>
    <row r="1201" s="12" customFormat="1">
      <c r="B1201" s="236"/>
      <c r="C1201" s="237"/>
      <c r="D1201" s="233" t="s">
        <v>164</v>
      </c>
      <c r="E1201" s="238" t="s">
        <v>19</v>
      </c>
      <c r="F1201" s="239" t="s">
        <v>1355</v>
      </c>
      <c r="G1201" s="237"/>
      <c r="H1201" s="240">
        <v>2.5</v>
      </c>
      <c r="I1201" s="241"/>
      <c r="J1201" s="237"/>
      <c r="K1201" s="237"/>
      <c r="L1201" s="242"/>
      <c r="M1201" s="243"/>
      <c r="N1201" s="244"/>
      <c r="O1201" s="244"/>
      <c r="P1201" s="244"/>
      <c r="Q1201" s="244"/>
      <c r="R1201" s="244"/>
      <c r="S1201" s="244"/>
      <c r="T1201" s="245"/>
      <c r="AT1201" s="246" t="s">
        <v>164</v>
      </c>
      <c r="AU1201" s="246" t="s">
        <v>84</v>
      </c>
      <c r="AV1201" s="12" t="s">
        <v>84</v>
      </c>
      <c r="AW1201" s="12" t="s">
        <v>34</v>
      </c>
      <c r="AX1201" s="12" t="s">
        <v>74</v>
      </c>
      <c r="AY1201" s="246" t="s">
        <v>153</v>
      </c>
    </row>
    <row r="1202" s="13" customFormat="1">
      <c r="B1202" s="247"/>
      <c r="C1202" s="248"/>
      <c r="D1202" s="233" t="s">
        <v>164</v>
      </c>
      <c r="E1202" s="249" t="s">
        <v>19</v>
      </c>
      <c r="F1202" s="250" t="s">
        <v>167</v>
      </c>
      <c r="G1202" s="248"/>
      <c r="H1202" s="251">
        <v>42.454999999999998</v>
      </c>
      <c r="I1202" s="252"/>
      <c r="J1202" s="248"/>
      <c r="K1202" s="248"/>
      <c r="L1202" s="253"/>
      <c r="M1202" s="254"/>
      <c r="N1202" s="255"/>
      <c r="O1202" s="255"/>
      <c r="P1202" s="255"/>
      <c r="Q1202" s="255"/>
      <c r="R1202" s="255"/>
      <c r="S1202" s="255"/>
      <c r="T1202" s="256"/>
      <c r="AT1202" s="257" t="s">
        <v>164</v>
      </c>
      <c r="AU1202" s="257" t="s">
        <v>84</v>
      </c>
      <c r="AV1202" s="13" t="s">
        <v>160</v>
      </c>
      <c r="AW1202" s="13" t="s">
        <v>34</v>
      </c>
      <c r="AX1202" s="13" t="s">
        <v>82</v>
      </c>
      <c r="AY1202" s="257" t="s">
        <v>153</v>
      </c>
    </row>
    <row r="1203" s="1" customFormat="1" ht="16.5" customHeight="1">
      <c r="B1203" s="39"/>
      <c r="C1203" s="220" t="s">
        <v>1356</v>
      </c>
      <c r="D1203" s="220" t="s">
        <v>155</v>
      </c>
      <c r="E1203" s="221" t="s">
        <v>1357</v>
      </c>
      <c r="F1203" s="222" t="s">
        <v>1358</v>
      </c>
      <c r="G1203" s="223" t="s">
        <v>254</v>
      </c>
      <c r="H1203" s="224">
        <v>17</v>
      </c>
      <c r="I1203" s="225"/>
      <c r="J1203" s="226">
        <f>ROUND(I1203*H1203,2)</f>
        <v>0</v>
      </c>
      <c r="K1203" s="222" t="s">
        <v>159</v>
      </c>
      <c r="L1203" s="44"/>
      <c r="M1203" s="227" t="s">
        <v>19</v>
      </c>
      <c r="N1203" s="228" t="s">
        <v>45</v>
      </c>
      <c r="O1203" s="84"/>
      <c r="P1203" s="229">
        <f>O1203*H1203</f>
        <v>0</v>
      </c>
      <c r="Q1203" s="229">
        <v>0.00027</v>
      </c>
      <c r="R1203" s="229">
        <f>Q1203*H1203</f>
        <v>0.0045900000000000003</v>
      </c>
      <c r="S1203" s="229">
        <v>0</v>
      </c>
      <c r="T1203" s="230">
        <f>S1203*H1203</f>
        <v>0</v>
      </c>
      <c r="AR1203" s="231" t="s">
        <v>257</v>
      </c>
      <c r="AT1203" s="231" t="s">
        <v>155</v>
      </c>
      <c r="AU1203" s="231" t="s">
        <v>84</v>
      </c>
      <c r="AY1203" s="18" t="s">
        <v>153</v>
      </c>
      <c r="BE1203" s="232">
        <f>IF(N1203="základní",J1203,0)</f>
        <v>0</v>
      </c>
      <c r="BF1203" s="232">
        <f>IF(N1203="snížená",J1203,0)</f>
        <v>0</v>
      </c>
      <c r="BG1203" s="232">
        <f>IF(N1203="zákl. přenesená",J1203,0)</f>
        <v>0</v>
      </c>
      <c r="BH1203" s="232">
        <f>IF(N1203="sníž. přenesená",J1203,0)</f>
        <v>0</v>
      </c>
      <c r="BI1203" s="232">
        <f>IF(N1203="nulová",J1203,0)</f>
        <v>0</v>
      </c>
      <c r="BJ1203" s="18" t="s">
        <v>82</v>
      </c>
      <c r="BK1203" s="232">
        <f>ROUND(I1203*H1203,2)</f>
        <v>0</v>
      </c>
      <c r="BL1203" s="18" t="s">
        <v>257</v>
      </c>
      <c r="BM1203" s="231" t="s">
        <v>1359</v>
      </c>
    </row>
    <row r="1204" s="1" customFormat="1">
      <c r="B1204" s="39"/>
      <c r="C1204" s="40"/>
      <c r="D1204" s="233" t="s">
        <v>162</v>
      </c>
      <c r="E1204" s="40"/>
      <c r="F1204" s="234" t="s">
        <v>1321</v>
      </c>
      <c r="G1204" s="40"/>
      <c r="H1204" s="40"/>
      <c r="I1204" s="146"/>
      <c r="J1204" s="40"/>
      <c r="K1204" s="40"/>
      <c r="L1204" s="44"/>
      <c r="M1204" s="235"/>
      <c r="N1204" s="84"/>
      <c r="O1204" s="84"/>
      <c r="P1204" s="84"/>
      <c r="Q1204" s="84"/>
      <c r="R1204" s="84"/>
      <c r="S1204" s="84"/>
      <c r="T1204" s="85"/>
      <c r="AT1204" s="18" t="s">
        <v>162</v>
      </c>
      <c r="AU1204" s="18" t="s">
        <v>84</v>
      </c>
    </row>
    <row r="1205" s="14" customFormat="1">
      <c r="B1205" s="258"/>
      <c r="C1205" s="259"/>
      <c r="D1205" s="233" t="s">
        <v>164</v>
      </c>
      <c r="E1205" s="260" t="s">
        <v>19</v>
      </c>
      <c r="F1205" s="261" t="s">
        <v>1354</v>
      </c>
      <c r="G1205" s="259"/>
      <c r="H1205" s="260" t="s">
        <v>19</v>
      </c>
      <c r="I1205" s="262"/>
      <c r="J1205" s="259"/>
      <c r="K1205" s="259"/>
      <c r="L1205" s="263"/>
      <c r="M1205" s="264"/>
      <c r="N1205" s="265"/>
      <c r="O1205" s="265"/>
      <c r="P1205" s="265"/>
      <c r="Q1205" s="265"/>
      <c r="R1205" s="265"/>
      <c r="S1205" s="265"/>
      <c r="T1205" s="266"/>
      <c r="AT1205" s="267" t="s">
        <v>164</v>
      </c>
      <c r="AU1205" s="267" t="s">
        <v>84</v>
      </c>
      <c r="AV1205" s="14" t="s">
        <v>82</v>
      </c>
      <c r="AW1205" s="14" t="s">
        <v>34</v>
      </c>
      <c r="AX1205" s="14" t="s">
        <v>74</v>
      </c>
      <c r="AY1205" s="267" t="s">
        <v>153</v>
      </c>
    </row>
    <row r="1206" s="12" customFormat="1">
      <c r="B1206" s="236"/>
      <c r="C1206" s="237"/>
      <c r="D1206" s="233" t="s">
        <v>164</v>
      </c>
      <c r="E1206" s="238" t="s">
        <v>19</v>
      </c>
      <c r="F1206" s="239" t="s">
        <v>186</v>
      </c>
      <c r="G1206" s="237"/>
      <c r="H1206" s="240">
        <v>5</v>
      </c>
      <c r="I1206" s="241"/>
      <c r="J1206" s="237"/>
      <c r="K1206" s="237"/>
      <c r="L1206" s="242"/>
      <c r="M1206" s="243"/>
      <c r="N1206" s="244"/>
      <c r="O1206" s="244"/>
      <c r="P1206" s="244"/>
      <c r="Q1206" s="244"/>
      <c r="R1206" s="244"/>
      <c r="S1206" s="244"/>
      <c r="T1206" s="245"/>
      <c r="AT1206" s="246" t="s">
        <v>164</v>
      </c>
      <c r="AU1206" s="246" t="s">
        <v>84</v>
      </c>
      <c r="AV1206" s="12" t="s">
        <v>84</v>
      </c>
      <c r="AW1206" s="12" t="s">
        <v>34</v>
      </c>
      <c r="AX1206" s="12" t="s">
        <v>74</v>
      </c>
      <c r="AY1206" s="246" t="s">
        <v>153</v>
      </c>
    </row>
    <row r="1207" s="14" customFormat="1">
      <c r="B1207" s="258"/>
      <c r="C1207" s="259"/>
      <c r="D1207" s="233" t="s">
        <v>164</v>
      </c>
      <c r="E1207" s="260" t="s">
        <v>19</v>
      </c>
      <c r="F1207" s="261" t="s">
        <v>1360</v>
      </c>
      <c r="G1207" s="259"/>
      <c r="H1207" s="260" t="s">
        <v>19</v>
      </c>
      <c r="I1207" s="262"/>
      <c r="J1207" s="259"/>
      <c r="K1207" s="259"/>
      <c r="L1207" s="263"/>
      <c r="M1207" s="264"/>
      <c r="N1207" s="265"/>
      <c r="O1207" s="265"/>
      <c r="P1207" s="265"/>
      <c r="Q1207" s="265"/>
      <c r="R1207" s="265"/>
      <c r="S1207" s="265"/>
      <c r="T1207" s="266"/>
      <c r="AT1207" s="267" t="s">
        <v>164</v>
      </c>
      <c r="AU1207" s="267" t="s">
        <v>84</v>
      </c>
      <c r="AV1207" s="14" t="s">
        <v>82</v>
      </c>
      <c r="AW1207" s="14" t="s">
        <v>34</v>
      </c>
      <c r="AX1207" s="14" t="s">
        <v>74</v>
      </c>
      <c r="AY1207" s="267" t="s">
        <v>153</v>
      </c>
    </row>
    <row r="1208" s="12" customFormat="1">
      <c r="B1208" s="236"/>
      <c r="C1208" s="237"/>
      <c r="D1208" s="233" t="s">
        <v>164</v>
      </c>
      <c r="E1208" s="238" t="s">
        <v>19</v>
      </c>
      <c r="F1208" s="239" t="s">
        <v>228</v>
      </c>
      <c r="G1208" s="237"/>
      <c r="H1208" s="240">
        <v>12</v>
      </c>
      <c r="I1208" s="241"/>
      <c r="J1208" s="237"/>
      <c r="K1208" s="237"/>
      <c r="L1208" s="242"/>
      <c r="M1208" s="243"/>
      <c r="N1208" s="244"/>
      <c r="O1208" s="244"/>
      <c r="P1208" s="244"/>
      <c r="Q1208" s="244"/>
      <c r="R1208" s="244"/>
      <c r="S1208" s="244"/>
      <c r="T1208" s="245"/>
      <c r="AT1208" s="246" t="s">
        <v>164</v>
      </c>
      <c r="AU1208" s="246" t="s">
        <v>84</v>
      </c>
      <c r="AV1208" s="12" t="s">
        <v>84</v>
      </c>
      <c r="AW1208" s="12" t="s">
        <v>34</v>
      </c>
      <c r="AX1208" s="12" t="s">
        <v>74</v>
      </c>
      <c r="AY1208" s="246" t="s">
        <v>153</v>
      </c>
    </row>
    <row r="1209" s="13" customFormat="1">
      <c r="B1209" s="247"/>
      <c r="C1209" s="248"/>
      <c r="D1209" s="233" t="s">
        <v>164</v>
      </c>
      <c r="E1209" s="249" t="s">
        <v>19</v>
      </c>
      <c r="F1209" s="250" t="s">
        <v>167</v>
      </c>
      <c r="G1209" s="248"/>
      <c r="H1209" s="251">
        <v>17</v>
      </c>
      <c r="I1209" s="252"/>
      <c r="J1209" s="248"/>
      <c r="K1209" s="248"/>
      <c r="L1209" s="253"/>
      <c r="M1209" s="254"/>
      <c r="N1209" s="255"/>
      <c r="O1209" s="255"/>
      <c r="P1209" s="255"/>
      <c r="Q1209" s="255"/>
      <c r="R1209" s="255"/>
      <c r="S1209" s="255"/>
      <c r="T1209" s="256"/>
      <c r="AT1209" s="257" t="s">
        <v>164</v>
      </c>
      <c r="AU1209" s="257" t="s">
        <v>84</v>
      </c>
      <c r="AV1209" s="13" t="s">
        <v>160</v>
      </c>
      <c r="AW1209" s="13" t="s">
        <v>34</v>
      </c>
      <c r="AX1209" s="13" t="s">
        <v>82</v>
      </c>
      <c r="AY1209" s="257" t="s">
        <v>153</v>
      </c>
    </row>
    <row r="1210" s="1" customFormat="1" ht="16.5" customHeight="1">
      <c r="B1210" s="39"/>
      <c r="C1210" s="279" t="s">
        <v>1361</v>
      </c>
      <c r="D1210" s="279" t="s">
        <v>275</v>
      </c>
      <c r="E1210" s="280" t="s">
        <v>1362</v>
      </c>
      <c r="F1210" s="281" t="s">
        <v>1363</v>
      </c>
      <c r="G1210" s="282" t="s">
        <v>158</v>
      </c>
      <c r="H1210" s="283">
        <v>6.5800000000000001</v>
      </c>
      <c r="I1210" s="284"/>
      <c r="J1210" s="285">
        <f>ROUND(I1210*H1210,2)</f>
        <v>0</v>
      </c>
      <c r="K1210" s="281" t="s">
        <v>159</v>
      </c>
      <c r="L1210" s="286"/>
      <c r="M1210" s="287" t="s">
        <v>19</v>
      </c>
      <c r="N1210" s="288" t="s">
        <v>45</v>
      </c>
      <c r="O1210" s="84"/>
      <c r="P1210" s="229">
        <f>O1210*H1210</f>
        <v>0</v>
      </c>
      <c r="Q1210" s="229">
        <v>0.040280000000000003</v>
      </c>
      <c r="R1210" s="229">
        <f>Q1210*H1210</f>
        <v>0.26504240000000001</v>
      </c>
      <c r="S1210" s="229">
        <v>0</v>
      </c>
      <c r="T1210" s="230">
        <f>S1210*H1210</f>
        <v>0</v>
      </c>
      <c r="AR1210" s="231" t="s">
        <v>336</v>
      </c>
      <c r="AT1210" s="231" t="s">
        <v>275</v>
      </c>
      <c r="AU1210" s="231" t="s">
        <v>84</v>
      </c>
      <c r="AY1210" s="18" t="s">
        <v>153</v>
      </c>
      <c r="BE1210" s="232">
        <f>IF(N1210="základní",J1210,0)</f>
        <v>0</v>
      </c>
      <c r="BF1210" s="232">
        <f>IF(N1210="snížená",J1210,0)</f>
        <v>0</v>
      </c>
      <c r="BG1210" s="232">
        <f>IF(N1210="zákl. přenesená",J1210,0)</f>
        <v>0</v>
      </c>
      <c r="BH1210" s="232">
        <f>IF(N1210="sníž. přenesená",J1210,0)</f>
        <v>0</v>
      </c>
      <c r="BI1210" s="232">
        <f>IF(N1210="nulová",J1210,0)</f>
        <v>0</v>
      </c>
      <c r="BJ1210" s="18" t="s">
        <v>82</v>
      </c>
      <c r="BK1210" s="232">
        <f>ROUND(I1210*H1210,2)</f>
        <v>0</v>
      </c>
      <c r="BL1210" s="18" t="s">
        <v>257</v>
      </c>
      <c r="BM1210" s="231" t="s">
        <v>1364</v>
      </c>
    </row>
    <row r="1211" s="14" customFormat="1">
      <c r="B1211" s="258"/>
      <c r="C1211" s="259"/>
      <c r="D1211" s="233" t="s">
        <v>164</v>
      </c>
      <c r="E1211" s="260" t="s">
        <v>19</v>
      </c>
      <c r="F1211" s="261" t="s">
        <v>1354</v>
      </c>
      <c r="G1211" s="259"/>
      <c r="H1211" s="260" t="s">
        <v>19</v>
      </c>
      <c r="I1211" s="262"/>
      <c r="J1211" s="259"/>
      <c r="K1211" s="259"/>
      <c r="L1211" s="263"/>
      <c r="M1211" s="264"/>
      <c r="N1211" s="265"/>
      <c r="O1211" s="265"/>
      <c r="P1211" s="265"/>
      <c r="Q1211" s="265"/>
      <c r="R1211" s="265"/>
      <c r="S1211" s="265"/>
      <c r="T1211" s="266"/>
      <c r="AT1211" s="267" t="s">
        <v>164</v>
      </c>
      <c r="AU1211" s="267" t="s">
        <v>84</v>
      </c>
      <c r="AV1211" s="14" t="s">
        <v>82</v>
      </c>
      <c r="AW1211" s="14" t="s">
        <v>34</v>
      </c>
      <c r="AX1211" s="14" t="s">
        <v>74</v>
      </c>
      <c r="AY1211" s="267" t="s">
        <v>153</v>
      </c>
    </row>
    <row r="1212" s="12" customFormat="1">
      <c r="B1212" s="236"/>
      <c r="C1212" s="237"/>
      <c r="D1212" s="233" t="s">
        <v>164</v>
      </c>
      <c r="E1212" s="238" t="s">
        <v>19</v>
      </c>
      <c r="F1212" s="239" t="s">
        <v>1365</v>
      </c>
      <c r="G1212" s="237"/>
      <c r="H1212" s="240">
        <v>2.5</v>
      </c>
      <c r="I1212" s="241"/>
      <c r="J1212" s="237"/>
      <c r="K1212" s="237"/>
      <c r="L1212" s="242"/>
      <c r="M1212" s="243"/>
      <c r="N1212" s="244"/>
      <c r="O1212" s="244"/>
      <c r="P1212" s="244"/>
      <c r="Q1212" s="244"/>
      <c r="R1212" s="244"/>
      <c r="S1212" s="244"/>
      <c r="T1212" s="245"/>
      <c r="AT1212" s="246" t="s">
        <v>164</v>
      </c>
      <c r="AU1212" s="246" t="s">
        <v>84</v>
      </c>
      <c r="AV1212" s="12" t="s">
        <v>84</v>
      </c>
      <c r="AW1212" s="12" t="s">
        <v>34</v>
      </c>
      <c r="AX1212" s="12" t="s">
        <v>74</v>
      </c>
      <c r="AY1212" s="246" t="s">
        <v>153</v>
      </c>
    </row>
    <row r="1213" s="14" customFormat="1">
      <c r="B1213" s="258"/>
      <c r="C1213" s="259"/>
      <c r="D1213" s="233" t="s">
        <v>164</v>
      </c>
      <c r="E1213" s="260" t="s">
        <v>19</v>
      </c>
      <c r="F1213" s="261" t="s">
        <v>1360</v>
      </c>
      <c r="G1213" s="259"/>
      <c r="H1213" s="260" t="s">
        <v>19</v>
      </c>
      <c r="I1213" s="262"/>
      <c r="J1213" s="259"/>
      <c r="K1213" s="259"/>
      <c r="L1213" s="263"/>
      <c r="M1213" s="264"/>
      <c r="N1213" s="265"/>
      <c r="O1213" s="265"/>
      <c r="P1213" s="265"/>
      <c r="Q1213" s="265"/>
      <c r="R1213" s="265"/>
      <c r="S1213" s="265"/>
      <c r="T1213" s="266"/>
      <c r="AT1213" s="267" t="s">
        <v>164</v>
      </c>
      <c r="AU1213" s="267" t="s">
        <v>84</v>
      </c>
      <c r="AV1213" s="14" t="s">
        <v>82</v>
      </c>
      <c r="AW1213" s="14" t="s">
        <v>34</v>
      </c>
      <c r="AX1213" s="14" t="s">
        <v>74</v>
      </c>
      <c r="AY1213" s="267" t="s">
        <v>153</v>
      </c>
    </row>
    <row r="1214" s="12" customFormat="1">
      <c r="B1214" s="236"/>
      <c r="C1214" s="237"/>
      <c r="D1214" s="233" t="s">
        <v>164</v>
      </c>
      <c r="E1214" s="238" t="s">
        <v>19</v>
      </c>
      <c r="F1214" s="239" t="s">
        <v>1366</v>
      </c>
      <c r="G1214" s="237"/>
      <c r="H1214" s="240">
        <v>4.0800000000000001</v>
      </c>
      <c r="I1214" s="241"/>
      <c r="J1214" s="237"/>
      <c r="K1214" s="237"/>
      <c r="L1214" s="242"/>
      <c r="M1214" s="243"/>
      <c r="N1214" s="244"/>
      <c r="O1214" s="244"/>
      <c r="P1214" s="244"/>
      <c r="Q1214" s="244"/>
      <c r="R1214" s="244"/>
      <c r="S1214" s="244"/>
      <c r="T1214" s="245"/>
      <c r="AT1214" s="246" t="s">
        <v>164</v>
      </c>
      <c r="AU1214" s="246" t="s">
        <v>84</v>
      </c>
      <c r="AV1214" s="12" t="s">
        <v>84</v>
      </c>
      <c r="AW1214" s="12" t="s">
        <v>34</v>
      </c>
      <c r="AX1214" s="12" t="s">
        <v>74</v>
      </c>
      <c r="AY1214" s="246" t="s">
        <v>153</v>
      </c>
    </row>
    <row r="1215" s="13" customFormat="1">
      <c r="B1215" s="247"/>
      <c r="C1215" s="248"/>
      <c r="D1215" s="233" t="s">
        <v>164</v>
      </c>
      <c r="E1215" s="249" t="s">
        <v>19</v>
      </c>
      <c r="F1215" s="250" t="s">
        <v>167</v>
      </c>
      <c r="G1215" s="248"/>
      <c r="H1215" s="251">
        <v>6.5800000000000001</v>
      </c>
      <c r="I1215" s="252"/>
      <c r="J1215" s="248"/>
      <c r="K1215" s="248"/>
      <c r="L1215" s="253"/>
      <c r="M1215" s="254"/>
      <c r="N1215" s="255"/>
      <c r="O1215" s="255"/>
      <c r="P1215" s="255"/>
      <c r="Q1215" s="255"/>
      <c r="R1215" s="255"/>
      <c r="S1215" s="255"/>
      <c r="T1215" s="256"/>
      <c r="AT1215" s="257" t="s">
        <v>164</v>
      </c>
      <c r="AU1215" s="257" t="s">
        <v>84</v>
      </c>
      <c r="AV1215" s="13" t="s">
        <v>160</v>
      </c>
      <c r="AW1215" s="13" t="s">
        <v>34</v>
      </c>
      <c r="AX1215" s="13" t="s">
        <v>82</v>
      </c>
      <c r="AY1215" s="257" t="s">
        <v>153</v>
      </c>
    </row>
    <row r="1216" s="1" customFormat="1" ht="24" customHeight="1">
      <c r="B1216" s="39"/>
      <c r="C1216" s="220" t="s">
        <v>1367</v>
      </c>
      <c r="D1216" s="220" t="s">
        <v>155</v>
      </c>
      <c r="E1216" s="221" t="s">
        <v>1368</v>
      </c>
      <c r="F1216" s="222" t="s">
        <v>1369</v>
      </c>
      <c r="G1216" s="223" t="s">
        <v>254</v>
      </c>
      <c r="H1216" s="224">
        <v>1</v>
      </c>
      <c r="I1216" s="225"/>
      <c r="J1216" s="226">
        <f>ROUND(I1216*H1216,2)</f>
        <v>0</v>
      </c>
      <c r="K1216" s="222" t="s">
        <v>159</v>
      </c>
      <c r="L1216" s="44"/>
      <c r="M1216" s="227" t="s">
        <v>19</v>
      </c>
      <c r="N1216" s="228" t="s">
        <v>45</v>
      </c>
      <c r="O1216" s="84"/>
      <c r="P1216" s="229">
        <f>O1216*H1216</f>
        <v>0</v>
      </c>
      <c r="Q1216" s="229">
        <v>0</v>
      </c>
      <c r="R1216" s="229">
        <f>Q1216*H1216</f>
        <v>0</v>
      </c>
      <c r="S1216" s="229">
        <v>0</v>
      </c>
      <c r="T1216" s="230">
        <f>S1216*H1216</f>
        <v>0</v>
      </c>
      <c r="AR1216" s="231" t="s">
        <v>257</v>
      </c>
      <c r="AT1216" s="231" t="s">
        <v>155</v>
      </c>
      <c r="AU1216" s="231" t="s">
        <v>84</v>
      </c>
      <c r="AY1216" s="18" t="s">
        <v>153</v>
      </c>
      <c r="BE1216" s="232">
        <f>IF(N1216="základní",J1216,0)</f>
        <v>0</v>
      </c>
      <c r="BF1216" s="232">
        <f>IF(N1216="snížená",J1216,0)</f>
        <v>0</v>
      </c>
      <c r="BG1216" s="232">
        <f>IF(N1216="zákl. přenesená",J1216,0)</f>
        <v>0</v>
      </c>
      <c r="BH1216" s="232">
        <f>IF(N1216="sníž. přenesená",J1216,0)</f>
        <v>0</v>
      </c>
      <c r="BI1216" s="232">
        <f>IF(N1216="nulová",J1216,0)</f>
        <v>0</v>
      </c>
      <c r="BJ1216" s="18" t="s">
        <v>82</v>
      </c>
      <c r="BK1216" s="232">
        <f>ROUND(I1216*H1216,2)</f>
        <v>0</v>
      </c>
      <c r="BL1216" s="18" t="s">
        <v>257</v>
      </c>
      <c r="BM1216" s="231" t="s">
        <v>1370</v>
      </c>
    </row>
    <row r="1217" s="1" customFormat="1">
      <c r="B1217" s="39"/>
      <c r="C1217" s="40"/>
      <c r="D1217" s="233" t="s">
        <v>162</v>
      </c>
      <c r="E1217" s="40"/>
      <c r="F1217" s="234" t="s">
        <v>1371</v>
      </c>
      <c r="G1217" s="40"/>
      <c r="H1217" s="40"/>
      <c r="I1217" s="146"/>
      <c r="J1217" s="40"/>
      <c r="K1217" s="40"/>
      <c r="L1217" s="44"/>
      <c r="M1217" s="235"/>
      <c r="N1217" s="84"/>
      <c r="O1217" s="84"/>
      <c r="P1217" s="84"/>
      <c r="Q1217" s="84"/>
      <c r="R1217" s="84"/>
      <c r="S1217" s="84"/>
      <c r="T1217" s="85"/>
      <c r="AT1217" s="18" t="s">
        <v>162</v>
      </c>
      <c r="AU1217" s="18" t="s">
        <v>84</v>
      </c>
    </row>
    <row r="1218" s="1" customFormat="1" ht="16.5" customHeight="1">
      <c r="B1218" s="39"/>
      <c r="C1218" s="279" t="s">
        <v>1372</v>
      </c>
      <c r="D1218" s="279" t="s">
        <v>275</v>
      </c>
      <c r="E1218" s="280" t="s">
        <v>1373</v>
      </c>
      <c r="F1218" s="281" t="s">
        <v>1374</v>
      </c>
      <c r="G1218" s="282" t="s">
        <v>254</v>
      </c>
      <c r="H1218" s="283">
        <v>1</v>
      </c>
      <c r="I1218" s="284"/>
      <c r="J1218" s="285">
        <f>ROUND(I1218*H1218,2)</f>
        <v>0</v>
      </c>
      <c r="K1218" s="281" t="s">
        <v>19</v>
      </c>
      <c r="L1218" s="286"/>
      <c r="M1218" s="287" t="s">
        <v>19</v>
      </c>
      <c r="N1218" s="288" t="s">
        <v>45</v>
      </c>
      <c r="O1218" s="84"/>
      <c r="P1218" s="229">
        <f>O1218*H1218</f>
        <v>0</v>
      </c>
      <c r="Q1218" s="229">
        <v>0.021499999999999998</v>
      </c>
      <c r="R1218" s="229">
        <f>Q1218*H1218</f>
        <v>0.021499999999999998</v>
      </c>
      <c r="S1218" s="229">
        <v>0</v>
      </c>
      <c r="T1218" s="230">
        <f>S1218*H1218</f>
        <v>0</v>
      </c>
      <c r="AR1218" s="231" t="s">
        <v>336</v>
      </c>
      <c r="AT1218" s="231" t="s">
        <v>275</v>
      </c>
      <c r="AU1218" s="231" t="s">
        <v>84</v>
      </c>
      <c r="AY1218" s="18" t="s">
        <v>153</v>
      </c>
      <c r="BE1218" s="232">
        <f>IF(N1218="základní",J1218,0)</f>
        <v>0</v>
      </c>
      <c r="BF1218" s="232">
        <f>IF(N1218="snížená",J1218,0)</f>
        <v>0</v>
      </c>
      <c r="BG1218" s="232">
        <f>IF(N1218="zákl. přenesená",J1218,0)</f>
        <v>0</v>
      </c>
      <c r="BH1218" s="232">
        <f>IF(N1218="sníž. přenesená",J1218,0)</f>
        <v>0</v>
      </c>
      <c r="BI1218" s="232">
        <f>IF(N1218="nulová",J1218,0)</f>
        <v>0</v>
      </c>
      <c r="BJ1218" s="18" t="s">
        <v>82</v>
      </c>
      <c r="BK1218" s="232">
        <f>ROUND(I1218*H1218,2)</f>
        <v>0</v>
      </c>
      <c r="BL1218" s="18" t="s">
        <v>257</v>
      </c>
      <c r="BM1218" s="231" t="s">
        <v>1375</v>
      </c>
    </row>
    <row r="1219" s="1" customFormat="1" ht="16.5" customHeight="1">
      <c r="B1219" s="39"/>
      <c r="C1219" s="279" t="s">
        <v>1376</v>
      </c>
      <c r="D1219" s="279" t="s">
        <v>275</v>
      </c>
      <c r="E1219" s="280" t="s">
        <v>1377</v>
      </c>
      <c r="F1219" s="281" t="s">
        <v>1378</v>
      </c>
      <c r="G1219" s="282" t="s">
        <v>254</v>
      </c>
      <c r="H1219" s="283">
        <v>1</v>
      </c>
      <c r="I1219" s="284"/>
      <c r="J1219" s="285">
        <f>ROUND(I1219*H1219,2)</f>
        <v>0</v>
      </c>
      <c r="K1219" s="281" t="s">
        <v>159</v>
      </c>
      <c r="L1219" s="286"/>
      <c r="M1219" s="287" t="s">
        <v>19</v>
      </c>
      <c r="N1219" s="288" t="s">
        <v>45</v>
      </c>
      <c r="O1219" s="84"/>
      <c r="P1219" s="229">
        <f>O1219*H1219</f>
        <v>0</v>
      </c>
      <c r="Q1219" s="229">
        <v>0.0011999999999999999</v>
      </c>
      <c r="R1219" s="229">
        <f>Q1219*H1219</f>
        <v>0.0011999999999999999</v>
      </c>
      <c r="S1219" s="229">
        <v>0</v>
      </c>
      <c r="T1219" s="230">
        <f>S1219*H1219</f>
        <v>0</v>
      </c>
      <c r="AR1219" s="231" t="s">
        <v>336</v>
      </c>
      <c r="AT1219" s="231" t="s">
        <v>275</v>
      </c>
      <c r="AU1219" s="231" t="s">
        <v>84</v>
      </c>
      <c r="AY1219" s="18" t="s">
        <v>153</v>
      </c>
      <c r="BE1219" s="232">
        <f>IF(N1219="základní",J1219,0)</f>
        <v>0</v>
      </c>
      <c r="BF1219" s="232">
        <f>IF(N1219="snížená",J1219,0)</f>
        <v>0</v>
      </c>
      <c r="BG1219" s="232">
        <f>IF(N1219="zákl. přenesená",J1219,0)</f>
        <v>0</v>
      </c>
      <c r="BH1219" s="232">
        <f>IF(N1219="sníž. přenesená",J1219,0)</f>
        <v>0</v>
      </c>
      <c r="BI1219" s="232">
        <f>IF(N1219="nulová",J1219,0)</f>
        <v>0</v>
      </c>
      <c r="BJ1219" s="18" t="s">
        <v>82</v>
      </c>
      <c r="BK1219" s="232">
        <f>ROUND(I1219*H1219,2)</f>
        <v>0</v>
      </c>
      <c r="BL1219" s="18" t="s">
        <v>257</v>
      </c>
      <c r="BM1219" s="231" t="s">
        <v>1379</v>
      </c>
    </row>
    <row r="1220" s="1" customFormat="1" ht="24" customHeight="1">
      <c r="B1220" s="39"/>
      <c r="C1220" s="220" t="s">
        <v>1380</v>
      </c>
      <c r="D1220" s="220" t="s">
        <v>155</v>
      </c>
      <c r="E1220" s="221" t="s">
        <v>1381</v>
      </c>
      <c r="F1220" s="222" t="s">
        <v>1382</v>
      </c>
      <c r="G1220" s="223" t="s">
        <v>254</v>
      </c>
      <c r="H1220" s="224">
        <v>1</v>
      </c>
      <c r="I1220" s="225"/>
      <c r="J1220" s="226">
        <f>ROUND(I1220*H1220,2)</f>
        <v>0</v>
      </c>
      <c r="K1220" s="222" t="s">
        <v>159</v>
      </c>
      <c r="L1220" s="44"/>
      <c r="M1220" s="227" t="s">
        <v>19</v>
      </c>
      <c r="N1220" s="228" t="s">
        <v>45</v>
      </c>
      <c r="O1220" s="84"/>
      <c r="P1220" s="229">
        <f>O1220*H1220</f>
        <v>0</v>
      </c>
      <c r="Q1220" s="229">
        <v>0</v>
      </c>
      <c r="R1220" s="229">
        <f>Q1220*H1220</f>
        <v>0</v>
      </c>
      <c r="S1220" s="229">
        <v>0</v>
      </c>
      <c r="T1220" s="230">
        <f>S1220*H1220</f>
        <v>0</v>
      </c>
      <c r="AR1220" s="231" t="s">
        <v>257</v>
      </c>
      <c r="AT1220" s="231" t="s">
        <v>155</v>
      </c>
      <c r="AU1220" s="231" t="s">
        <v>84</v>
      </c>
      <c r="AY1220" s="18" t="s">
        <v>153</v>
      </c>
      <c r="BE1220" s="232">
        <f>IF(N1220="základní",J1220,0)</f>
        <v>0</v>
      </c>
      <c r="BF1220" s="232">
        <f>IF(N1220="snížená",J1220,0)</f>
        <v>0</v>
      </c>
      <c r="BG1220" s="232">
        <f>IF(N1220="zákl. přenesená",J1220,0)</f>
        <v>0</v>
      </c>
      <c r="BH1220" s="232">
        <f>IF(N1220="sníž. přenesená",J1220,0)</f>
        <v>0</v>
      </c>
      <c r="BI1220" s="232">
        <f>IF(N1220="nulová",J1220,0)</f>
        <v>0</v>
      </c>
      <c r="BJ1220" s="18" t="s">
        <v>82</v>
      </c>
      <c r="BK1220" s="232">
        <f>ROUND(I1220*H1220,2)</f>
        <v>0</v>
      </c>
      <c r="BL1220" s="18" t="s">
        <v>257</v>
      </c>
      <c r="BM1220" s="231" t="s">
        <v>1383</v>
      </c>
    </row>
    <row r="1221" s="1" customFormat="1">
      <c r="B1221" s="39"/>
      <c r="C1221" s="40"/>
      <c r="D1221" s="233" t="s">
        <v>162</v>
      </c>
      <c r="E1221" s="40"/>
      <c r="F1221" s="234" t="s">
        <v>1371</v>
      </c>
      <c r="G1221" s="40"/>
      <c r="H1221" s="40"/>
      <c r="I1221" s="146"/>
      <c r="J1221" s="40"/>
      <c r="K1221" s="40"/>
      <c r="L1221" s="44"/>
      <c r="M1221" s="235"/>
      <c r="N1221" s="84"/>
      <c r="O1221" s="84"/>
      <c r="P1221" s="84"/>
      <c r="Q1221" s="84"/>
      <c r="R1221" s="84"/>
      <c r="S1221" s="84"/>
      <c r="T1221" s="85"/>
      <c r="AT1221" s="18" t="s">
        <v>162</v>
      </c>
      <c r="AU1221" s="18" t="s">
        <v>84</v>
      </c>
    </row>
    <row r="1222" s="1" customFormat="1" ht="16.5" customHeight="1">
      <c r="B1222" s="39"/>
      <c r="C1222" s="279" t="s">
        <v>1384</v>
      </c>
      <c r="D1222" s="279" t="s">
        <v>275</v>
      </c>
      <c r="E1222" s="280" t="s">
        <v>1385</v>
      </c>
      <c r="F1222" s="281" t="s">
        <v>1386</v>
      </c>
      <c r="G1222" s="282" t="s">
        <v>254</v>
      </c>
      <c r="H1222" s="283">
        <v>1</v>
      </c>
      <c r="I1222" s="284"/>
      <c r="J1222" s="285">
        <f>ROUND(I1222*H1222,2)</f>
        <v>0</v>
      </c>
      <c r="K1222" s="281" t="s">
        <v>19</v>
      </c>
      <c r="L1222" s="286"/>
      <c r="M1222" s="287" t="s">
        <v>19</v>
      </c>
      <c r="N1222" s="288" t="s">
        <v>45</v>
      </c>
      <c r="O1222" s="84"/>
      <c r="P1222" s="229">
        <f>O1222*H1222</f>
        <v>0</v>
      </c>
      <c r="Q1222" s="229">
        <v>0.0138</v>
      </c>
      <c r="R1222" s="229">
        <f>Q1222*H1222</f>
        <v>0.0138</v>
      </c>
      <c r="S1222" s="229">
        <v>0</v>
      </c>
      <c r="T1222" s="230">
        <f>S1222*H1222</f>
        <v>0</v>
      </c>
      <c r="AR1222" s="231" t="s">
        <v>336</v>
      </c>
      <c r="AT1222" s="231" t="s">
        <v>275</v>
      </c>
      <c r="AU1222" s="231" t="s">
        <v>84</v>
      </c>
      <c r="AY1222" s="18" t="s">
        <v>153</v>
      </c>
      <c r="BE1222" s="232">
        <f>IF(N1222="základní",J1222,0)</f>
        <v>0</v>
      </c>
      <c r="BF1222" s="232">
        <f>IF(N1222="snížená",J1222,0)</f>
        <v>0</v>
      </c>
      <c r="BG1222" s="232">
        <f>IF(N1222="zákl. přenesená",J1222,0)</f>
        <v>0</v>
      </c>
      <c r="BH1222" s="232">
        <f>IF(N1222="sníž. přenesená",J1222,0)</f>
        <v>0</v>
      </c>
      <c r="BI1222" s="232">
        <f>IF(N1222="nulová",J1222,0)</f>
        <v>0</v>
      </c>
      <c r="BJ1222" s="18" t="s">
        <v>82</v>
      </c>
      <c r="BK1222" s="232">
        <f>ROUND(I1222*H1222,2)</f>
        <v>0</v>
      </c>
      <c r="BL1222" s="18" t="s">
        <v>257</v>
      </c>
      <c r="BM1222" s="231" t="s">
        <v>1387</v>
      </c>
    </row>
    <row r="1223" s="1" customFormat="1" ht="24" customHeight="1">
      <c r="B1223" s="39"/>
      <c r="C1223" s="220" t="s">
        <v>1388</v>
      </c>
      <c r="D1223" s="220" t="s">
        <v>155</v>
      </c>
      <c r="E1223" s="221" t="s">
        <v>1389</v>
      </c>
      <c r="F1223" s="222" t="s">
        <v>1390</v>
      </c>
      <c r="G1223" s="223" t="s">
        <v>254</v>
      </c>
      <c r="H1223" s="224">
        <v>1</v>
      </c>
      <c r="I1223" s="225"/>
      <c r="J1223" s="226">
        <f>ROUND(I1223*H1223,2)</f>
        <v>0</v>
      </c>
      <c r="K1223" s="222" t="s">
        <v>159</v>
      </c>
      <c r="L1223" s="44"/>
      <c r="M1223" s="227" t="s">
        <v>19</v>
      </c>
      <c r="N1223" s="228" t="s">
        <v>45</v>
      </c>
      <c r="O1223" s="84"/>
      <c r="P1223" s="229">
        <f>O1223*H1223</f>
        <v>0</v>
      </c>
      <c r="Q1223" s="229">
        <v>0</v>
      </c>
      <c r="R1223" s="229">
        <f>Q1223*H1223</f>
        <v>0</v>
      </c>
      <c r="S1223" s="229">
        <v>0</v>
      </c>
      <c r="T1223" s="230">
        <f>S1223*H1223</f>
        <v>0</v>
      </c>
      <c r="AR1223" s="231" t="s">
        <v>257</v>
      </c>
      <c r="AT1223" s="231" t="s">
        <v>155</v>
      </c>
      <c r="AU1223" s="231" t="s">
        <v>84</v>
      </c>
      <c r="AY1223" s="18" t="s">
        <v>153</v>
      </c>
      <c r="BE1223" s="232">
        <f>IF(N1223="základní",J1223,0)</f>
        <v>0</v>
      </c>
      <c r="BF1223" s="232">
        <f>IF(N1223="snížená",J1223,0)</f>
        <v>0</v>
      </c>
      <c r="BG1223" s="232">
        <f>IF(N1223="zákl. přenesená",J1223,0)</f>
        <v>0</v>
      </c>
      <c r="BH1223" s="232">
        <f>IF(N1223="sníž. přenesená",J1223,0)</f>
        <v>0</v>
      </c>
      <c r="BI1223" s="232">
        <f>IF(N1223="nulová",J1223,0)</f>
        <v>0</v>
      </c>
      <c r="BJ1223" s="18" t="s">
        <v>82</v>
      </c>
      <c r="BK1223" s="232">
        <f>ROUND(I1223*H1223,2)</f>
        <v>0</v>
      </c>
      <c r="BL1223" s="18" t="s">
        <v>257</v>
      </c>
      <c r="BM1223" s="231" t="s">
        <v>1391</v>
      </c>
    </row>
    <row r="1224" s="1" customFormat="1">
      <c r="B1224" s="39"/>
      <c r="C1224" s="40"/>
      <c r="D1224" s="233" t="s">
        <v>162</v>
      </c>
      <c r="E1224" s="40"/>
      <c r="F1224" s="234" t="s">
        <v>1371</v>
      </c>
      <c r="G1224" s="40"/>
      <c r="H1224" s="40"/>
      <c r="I1224" s="146"/>
      <c r="J1224" s="40"/>
      <c r="K1224" s="40"/>
      <c r="L1224" s="44"/>
      <c r="M1224" s="235"/>
      <c r="N1224" s="84"/>
      <c r="O1224" s="84"/>
      <c r="P1224" s="84"/>
      <c r="Q1224" s="84"/>
      <c r="R1224" s="84"/>
      <c r="S1224" s="84"/>
      <c r="T1224" s="85"/>
      <c r="AT1224" s="18" t="s">
        <v>162</v>
      </c>
      <c r="AU1224" s="18" t="s">
        <v>84</v>
      </c>
    </row>
    <row r="1225" s="1" customFormat="1" ht="24" customHeight="1">
      <c r="B1225" s="39"/>
      <c r="C1225" s="220" t="s">
        <v>1392</v>
      </c>
      <c r="D1225" s="220" t="s">
        <v>155</v>
      </c>
      <c r="E1225" s="221" t="s">
        <v>1393</v>
      </c>
      <c r="F1225" s="222" t="s">
        <v>1394</v>
      </c>
      <c r="G1225" s="223" t="s">
        <v>254</v>
      </c>
      <c r="H1225" s="224">
        <v>4</v>
      </c>
      <c r="I1225" s="225"/>
      <c r="J1225" s="226">
        <f>ROUND(I1225*H1225,2)</f>
        <v>0</v>
      </c>
      <c r="K1225" s="222" t="s">
        <v>159</v>
      </c>
      <c r="L1225" s="44"/>
      <c r="M1225" s="227" t="s">
        <v>19</v>
      </c>
      <c r="N1225" s="228" t="s">
        <v>45</v>
      </c>
      <c r="O1225" s="84"/>
      <c r="P1225" s="229">
        <f>O1225*H1225</f>
        <v>0</v>
      </c>
      <c r="Q1225" s="229">
        <v>0</v>
      </c>
      <c r="R1225" s="229">
        <f>Q1225*H1225</f>
        <v>0</v>
      </c>
      <c r="S1225" s="229">
        <v>0</v>
      </c>
      <c r="T1225" s="230">
        <f>S1225*H1225</f>
        <v>0</v>
      </c>
      <c r="AR1225" s="231" t="s">
        <v>257</v>
      </c>
      <c r="AT1225" s="231" t="s">
        <v>155</v>
      </c>
      <c r="AU1225" s="231" t="s">
        <v>84</v>
      </c>
      <c r="AY1225" s="18" t="s">
        <v>153</v>
      </c>
      <c r="BE1225" s="232">
        <f>IF(N1225="základní",J1225,0)</f>
        <v>0</v>
      </c>
      <c r="BF1225" s="232">
        <f>IF(N1225="snížená",J1225,0)</f>
        <v>0</v>
      </c>
      <c r="BG1225" s="232">
        <f>IF(N1225="zákl. přenesená",J1225,0)</f>
        <v>0</v>
      </c>
      <c r="BH1225" s="232">
        <f>IF(N1225="sníž. přenesená",J1225,0)</f>
        <v>0</v>
      </c>
      <c r="BI1225" s="232">
        <f>IF(N1225="nulová",J1225,0)</f>
        <v>0</v>
      </c>
      <c r="BJ1225" s="18" t="s">
        <v>82</v>
      </c>
      <c r="BK1225" s="232">
        <f>ROUND(I1225*H1225,2)</f>
        <v>0</v>
      </c>
      <c r="BL1225" s="18" t="s">
        <v>257</v>
      </c>
      <c r="BM1225" s="231" t="s">
        <v>1395</v>
      </c>
    </row>
    <row r="1226" s="1" customFormat="1">
      <c r="B1226" s="39"/>
      <c r="C1226" s="40"/>
      <c r="D1226" s="233" t="s">
        <v>162</v>
      </c>
      <c r="E1226" s="40"/>
      <c r="F1226" s="234" t="s">
        <v>1371</v>
      </c>
      <c r="G1226" s="40"/>
      <c r="H1226" s="40"/>
      <c r="I1226" s="146"/>
      <c r="J1226" s="40"/>
      <c r="K1226" s="40"/>
      <c r="L1226" s="44"/>
      <c r="M1226" s="235"/>
      <c r="N1226" s="84"/>
      <c r="O1226" s="84"/>
      <c r="P1226" s="84"/>
      <c r="Q1226" s="84"/>
      <c r="R1226" s="84"/>
      <c r="S1226" s="84"/>
      <c r="T1226" s="85"/>
      <c r="AT1226" s="18" t="s">
        <v>162</v>
      </c>
      <c r="AU1226" s="18" t="s">
        <v>84</v>
      </c>
    </row>
    <row r="1227" s="1" customFormat="1" ht="16.5" customHeight="1">
      <c r="B1227" s="39"/>
      <c r="C1227" s="279" t="s">
        <v>1396</v>
      </c>
      <c r="D1227" s="279" t="s">
        <v>275</v>
      </c>
      <c r="E1227" s="280" t="s">
        <v>1397</v>
      </c>
      <c r="F1227" s="281" t="s">
        <v>1398</v>
      </c>
      <c r="G1227" s="282" t="s">
        <v>254</v>
      </c>
      <c r="H1227" s="283">
        <v>4</v>
      </c>
      <c r="I1227" s="284"/>
      <c r="J1227" s="285">
        <f>ROUND(I1227*H1227,2)</f>
        <v>0</v>
      </c>
      <c r="K1227" s="281" t="s">
        <v>159</v>
      </c>
      <c r="L1227" s="286"/>
      <c r="M1227" s="287" t="s">
        <v>19</v>
      </c>
      <c r="N1227" s="288" t="s">
        <v>45</v>
      </c>
      <c r="O1227" s="84"/>
      <c r="P1227" s="229">
        <f>O1227*H1227</f>
        <v>0</v>
      </c>
      <c r="Q1227" s="229">
        <v>0.025999999999999999</v>
      </c>
      <c r="R1227" s="229">
        <f>Q1227*H1227</f>
        <v>0.104</v>
      </c>
      <c r="S1227" s="229">
        <v>0</v>
      </c>
      <c r="T1227" s="230">
        <f>S1227*H1227</f>
        <v>0</v>
      </c>
      <c r="AR1227" s="231" t="s">
        <v>336</v>
      </c>
      <c r="AT1227" s="231" t="s">
        <v>275</v>
      </c>
      <c r="AU1227" s="231" t="s">
        <v>84</v>
      </c>
      <c r="AY1227" s="18" t="s">
        <v>153</v>
      </c>
      <c r="BE1227" s="232">
        <f>IF(N1227="základní",J1227,0)</f>
        <v>0</v>
      </c>
      <c r="BF1227" s="232">
        <f>IF(N1227="snížená",J1227,0)</f>
        <v>0</v>
      </c>
      <c r="BG1227" s="232">
        <f>IF(N1227="zákl. přenesená",J1227,0)</f>
        <v>0</v>
      </c>
      <c r="BH1227" s="232">
        <f>IF(N1227="sníž. přenesená",J1227,0)</f>
        <v>0</v>
      </c>
      <c r="BI1227" s="232">
        <f>IF(N1227="nulová",J1227,0)</f>
        <v>0</v>
      </c>
      <c r="BJ1227" s="18" t="s">
        <v>82</v>
      </c>
      <c r="BK1227" s="232">
        <f>ROUND(I1227*H1227,2)</f>
        <v>0</v>
      </c>
      <c r="BL1227" s="18" t="s">
        <v>257</v>
      </c>
      <c r="BM1227" s="231" t="s">
        <v>1399</v>
      </c>
    </row>
    <row r="1228" s="1" customFormat="1" ht="16.5" customHeight="1">
      <c r="B1228" s="39"/>
      <c r="C1228" s="279" t="s">
        <v>1400</v>
      </c>
      <c r="D1228" s="279" t="s">
        <v>275</v>
      </c>
      <c r="E1228" s="280" t="s">
        <v>1401</v>
      </c>
      <c r="F1228" s="281" t="s">
        <v>1402</v>
      </c>
      <c r="G1228" s="282" t="s">
        <v>254</v>
      </c>
      <c r="H1228" s="283">
        <v>4</v>
      </c>
      <c r="I1228" s="284"/>
      <c r="J1228" s="285">
        <f>ROUND(I1228*H1228,2)</f>
        <v>0</v>
      </c>
      <c r="K1228" s="281" t="s">
        <v>159</v>
      </c>
      <c r="L1228" s="286"/>
      <c r="M1228" s="287" t="s">
        <v>19</v>
      </c>
      <c r="N1228" s="288" t="s">
        <v>45</v>
      </c>
      <c r="O1228" s="84"/>
      <c r="P1228" s="229">
        <f>O1228*H1228</f>
        <v>0</v>
      </c>
      <c r="Q1228" s="229">
        <v>0.0023999999999999998</v>
      </c>
      <c r="R1228" s="229">
        <f>Q1228*H1228</f>
        <v>0.0095999999999999992</v>
      </c>
      <c r="S1228" s="229">
        <v>0</v>
      </c>
      <c r="T1228" s="230">
        <f>S1228*H1228</f>
        <v>0</v>
      </c>
      <c r="AR1228" s="231" t="s">
        <v>336</v>
      </c>
      <c r="AT1228" s="231" t="s">
        <v>275</v>
      </c>
      <c r="AU1228" s="231" t="s">
        <v>84</v>
      </c>
      <c r="AY1228" s="18" t="s">
        <v>153</v>
      </c>
      <c r="BE1228" s="232">
        <f>IF(N1228="základní",J1228,0)</f>
        <v>0</v>
      </c>
      <c r="BF1228" s="232">
        <f>IF(N1228="snížená",J1228,0)</f>
        <v>0</v>
      </c>
      <c r="BG1228" s="232">
        <f>IF(N1228="zákl. přenesená",J1228,0)</f>
        <v>0</v>
      </c>
      <c r="BH1228" s="232">
        <f>IF(N1228="sníž. přenesená",J1228,0)</f>
        <v>0</v>
      </c>
      <c r="BI1228" s="232">
        <f>IF(N1228="nulová",J1228,0)</f>
        <v>0</v>
      </c>
      <c r="BJ1228" s="18" t="s">
        <v>82</v>
      </c>
      <c r="BK1228" s="232">
        <f>ROUND(I1228*H1228,2)</f>
        <v>0</v>
      </c>
      <c r="BL1228" s="18" t="s">
        <v>257</v>
      </c>
      <c r="BM1228" s="231" t="s">
        <v>1403</v>
      </c>
    </row>
    <row r="1229" s="1" customFormat="1" ht="24" customHeight="1">
      <c r="B1229" s="39"/>
      <c r="C1229" s="220" t="s">
        <v>1404</v>
      </c>
      <c r="D1229" s="220" t="s">
        <v>155</v>
      </c>
      <c r="E1229" s="221" t="s">
        <v>1405</v>
      </c>
      <c r="F1229" s="222" t="s">
        <v>1406</v>
      </c>
      <c r="G1229" s="223" t="s">
        <v>254</v>
      </c>
      <c r="H1229" s="224">
        <v>30</v>
      </c>
      <c r="I1229" s="225"/>
      <c r="J1229" s="226">
        <f>ROUND(I1229*H1229,2)</f>
        <v>0</v>
      </c>
      <c r="K1229" s="222" t="s">
        <v>159</v>
      </c>
      <c r="L1229" s="44"/>
      <c r="M1229" s="227" t="s">
        <v>19</v>
      </c>
      <c r="N1229" s="228" t="s">
        <v>45</v>
      </c>
      <c r="O1229" s="84"/>
      <c r="P1229" s="229">
        <f>O1229*H1229</f>
        <v>0</v>
      </c>
      <c r="Q1229" s="229">
        <v>0</v>
      </c>
      <c r="R1229" s="229">
        <f>Q1229*H1229</f>
        <v>0</v>
      </c>
      <c r="S1229" s="229">
        <v>0</v>
      </c>
      <c r="T1229" s="230">
        <f>S1229*H1229</f>
        <v>0</v>
      </c>
      <c r="AR1229" s="231" t="s">
        <v>257</v>
      </c>
      <c r="AT1229" s="231" t="s">
        <v>155</v>
      </c>
      <c r="AU1229" s="231" t="s">
        <v>84</v>
      </c>
      <c r="AY1229" s="18" t="s">
        <v>153</v>
      </c>
      <c r="BE1229" s="232">
        <f>IF(N1229="základní",J1229,0)</f>
        <v>0</v>
      </c>
      <c r="BF1229" s="232">
        <f>IF(N1229="snížená",J1229,0)</f>
        <v>0</v>
      </c>
      <c r="BG1229" s="232">
        <f>IF(N1229="zákl. přenesená",J1229,0)</f>
        <v>0</v>
      </c>
      <c r="BH1229" s="232">
        <f>IF(N1229="sníž. přenesená",J1229,0)</f>
        <v>0</v>
      </c>
      <c r="BI1229" s="232">
        <f>IF(N1229="nulová",J1229,0)</f>
        <v>0</v>
      </c>
      <c r="BJ1229" s="18" t="s">
        <v>82</v>
      </c>
      <c r="BK1229" s="232">
        <f>ROUND(I1229*H1229,2)</f>
        <v>0</v>
      </c>
      <c r="BL1229" s="18" t="s">
        <v>257</v>
      </c>
      <c r="BM1229" s="231" t="s">
        <v>1407</v>
      </c>
    </row>
    <row r="1230" s="1" customFormat="1">
      <c r="B1230" s="39"/>
      <c r="C1230" s="40"/>
      <c r="D1230" s="233" t="s">
        <v>162</v>
      </c>
      <c r="E1230" s="40"/>
      <c r="F1230" s="234" t="s">
        <v>1371</v>
      </c>
      <c r="G1230" s="40"/>
      <c r="H1230" s="40"/>
      <c r="I1230" s="146"/>
      <c r="J1230" s="40"/>
      <c r="K1230" s="40"/>
      <c r="L1230" s="44"/>
      <c r="M1230" s="235"/>
      <c r="N1230" s="84"/>
      <c r="O1230" s="84"/>
      <c r="P1230" s="84"/>
      <c r="Q1230" s="84"/>
      <c r="R1230" s="84"/>
      <c r="S1230" s="84"/>
      <c r="T1230" s="85"/>
      <c r="AT1230" s="18" t="s">
        <v>162</v>
      </c>
      <c r="AU1230" s="18" t="s">
        <v>84</v>
      </c>
    </row>
    <row r="1231" s="12" customFormat="1">
      <c r="B1231" s="236"/>
      <c r="C1231" s="237"/>
      <c r="D1231" s="233" t="s">
        <v>164</v>
      </c>
      <c r="E1231" s="238" t="s">
        <v>19</v>
      </c>
      <c r="F1231" s="239" t="s">
        <v>265</v>
      </c>
      <c r="G1231" s="237"/>
      <c r="H1231" s="240">
        <v>18</v>
      </c>
      <c r="I1231" s="241"/>
      <c r="J1231" s="237"/>
      <c r="K1231" s="237"/>
      <c r="L1231" s="242"/>
      <c r="M1231" s="243"/>
      <c r="N1231" s="244"/>
      <c r="O1231" s="244"/>
      <c r="P1231" s="244"/>
      <c r="Q1231" s="244"/>
      <c r="R1231" s="244"/>
      <c r="S1231" s="244"/>
      <c r="T1231" s="245"/>
      <c r="AT1231" s="246" t="s">
        <v>164</v>
      </c>
      <c r="AU1231" s="246" t="s">
        <v>84</v>
      </c>
      <c r="AV1231" s="12" t="s">
        <v>84</v>
      </c>
      <c r="AW1231" s="12" t="s">
        <v>34</v>
      </c>
      <c r="AX1231" s="12" t="s">
        <v>74</v>
      </c>
      <c r="AY1231" s="246" t="s">
        <v>153</v>
      </c>
    </row>
    <row r="1232" s="12" customFormat="1">
      <c r="B1232" s="236"/>
      <c r="C1232" s="237"/>
      <c r="D1232" s="233" t="s">
        <v>164</v>
      </c>
      <c r="E1232" s="238" t="s">
        <v>19</v>
      </c>
      <c r="F1232" s="239" t="s">
        <v>196</v>
      </c>
      <c r="G1232" s="237"/>
      <c r="H1232" s="240">
        <v>7</v>
      </c>
      <c r="I1232" s="241"/>
      <c r="J1232" s="237"/>
      <c r="K1232" s="237"/>
      <c r="L1232" s="242"/>
      <c r="M1232" s="243"/>
      <c r="N1232" s="244"/>
      <c r="O1232" s="244"/>
      <c r="P1232" s="244"/>
      <c r="Q1232" s="244"/>
      <c r="R1232" s="244"/>
      <c r="S1232" s="244"/>
      <c r="T1232" s="245"/>
      <c r="AT1232" s="246" t="s">
        <v>164</v>
      </c>
      <c r="AU1232" s="246" t="s">
        <v>84</v>
      </c>
      <c r="AV1232" s="12" t="s">
        <v>84</v>
      </c>
      <c r="AW1232" s="12" t="s">
        <v>34</v>
      </c>
      <c r="AX1232" s="12" t="s">
        <v>74</v>
      </c>
      <c r="AY1232" s="246" t="s">
        <v>153</v>
      </c>
    </row>
    <row r="1233" s="12" customFormat="1">
      <c r="B1233" s="236"/>
      <c r="C1233" s="237"/>
      <c r="D1233" s="233" t="s">
        <v>164</v>
      </c>
      <c r="E1233" s="238" t="s">
        <v>19</v>
      </c>
      <c r="F1233" s="239" t="s">
        <v>186</v>
      </c>
      <c r="G1233" s="237"/>
      <c r="H1233" s="240">
        <v>5</v>
      </c>
      <c r="I1233" s="241"/>
      <c r="J1233" s="237"/>
      <c r="K1233" s="237"/>
      <c r="L1233" s="242"/>
      <c r="M1233" s="243"/>
      <c r="N1233" s="244"/>
      <c r="O1233" s="244"/>
      <c r="P1233" s="244"/>
      <c r="Q1233" s="244"/>
      <c r="R1233" s="244"/>
      <c r="S1233" s="244"/>
      <c r="T1233" s="245"/>
      <c r="AT1233" s="246" t="s">
        <v>164</v>
      </c>
      <c r="AU1233" s="246" t="s">
        <v>84</v>
      </c>
      <c r="AV1233" s="12" t="s">
        <v>84</v>
      </c>
      <c r="AW1233" s="12" t="s">
        <v>34</v>
      </c>
      <c r="AX1233" s="12" t="s">
        <v>74</v>
      </c>
      <c r="AY1233" s="246" t="s">
        <v>153</v>
      </c>
    </row>
    <row r="1234" s="13" customFormat="1">
      <c r="B1234" s="247"/>
      <c r="C1234" s="248"/>
      <c r="D1234" s="233" t="s">
        <v>164</v>
      </c>
      <c r="E1234" s="249" t="s">
        <v>19</v>
      </c>
      <c r="F1234" s="250" t="s">
        <v>167</v>
      </c>
      <c r="G1234" s="248"/>
      <c r="H1234" s="251">
        <v>30</v>
      </c>
      <c r="I1234" s="252"/>
      <c r="J1234" s="248"/>
      <c r="K1234" s="248"/>
      <c r="L1234" s="253"/>
      <c r="M1234" s="254"/>
      <c r="N1234" s="255"/>
      <c r="O1234" s="255"/>
      <c r="P1234" s="255"/>
      <c r="Q1234" s="255"/>
      <c r="R1234" s="255"/>
      <c r="S1234" s="255"/>
      <c r="T1234" s="256"/>
      <c r="AT1234" s="257" t="s">
        <v>164</v>
      </c>
      <c r="AU1234" s="257" t="s">
        <v>84</v>
      </c>
      <c r="AV1234" s="13" t="s">
        <v>160</v>
      </c>
      <c r="AW1234" s="13" t="s">
        <v>34</v>
      </c>
      <c r="AX1234" s="13" t="s">
        <v>82</v>
      </c>
      <c r="AY1234" s="257" t="s">
        <v>153</v>
      </c>
    </row>
    <row r="1235" s="1" customFormat="1" ht="16.5" customHeight="1">
      <c r="B1235" s="39"/>
      <c r="C1235" s="279" t="s">
        <v>1408</v>
      </c>
      <c r="D1235" s="279" t="s">
        <v>275</v>
      </c>
      <c r="E1235" s="280" t="s">
        <v>1409</v>
      </c>
      <c r="F1235" s="281" t="s">
        <v>1410</v>
      </c>
      <c r="G1235" s="282" t="s">
        <v>254</v>
      </c>
      <c r="H1235" s="283">
        <v>18</v>
      </c>
      <c r="I1235" s="284"/>
      <c r="J1235" s="285">
        <f>ROUND(I1235*H1235,2)</f>
        <v>0</v>
      </c>
      <c r="K1235" s="281" t="s">
        <v>159</v>
      </c>
      <c r="L1235" s="286"/>
      <c r="M1235" s="287" t="s">
        <v>19</v>
      </c>
      <c r="N1235" s="288" t="s">
        <v>45</v>
      </c>
      <c r="O1235" s="84"/>
      <c r="P1235" s="229">
        <f>O1235*H1235</f>
        <v>0</v>
      </c>
      <c r="Q1235" s="229">
        <v>0.02</v>
      </c>
      <c r="R1235" s="229">
        <f>Q1235*H1235</f>
        <v>0.35999999999999999</v>
      </c>
      <c r="S1235" s="229">
        <v>0</v>
      </c>
      <c r="T1235" s="230">
        <f>S1235*H1235</f>
        <v>0</v>
      </c>
      <c r="AR1235" s="231" t="s">
        <v>336</v>
      </c>
      <c r="AT1235" s="231" t="s">
        <v>275</v>
      </c>
      <c r="AU1235" s="231" t="s">
        <v>84</v>
      </c>
      <c r="AY1235" s="18" t="s">
        <v>153</v>
      </c>
      <c r="BE1235" s="232">
        <f>IF(N1235="základní",J1235,0)</f>
        <v>0</v>
      </c>
      <c r="BF1235" s="232">
        <f>IF(N1235="snížená",J1235,0)</f>
        <v>0</v>
      </c>
      <c r="BG1235" s="232">
        <f>IF(N1235="zákl. přenesená",J1235,0)</f>
        <v>0</v>
      </c>
      <c r="BH1235" s="232">
        <f>IF(N1235="sníž. přenesená",J1235,0)</f>
        <v>0</v>
      </c>
      <c r="BI1235" s="232">
        <f>IF(N1235="nulová",J1235,0)</f>
        <v>0</v>
      </c>
      <c r="BJ1235" s="18" t="s">
        <v>82</v>
      </c>
      <c r="BK1235" s="232">
        <f>ROUND(I1235*H1235,2)</f>
        <v>0</v>
      </c>
      <c r="BL1235" s="18" t="s">
        <v>257</v>
      </c>
      <c r="BM1235" s="231" t="s">
        <v>1411</v>
      </c>
    </row>
    <row r="1236" s="1" customFormat="1" ht="16.5" customHeight="1">
      <c r="B1236" s="39"/>
      <c r="C1236" s="279" t="s">
        <v>1412</v>
      </c>
      <c r="D1236" s="279" t="s">
        <v>275</v>
      </c>
      <c r="E1236" s="280" t="s">
        <v>1413</v>
      </c>
      <c r="F1236" s="281" t="s">
        <v>1414</v>
      </c>
      <c r="G1236" s="282" t="s">
        <v>254</v>
      </c>
      <c r="H1236" s="283">
        <v>7</v>
      </c>
      <c r="I1236" s="284"/>
      <c r="J1236" s="285">
        <f>ROUND(I1236*H1236,2)</f>
        <v>0</v>
      </c>
      <c r="K1236" s="281" t="s">
        <v>159</v>
      </c>
      <c r="L1236" s="286"/>
      <c r="M1236" s="287" t="s">
        <v>19</v>
      </c>
      <c r="N1236" s="288" t="s">
        <v>45</v>
      </c>
      <c r="O1236" s="84"/>
      <c r="P1236" s="229">
        <f>O1236*H1236</f>
        <v>0</v>
      </c>
      <c r="Q1236" s="229">
        <v>0.017999999999999999</v>
      </c>
      <c r="R1236" s="229">
        <f>Q1236*H1236</f>
        <v>0.126</v>
      </c>
      <c r="S1236" s="229">
        <v>0</v>
      </c>
      <c r="T1236" s="230">
        <f>S1236*H1236</f>
        <v>0</v>
      </c>
      <c r="AR1236" s="231" t="s">
        <v>336</v>
      </c>
      <c r="AT1236" s="231" t="s">
        <v>275</v>
      </c>
      <c r="AU1236" s="231" t="s">
        <v>84</v>
      </c>
      <c r="AY1236" s="18" t="s">
        <v>153</v>
      </c>
      <c r="BE1236" s="232">
        <f>IF(N1236="základní",J1236,0)</f>
        <v>0</v>
      </c>
      <c r="BF1236" s="232">
        <f>IF(N1236="snížená",J1236,0)</f>
        <v>0</v>
      </c>
      <c r="BG1236" s="232">
        <f>IF(N1236="zákl. přenesená",J1236,0)</f>
        <v>0</v>
      </c>
      <c r="BH1236" s="232">
        <f>IF(N1236="sníž. přenesená",J1236,0)</f>
        <v>0</v>
      </c>
      <c r="BI1236" s="232">
        <f>IF(N1236="nulová",J1236,0)</f>
        <v>0</v>
      </c>
      <c r="BJ1236" s="18" t="s">
        <v>82</v>
      </c>
      <c r="BK1236" s="232">
        <f>ROUND(I1236*H1236,2)</f>
        <v>0</v>
      </c>
      <c r="BL1236" s="18" t="s">
        <v>257</v>
      </c>
      <c r="BM1236" s="231" t="s">
        <v>1415</v>
      </c>
    </row>
    <row r="1237" s="1" customFormat="1" ht="16.5" customHeight="1">
      <c r="B1237" s="39"/>
      <c r="C1237" s="279" t="s">
        <v>1416</v>
      </c>
      <c r="D1237" s="279" t="s">
        <v>275</v>
      </c>
      <c r="E1237" s="280" t="s">
        <v>1417</v>
      </c>
      <c r="F1237" s="281" t="s">
        <v>1418</v>
      </c>
      <c r="G1237" s="282" t="s">
        <v>254</v>
      </c>
      <c r="H1237" s="283">
        <v>5</v>
      </c>
      <c r="I1237" s="284"/>
      <c r="J1237" s="285">
        <f>ROUND(I1237*H1237,2)</f>
        <v>0</v>
      </c>
      <c r="K1237" s="281" t="s">
        <v>159</v>
      </c>
      <c r="L1237" s="286"/>
      <c r="M1237" s="287" t="s">
        <v>19</v>
      </c>
      <c r="N1237" s="288" t="s">
        <v>45</v>
      </c>
      <c r="O1237" s="84"/>
      <c r="P1237" s="229">
        <f>O1237*H1237</f>
        <v>0</v>
      </c>
      <c r="Q1237" s="229">
        <v>0.016</v>
      </c>
      <c r="R1237" s="229">
        <f>Q1237*H1237</f>
        <v>0.080000000000000002</v>
      </c>
      <c r="S1237" s="229">
        <v>0</v>
      </c>
      <c r="T1237" s="230">
        <f>S1237*H1237</f>
        <v>0</v>
      </c>
      <c r="AR1237" s="231" t="s">
        <v>336</v>
      </c>
      <c r="AT1237" s="231" t="s">
        <v>275</v>
      </c>
      <c r="AU1237" s="231" t="s">
        <v>84</v>
      </c>
      <c r="AY1237" s="18" t="s">
        <v>153</v>
      </c>
      <c r="BE1237" s="232">
        <f>IF(N1237="základní",J1237,0)</f>
        <v>0</v>
      </c>
      <c r="BF1237" s="232">
        <f>IF(N1237="snížená",J1237,0)</f>
        <v>0</v>
      </c>
      <c r="BG1237" s="232">
        <f>IF(N1237="zákl. přenesená",J1237,0)</f>
        <v>0</v>
      </c>
      <c r="BH1237" s="232">
        <f>IF(N1237="sníž. přenesená",J1237,0)</f>
        <v>0</v>
      </c>
      <c r="BI1237" s="232">
        <f>IF(N1237="nulová",J1237,0)</f>
        <v>0</v>
      </c>
      <c r="BJ1237" s="18" t="s">
        <v>82</v>
      </c>
      <c r="BK1237" s="232">
        <f>ROUND(I1237*H1237,2)</f>
        <v>0</v>
      </c>
      <c r="BL1237" s="18" t="s">
        <v>257</v>
      </c>
      <c r="BM1237" s="231" t="s">
        <v>1419</v>
      </c>
    </row>
    <row r="1238" s="1" customFormat="1" ht="16.5" customHeight="1">
      <c r="B1238" s="39"/>
      <c r="C1238" s="279" t="s">
        <v>1420</v>
      </c>
      <c r="D1238" s="279" t="s">
        <v>275</v>
      </c>
      <c r="E1238" s="280" t="s">
        <v>1421</v>
      </c>
      <c r="F1238" s="281" t="s">
        <v>1422</v>
      </c>
      <c r="G1238" s="282" t="s">
        <v>254</v>
      </c>
      <c r="H1238" s="283">
        <v>34</v>
      </c>
      <c r="I1238" s="284"/>
      <c r="J1238" s="285">
        <f>ROUND(I1238*H1238,2)</f>
        <v>0</v>
      </c>
      <c r="K1238" s="281" t="s">
        <v>159</v>
      </c>
      <c r="L1238" s="286"/>
      <c r="M1238" s="287" t="s">
        <v>19</v>
      </c>
      <c r="N1238" s="288" t="s">
        <v>45</v>
      </c>
      <c r="O1238" s="84"/>
      <c r="P1238" s="229">
        <f>O1238*H1238</f>
        <v>0</v>
      </c>
      <c r="Q1238" s="229">
        <v>0.0022000000000000001</v>
      </c>
      <c r="R1238" s="229">
        <f>Q1238*H1238</f>
        <v>0.074800000000000005</v>
      </c>
      <c r="S1238" s="229">
        <v>0</v>
      </c>
      <c r="T1238" s="230">
        <f>S1238*H1238</f>
        <v>0</v>
      </c>
      <c r="AR1238" s="231" t="s">
        <v>336</v>
      </c>
      <c r="AT1238" s="231" t="s">
        <v>275</v>
      </c>
      <c r="AU1238" s="231" t="s">
        <v>84</v>
      </c>
      <c r="AY1238" s="18" t="s">
        <v>153</v>
      </c>
      <c r="BE1238" s="232">
        <f>IF(N1238="základní",J1238,0)</f>
        <v>0</v>
      </c>
      <c r="BF1238" s="232">
        <f>IF(N1238="snížená",J1238,0)</f>
        <v>0</v>
      </c>
      <c r="BG1238" s="232">
        <f>IF(N1238="zákl. přenesená",J1238,0)</f>
        <v>0</v>
      </c>
      <c r="BH1238" s="232">
        <f>IF(N1238="sníž. přenesená",J1238,0)</f>
        <v>0</v>
      </c>
      <c r="BI1238" s="232">
        <f>IF(N1238="nulová",J1238,0)</f>
        <v>0</v>
      </c>
      <c r="BJ1238" s="18" t="s">
        <v>82</v>
      </c>
      <c r="BK1238" s="232">
        <f>ROUND(I1238*H1238,2)</f>
        <v>0</v>
      </c>
      <c r="BL1238" s="18" t="s">
        <v>257</v>
      </c>
      <c r="BM1238" s="231" t="s">
        <v>1423</v>
      </c>
    </row>
    <row r="1239" s="1" customFormat="1" ht="16.5" customHeight="1">
      <c r="B1239" s="39"/>
      <c r="C1239" s="279" t="s">
        <v>1424</v>
      </c>
      <c r="D1239" s="279" t="s">
        <v>275</v>
      </c>
      <c r="E1239" s="280" t="s">
        <v>1425</v>
      </c>
      <c r="F1239" s="281" t="s">
        <v>1426</v>
      </c>
      <c r="G1239" s="282" t="s">
        <v>254</v>
      </c>
      <c r="H1239" s="283">
        <v>7</v>
      </c>
      <c r="I1239" s="284"/>
      <c r="J1239" s="285">
        <f>ROUND(I1239*H1239,2)</f>
        <v>0</v>
      </c>
      <c r="K1239" s="281" t="s">
        <v>159</v>
      </c>
      <c r="L1239" s="286"/>
      <c r="M1239" s="287" t="s">
        <v>19</v>
      </c>
      <c r="N1239" s="288" t="s">
        <v>45</v>
      </c>
      <c r="O1239" s="84"/>
      <c r="P1239" s="229">
        <f>O1239*H1239</f>
        <v>0</v>
      </c>
      <c r="Q1239" s="229">
        <v>0.00059000000000000003</v>
      </c>
      <c r="R1239" s="229">
        <f>Q1239*H1239</f>
        <v>0.00413</v>
      </c>
      <c r="S1239" s="229">
        <v>0</v>
      </c>
      <c r="T1239" s="230">
        <f>S1239*H1239</f>
        <v>0</v>
      </c>
      <c r="AR1239" s="231" t="s">
        <v>336</v>
      </c>
      <c r="AT1239" s="231" t="s">
        <v>275</v>
      </c>
      <c r="AU1239" s="231" t="s">
        <v>84</v>
      </c>
      <c r="AY1239" s="18" t="s">
        <v>153</v>
      </c>
      <c r="BE1239" s="232">
        <f>IF(N1239="základní",J1239,0)</f>
        <v>0</v>
      </c>
      <c r="BF1239" s="232">
        <f>IF(N1239="snížená",J1239,0)</f>
        <v>0</v>
      </c>
      <c r="BG1239" s="232">
        <f>IF(N1239="zákl. přenesená",J1239,0)</f>
        <v>0</v>
      </c>
      <c r="BH1239" s="232">
        <f>IF(N1239="sníž. přenesená",J1239,0)</f>
        <v>0</v>
      </c>
      <c r="BI1239" s="232">
        <f>IF(N1239="nulová",J1239,0)</f>
        <v>0</v>
      </c>
      <c r="BJ1239" s="18" t="s">
        <v>82</v>
      </c>
      <c r="BK1239" s="232">
        <f>ROUND(I1239*H1239,2)</f>
        <v>0</v>
      </c>
      <c r="BL1239" s="18" t="s">
        <v>257</v>
      </c>
      <c r="BM1239" s="231" t="s">
        <v>1427</v>
      </c>
    </row>
    <row r="1240" s="1" customFormat="1" ht="16.5" customHeight="1">
      <c r="B1240" s="39"/>
      <c r="C1240" s="279" t="s">
        <v>1428</v>
      </c>
      <c r="D1240" s="279" t="s">
        <v>275</v>
      </c>
      <c r="E1240" s="280" t="s">
        <v>1429</v>
      </c>
      <c r="F1240" s="281" t="s">
        <v>1430</v>
      </c>
      <c r="G1240" s="282" t="s">
        <v>254</v>
      </c>
      <c r="H1240" s="283">
        <v>35</v>
      </c>
      <c r="I1240" s="284"/>
      <c r="J1240" s="285">
        <f>ROUND(I1240*H1240,2)</f>
        <v>0</v>
      </c>
      <c r="K1240" s="281" t="s">
        <v>159</v>
      </c>
      <c r="L1240" s="286"/>
      <c r="M1240" s="287" t="s">
        <v>19</v>
      </c>
      <c r="N1240" s="288" t="s">
        <v>45</v>
      </c>
      <c r="O1240" s="84"/>
      <c r="P1240" s="229">
        <f>O1240*H1240</f>
        <v>0</v>
      </c>
      <c r="Q1240" s="229">
        <v>0.00014999999999999999</v>
      </c>
      <c r="R1240" s="229">
        <f>Q1240*H1240</f>
        <v>0.0052499999999999995</v>
      </c>
      <c r="S1240" s="229">
        <v>0</v>
      </c>
      <c r="T1240" s="230">
        <f>S1240*H1240</f>
        <v>0</v>
      </c>
      <c r="AR1240" s="231" t="s">
        <v>336</v>
      </c>
      <c r="AT1240" s="231" t="s">
        <v>275</v>
      </c>
      <c r="AU1240" s="231" t="s">
        <v>84</v>
      </c>
      <c r="AY1240" s="18" t="s">
        <v>153</v>
      </c>
      <c r="BE1240" s="232">
        <f>IF(N1240="základní",J1240,0)</f>
        <v>0</v>
      </c>
      <c r="BF1240" s="232">
        <f>IF(N1240="snížená",J1240,0)</f>
        <v>0</v>
      </c>
      <c r="BG1240" s="232">
        <f>IF(N1240="zákl. přenesená",J1240,0)</f>
        <v>0</v>
      </c>
      <c r="BH1240" s="232">
        <f>IF(N1240="sníž. přenesená",J1240,0)</f>
        <v>0</v>
      </c>
      <c r="BI1240" s="232">
        <f>IF(N1240="nulová",J1240,0)</f>
        <v>0</v>
      </c>
      <c r="BJ1240" s="18" t="s">
        <v>82</v>
      </c>
      <c r="BK1240" s="232">
        <f>ROUND(I1240*H1240,2)</f>
        <v>0</v>
      </c>
      <c r="BL1240" s="18" t="s">
        <v>257</v>
      </c>
      <c r="BM1240" s="231" t="s">
        <v>1431</v>
      </c>
    </row>
    <row r="1241" s="1" customFormat="1" ht="24" customHeight="1">
      <c r="B1241" s="39"/>
      <c r="C1241" s="220" t="s">
        <v>1432</v>
      </c>
      <c r="D1241" s="220" t="s">
        <v>155</v>
      </c>
      <c r="E1241" s="221" t="s">
        <v>1433</v>
      </c>
      <c r="F1241" s="222" t="s">
        <v>1434</v>
      </c>
      <c r="G1241" s="223" t="s">
        <v>254</v>
      </c>
      <c r="H1241" s="224">
        <v>1</v>
      </c>
      <c r="I1241" s="225"/>
      <c r="J1241" s="226">
        <f>ROUND(I1241*H1241,2)</f>
        <v>0</v>
      </c>
      <c r="K1241" s="222" t="s">
        <v>159</v>
      </c>
      <c r="L1241" s="44"/>
      <c r="M1241" s="227" t="s">
        <v>19</v>
      </c>
      <c r="N1241" s="228" t="s">
        <v>45</v>
      </c>
      <c r="O1241" s="84"/>
      <c r="P1241" s="229">
        <f>O1241*H1241</f>
        <v>0</v>
      </c>
      <c r="Q1241" s="229">
        <v>0</v>
      </c>
      <c r="R1241" s="229">
        <f>Q1241*H1241</f>
        <v>0</v>
      </c>
      <c r="S1241" s="229">
        <v>0</v>
      </c>
      <c r="T1241" s="230">
        <f>S1241*H1241</f>
        <v>0</v>
      </c>
      <c r="AR1241" s="231" t="s">
        <v>257</v>
      </c>
      <c r="AT1241" s="231" t="s">
        <v>155</v>
      </c>
      <c r="AU1241" s="231" t="s">
        <v>84</v>
      </c>
      <c r="AY1241" s="18" t="s">
        <v>153</v>
      </c>
      <c r="BE1241" s="232">
        <f>IF(N1241="základní",J1241,0)</f>
        <v>0</v>
      </c>
      <c r="BF1241" s="232">
        <f>IF(N1241="snížená",J1241,0)</f>
        <v>0</v>
      </c>
      <c r="BG1241" s="232">
        <f>IF(N1241="zákl. přenesená",J1241,0)</f>
        <v>0</v>
      </c>
      <c r="BH1241" s="232">
        <f>IF(N1241="sníž. přenesená",J1241,0)</f>
        <v>0</v>
      </c>
      <c r="BI1241" s="232">
        <f>IF(N1241="nulová",J1241,0)</f>
        <v>0</v>
      </c>
      <c r="BJ1241" s="18" t="s">
        <v>82</v>
      </c>
      <c r="BK1241" s="232">
        <f>ROUND(I1241*H1241,2)</f>
        <v>0</v>
      </c>
      <c r="BL1241" s="18" t="s">
        <v>257</v>
      </c>
      <c r="BM1241" s="231" t="s">
        <v>1435</v>
      </c>
    </row>
    <row r="1242" s="1" customFormat="1">
      <c r="B1242" s="39"/>
      <c r="C1242" s="40"/>
      <c r="D1242" s="233" t="s">
        <v>162</v>
      </c>
      <c r="E1242" s="40"/>
      <c r="F1242" s="234" t="s">
        <v>1371</v>
      </c>
      <c r="G1242" s="40"/>
      <c r="H1242" s="40"/>
      <c r="I1242" s="146"/>
      <c r="J1242" s="40"/>
      <c r="K1242" s="40"/>
      <c r="L1242" s="44"/>
      <c r="M1242" s="235"/>
      <c r="N1242" s="84"/>
      <c r="O1242" s="84"/>
      <c r="P1242" s="84"/>
      <c r="Q1242" s="84"/>
      <c r="R1242" s="84"/>
      <c r="S1242" s="84"/>
      <c r="T1242" s="85"/>
      <c r="AT1242" s="18" t="s">
        <v>162</v>
      </c>
      <c r="AU1242" s="18" t="s">
        <v>84</v>
      </c>
    </row>
    <row r="1243" s="1" customFormat="1" ht="16.5" customHeight="1">
      <c r="B1243" s="39"/>
      <c r="C1243" s="279" t="s">
        <v>1436</v>
      </c>
      <c r="D1243" s="279" t="s">
        <v>275</v>
      </c>
      <c r="E1243" s="280" t="s">
        <v>1437</v>
      </c>
      <c r="F1243" s="281" t="s">
        <v>1438</v>
      </c>
      <c r="G1243" s="282" t="s">
        <v>254</v>
      </c>
      <c r="H1243" s="283">
        <v>1</v>
      </c>
      <c r="I1243" s="284"/>
      <c r="J1243" s="285">
        <f>ROUND(I1243*H1243,2)</f>
        <v>0</v>
      </c>
      <c r="K1243" s="281" t="s">
        <v>159</v>
      </c>
      <c r="L1243" s="286"/>
      <c r="M1243" s="287" t="s">
        <v>19</v>
      </c>
      <c r="N1243" s="288" t="s">
        <v>45</v>
      </c>
      <c r="O1243" s="84"/>
      <c r="P1243" s="229">
        <f>O1243*H1243</f>
        <v>0</v>
      </c>
      <c r="Q1243" s="229">
        <v>0.021999999999999999</v>
      </c>
      <c r="R1243" s="229">
        <f>Q1243*H1243</f>
        <v>0.021999999999999999</v>
      </c>
      <c r="S1243" s="229">
        <v>0</v>
      </c>
      <c r="T1243" s="230">
        <f>S1243*H1243</f>
        <v>0</v>
      </c>
      <c r="AR1243" s="231" t="s">
        <v>336</v>
      </c>
      <c r="AT1243" s="231" t="s">
        <v>275</v>
      </c>
      <c r="AU1243" s="231" t="s">
        <v>84</v>
      </c>
      <c r="AY1243" s="18" t="s">
        <v>153</v>
      </c>
      <c r="BE1243" s="232">
        <f>IF(N1243="základní",J1243,0)</f>
        <v>0</v>
      </c>
      <c r="BF1243" s="232">
        <f>IF(N1243="snížená",J1243,0)</f>
        <v>0</v>
      </c>
      <c r="BG1243" s="232">
        <f>IF(N1243="zákl. přenesená",J1243,0)</f>
        <v>0</v>
      </c>
      <c r="BH1243" s="232">
        <f>IF(N1243="sníž. přenesená",J1243,0)</f>
        <v>0</v>
      </c>
      <c r="BI1243" s="232">
        <f>IF(N1243="nulová",J1243,0)</f>
        <v>0</v>
      </c>
      <c r="BJ1243" s="18" t="s">
        <v>82</v>
      </c>
      <c r="BK1243" s="232">
        <f>ROUND(I1243*H1243,2)</f>
        <v>0</v>
      </c>
      <c r="BL1243" s="18" t="s">
        <v>257</v>
      </c>
      <c r="BM1243" s="231" t="s">
        <v>1439</v>
      </c>
    </row>
    <row r="1244" s="1" customFormat="1" ht="16.5" customHeight="1">
      <c r="B1244" s="39"/>
      <c r="C1244" s="279" t="s">
        <v>1440</v>
      </c>
      <c r="D1244" s="279" t="s">
        <v>275</v>
      </c>
      <c r="E1244" s="280" t="s">
        <v>1441</v>
      </c>
      <c r="F1244" s="281" t="s">
        <v>1442</v>
      </c>
      <c r="G1244" s="282" t="s">
        <v>254</v>
      </c>
      <c r="H1244" s="283">
        <v>1</v>
      </c>
      <c r="I1244" s="284"/>
      <c r="J1244" s="285">
        <f>ROUND(I1244*H1244,2)</f>
        <v>0</v>
      </c>
      <c r="K1244" s="281" t="s">
        <v>159</v>
      </c>
      <c r="L1244" s="286"/>
      <c r="M1244" s="287" t="s">
        <v>19</v>
      </c>
      <c r="N1244" s="288" t="s">
        <v>45</v>
      </c>
      <c r="O1244" s="84"/>
      <c r="P1244" s="229">
        <f>O1244*H1244</f>
        <v>0</v>
      </c>
      <c r="Q1244" s="229">
        <v>0.0020999999999999999</v>
      </c>
      <c r="R1244" s="229">
        <f>Q1244*H1244</f>
        <v>0.0020999999999999999</v>
      </c>
      <c r="S1244" s="229">
        <v>0</v>
      </c>
      <c r="T1244" s="230">
        <f>S1244*H1244</f>
        <v>0</v>
      </c>
      <c r="AR1244" s="231" t="s">
        <v>336</v>
      </c>
      <c r="AT1244" s="231" t="s">
        <v>275</v>
      </c>
      <c r="AU1244" s="231" t="s">
        <v>84</v>
      </c>
      <c r="AY1244" s="18" t="s">
        <v>153</v>
      </c>
      <c r="BE1244" s="232">
        <f>IF(N1244="základní",J1244,0)</f>
        <v>0</v>
      </c>
      <c r="BF1244" s="232">
        <f>IF(N1244="snížená",J1244,0)</f>
        <v>0</v>
      </c>
      <c r="BG1244" s="232">
        <f>IF(N1244="zákl. přenesená",J1244,0)</f>
        <v>0</v>
      </c>
      <c r="BH1244" s="232">
        <f>IF(N1244="sníž. přenesená",J1244,0)</f>
        <v>0</v>
      </c>
      <c r="BI1244" s="232">
        <f>IF(N1244="nulová",J1244,0)</f>
        <v>0</v>
      </c>
      <c r="BJ1244" s="18" t="s">
        <v>82</v>
      </c>
      <c r="BK1244" s="232">
        <f>ROUND(I1244*H1244,2)</f>
        <v>0</v>
      </c>
      <c r="BL1244" s="18" t="s">
        <v>257</v>
      </c>
      <c r="BM1244" s="231" t="s">
        <v>1443</v>
      </c>
    </row>
    <row r="1245" s="1" customFormat="1" ht="16.5" customHeight="1">
      <c r="B1245" s="39"/>
      <c r="C1245" s="220" t="s">
        <v>1444</v>
      </c>
      <c r="D1245" s="220" t="s">
        <v>155</v>
      </c>
      <c r="E1245" s="221" t="s">
        <v>1445</v>
      </c>
      <c r="F1245" s="222" t="s">
        <v>1446</v>
      </c>
      <c r="G1245" s="223" t="s">
        <v>158</v>
      </c>
      <c r="H1245" s="224">
        <v>3.1499999999999999</v>
      </c>
      <c r="I1245" s="225"/>
      <c r="J1245" s="226">
        <f>ROUND(I1245*H1245,2)</f>
        <v>0</v>
      </c>
      <c r="K1245" s="222" t="s">
        <v>19</v>
      </c>
      <c r="L1245" s="44"/>
      <c r="M1245" s="227" t="s">
        <v>19</v>
      </c>
      <c r="N1245" s="228" t="s">
        <v>45</v>
      </c>
      <c r="O1245" s="84"/>
      <c r="P1245" s="229">
        <f>O1245*H1245</f>
        <v>0</v>
      </c>
      <c r="Q1245" s="229">
        <v>0</v>
      </c>
      <c r="R1245" s="229">
        <f>Q1245*H1245</f>
        <v>0</v>
      </c>
      <c r="S1245" s="229">
        <v>0.00069999999999999999</v>
      </c>
      <c r="T1245" s="230">
        <f>S1245*H1245</f>
        <v>0.0022049999999999999</v>
      </c>
      <c r="AR1245" s="231" t="s">
        <v>257</v>
      </c>
      <c r="AT1245" s="231" t="s">
        <v>155</v>
      </c>
      <c r="AU1245" s="231" t="s">
        <v>84</v>
      </c>
      <c r="AY1245" s="18" t="s">
        <v>153</v>
      </c>
      <c r="BE1245" s="232">
        <f>IF(N1245="základní",J1245,0)</f>
        <v>0</v>
      </c>
      <c r="BF1245" s="232">
        <f>IF(N1245="snížená",J1245,0)</f>
        <v>0</v>
      </c>
      <c r="BG1245" s="232">
        <f>IF(N1245="zákl. přenesená",J1245,0)</f>
        <v>0</v>
      </c>
      <c r="BH1245" s="232">
        <f>IF(N1245="sníž. přenesená",J1245,0)</f>
        <v>0</v>
      </c>
      <c r="BI1245" s="232">
        <f>IF(N1245="nulová",J1245,0)</f>
        <v>0</v>
      </c>
      <c r="BJ1245" s="18" t="s">
        <v>82</v>
      </c>
      <c r="BK1245" s="232">
        <f>ROUND(I1245*H1245,2)</f>
        <v>0</v>
      </c>
      <c r="BL1245" s="18" t="s">
        <v>257</v>
      </c>
      <c r="BM1245" s="231" t="s">
        <v>1447</v>
      </c>
    </row>
    <row r="1246" s="1" customFormat="1">
      <c r="B1246" s="39"/>
      <c r="C1246" s="40"/>
      <c r="D1246" s="233" t="s">
        <v>162</v>
      </c>
      <c r="E1246" s="40"/>
      <c r="F1246" s="234" t="s">
        <v>1448</v>
      </c>
      <c r="G1246" s="40"/>
      <c r="H1246" s="40"/>
      <c r="I1246" s="146"/>
      <c r="J1246" s="40"/>
      <c r="K1246" s="40"/>
      <c r="L1246" s="44"/>
      <c r="M1246" s="235"/>
      <c r="N1246" s="84"/>
      <c r="O1246" s="84"/>
      <c r="P1246" s="84"/>
      <c r="Q1246" s="84"/>
      <c r="R1246" s="84"/>
      <c r="S1246" s="84"/>
      <c r="T1246" s="85"/>
      <c r="AT1246" s="18" t="s">
        <v>162</v>
      </c>
      <c r="AU1246" s="18" t="s">
        <v>84</v>
      </c>
    </row>
    <row r="1247" s="12" customFormat="1">
      <c r="B1247" s="236"/>
      <c r="C1247" s="237"/>
      <c r="D1247" s="233" t="s">
        <v>164</v>
      </c>
      <c r="E1247" s="238" t="s">
        <v>19</v>
      </c>
      <c r="F1247" s="239" t="s">
        <v>1449</v>
      </c>
      <c r="G1247" s="237"/>
      <c r="H1247" s="240">
        <v>3.1499999999999999</v>
      </c>
      <c r="I1247" s="241"/>
      <c r="J1247" s="237"/>
      <c r="K1247" s="237"/>
      <c r="L1247" s="242"/>
      <c r="M1247" s="243"/>
      <c r="N1247" s="244"/>
      <c r="O1247" s="244"/>
      <c r="P1247" s="244"/>
      <c r="Q1247" s="244"/>
      <c r="R1247" s="244"/>
      <c r="S1247" s="244"/>
      <c r="T1247" s="245"/>
      <c r="AT1247" s="246" t="s">
        <v>164</v>
      </c>
      <c r="AU1247" s="246" t="s">
        <v>84</v>
      </c>
      <c r="AV1247" s="12" t="s">
        <v>84</v>
      </c>
      <c r="AW1247" s="12" t="s">
        <v>34</v>
      </c>
      <c r="AX1247" s="12" t="s">
        <v>74</v>
      </c>
      <c r="AY1247" s="246" t="s">
        <v>153</v>
      </c>
    </row>
    <row r="1248" s="13" customFormat="1">
      <c r="B1248" s="247"/>
      <c r="C1248" s="248"/>
      <c r="D1248" s="233" t="s">
        <v>164</v>
      </c>
      <c r="E1248" s="249" t="s">
        <v>19</v>
      </c>
      <c r="F1248" s="250" t="s">
        <v>167</v>
      </c>
      <c r="G1248" s="248"/>
      <c r="H1248" s="251">
        <v>3.1499999999999999</v>
      </c>
      <c r="I1248" s="252"/>
      <c r="J1248" s="248"/>
      <c r="K1248" s="248"/>
      <c r="L1248" s="253"/>
      <c r="M1248" s="254"/>
      <c r="N1248" s="255"/>
      <c r="O1248" s="255"/>
      <c r="P1248" s="255"/>
      <c r="Q1248" s="255"/>
      <c r="R1248" s="255"/>
      <c r="S1248" s="255"/>
      <c r="T1248" s="256"/>
      <c r="AT1248" s="257" t="s">
        <v>164</v>
      </c>
      <c r="AU1248" s="257" t="s">
        <v>84</v>
      </c>
      <c r="AV1248" s="13" t="s">
        <v>160</v>
      </c>
      <c r="AW1248" s="13" t="s">
        <v>34</v>
      </c>
      <c r="AX1248" s="13" t="s">
        <v>82</v>
      </c>
      <c r="AY1248" s="257" t="s">
        <v>153</v>
      </c>
    </row>
    <row r="1249" s="1" customFormat="1" ht="24" customHeight="1">
      <c r="B1249" s="39"/>
      <c r="C1249" s="220" t="s">
        <v>1178</v>
      </c>
      <c r="D1249" s="220" t="s">
        <v>155</v>
      </c>
      <c r="E1249" s="221" t="s">
        <v>1450</v>
      </c>
      <c r="F1249" s="222" t="s">
        <v>1451</v>
      </c>
      <c r="G1249" s="223" t="s">
        <v>254</v>
      </c>
      <c r="H1249" s="224">
        <v>26</v>
      </c>
      <c r="I1249" s="225"/>
      <c r="J1249" s="226">
        <f>ROUND(I1249*H1249,2)</f>
        <v>0</v>
      </c>
      <c r="K1249" s="222" t="s">
        <v>159</v>
      </c>
      <c r="L1249" s="44"/>
      <c r="M1249" s="227" t="s">
        <v>19</v>
      </c>
      <c r="N1249" s="228" t="s">
        <v>45</v>
      </c>
      <c r="O1249" s="84"/>
      <c r="P1249" s="229">
        <f>O1249*H1249</f>
        <v>0</v>
      </c>
      <c r="Q1249" s="229">
        <v>0.00048000000000000001</v>
      </c>
      <c r="R1249" s="229">
        <f>Q1249*H1249</f>
        <v>0.01248</v>
      </c>
      <c r="S1249" s="229">
        <v>0</v>
      </c>
      <c r="T1249" s="230">
        <f>S1249*H1249</f>
        <v>0</v>
      </c>
      <c r="AR1249" s="231" t="s">
        <v>257</v>
      </c>
      <c r="AT1249" s="231" t="s">
        <v>155</v>
      </c>
      <c r="AU1249" s="231" t="s">
        <v>84</v>
      </c>
      <c r="AY1249" s="18" t="s">
        <v>153</v>
      </c>
      <c r="BE1249" s="232">
        <f>IF(N1249="základní",J1249,0)</f>
        <v>0</v>
      </c>
      <c r="BF1249" s="232">
        <f>IF(N1249="snížená",J1249,0)</f>
        <v>0</v>
      </c>
      <c r="BG1249" s="232">
        <f>IF(N1249="zákl. přenesená",J1249,0)</f>
        <v>0</v>
      </c>
      <c r="BH1249" s="232">
        <f>IF(N1249="sníž. přenesená",J1249,0)</f>
        <v>0</v>
      </c>
      <c r="BI1249" s="232">
        <f>IF(N1249="nulová",J1249,0)</f>
        <v>0</v>
      </c>
      <c r="BJ1249" s="18" t="s">
        <v>82</v>
      </c>
      <c r="BK1249" s="232">
        <f>ROUND(I1249*H1249,2)</f>
        <v>0</v>
      </c>
      <c r="BL1249" s="18" t="s">
        <v>257</v>
      </c>
      <c r="BM1249" s="231" t="s">
        <v>1452</v>
      </c>
    </row>
    <row r="1250" s="1" customFormat="1">
      <c r="B1250" s="39"/>
      <c r="C1250" s="40"/>
      <c r="D1250" s="233" t="s">
        <v>162</v>
      </c>
      <c r="E1250" s="40"/>
      <c r="F1250" s="234" t="s">
        <v>1453</v>
      </c>
      <c r="G1250" s="40"/>
      <c r="H1250" s="40"/>
      <c r="I1250" s="146"/>
      <c r="J1250" s="40"/>
      <c r="K1250" s="40"/>
      <c r="L1250" s="44"/>
      <c r="M1250" s="235"/>
      <c r="N1250" s="84"/>
      <c r="O1250" s="84"/>
      <c r="P1250" s="84"/>
      <c r="Q1250" s="84"/>
      <c r="R1250" s="84"/>
      <c r="S1250" s="84"/>
      <c r="T1250" s="85"/>
      <c r="AT1250" s="18" t="s">
        <v>162</v>
      </c>
      <c r="AU1250" s="18" t="s">
        <v>84</v>
      </c>
    </row>
    <row r="1251" s="12" customFormat="1">
      <c r="B1251" s="236"/>
      <c r="C1251" s="237"/>
      <c r="D1251" s="233" t="s">
        <v>164</v>
      </c>
      <c r="E1251" s="238" t="s">
        <v>19</v>
      </c>
      <c r="F1251" s="239" t="s">
        <v>265</v>
      </c>
      <c r="G1251" s="237"/>
      <c r="H1251" s="240">
        <v>18</v>
      </c>
      <c r="I1251" s="241"/>
      <c r="J1251" s="237"/>
      <c r="K1251" s="237"/>
      <c r="L1251" s="242"/>
      <c r="M1251" s="243"/>
      <c r="N1251" s="244"/>
      <c r="O1251" s="244"/>
      <c r="P1251" s="244"/>
      <c r="Q1251" s="244"/>
      <c r="R1251" s="244"/>
      <c r="S1251" s="244"/>
      <c r="T1251" s="245"/>
      <c r="AT1251" s="246" t="s">
        <v>164</v>
      </c>
      <c r="AU1251" s="246" t="s">
        <v>84</v>
      </c>
      <c r="AV1251" s="12" t="s">
        <v>84</v>
      </c>
      <c r="AW1251" s="12" t="s">
        <v>34</v>
      </c>
      <c r="AX1251" s="12" t="s">
        <v>74</v>
      </c>
      <c r="AY1251" s="246" t="s">
        <v>153</v>
      </c>
    </row>
    <row r="1252" s="12" customFormat="1">
      <c r="B1252" s="236"/>
      <c r="C1252" s="237"/>
      <c r="D1252" s="233" t="s">
        <v>164</v>
      </c>
      <c r="E1252" s="238" t="s">
        <v>19</v>
      </c>
      <c r="F1252" s="239" t="s">
        <v>196</v>
      </c>
      <c r="G1252" s="237"/>
      <c r="H1252" s="240">
        <v>7</v>
      </c>
      <c r="I1252" s="241"/>
      <c r="J1252" s="237"/>
      <c r="K1252" s="237"/>
      <c r="L1252" s="242"/>
      <c r="M1252" s="243"/>
      <c r="N1252" s="244"/>
      <c r="O1252" s="244"/>
      <c r="P1252" s="244"/>
      <c r="Q1252" s="244"/>
      <c r="R1252" s="244"/>
      <c r="S1252" s="244"/>
      <c r="T1252" s="245"/>
      <c r="AT1252" s="246" t="s">
        <v>164</v>
      </c>
      <c r="AU1252" s="246" t="s">
        <v>84</v>
      </c>
      <c r="AV1252" s="12" t="s">
        <v>84</v>
      </c>
      <c r="AW1252" s="12" t="s">
        <v>34</v>
      </c>
      <c r="AX1252" s="12" t="s">
        <v>74</v>
      </c>
      <c r="AY1252" s="246" t="s">
        <v>153</v>
      </c>
    </row>
    <row r="1253" s="12" customFormat="1">
      <c r="B1253" s="236"/>
      <c r="C1253" s="237"/>
      <c r="D1253" s="233" t="s">
        <v>164</v>
      </c>
      <c r="E1253" s="238" t="s">
        <v>19</v>
      </c>
      <c r="F1253" s="239" t="s">
        <v>82</v>
      </c>
      <c r="G1253" s="237"/>
      <c r="H1253" s="240">
        <v>1</v>
      </c>
      <c r="I1253" s="241"/>
      <c r="J1253" s="237"/>
      <c r="K1253" s="237"/>
      <c r="L1253" s="242"/>
      <c r="M1253" s="243"/>
      <c r="N1253" s="244"/>
      <c r="O1253" s="244"/>
      <c r="P1253" s="244"/>
      <c r="Q1253" s="244"/>
      <c r="R1253" s="244"/>
      <c r="S1253" s="244"/>
      <c r="T1253" s="245"/>
      <c r="AT1253" s="246" t="s">
        <v>164</v>
      </c>
      <c r="AU1253" s="246" t="s">
        <v>84</v>
      </c>
      <c r="AV1253" s="12" t="s">
        <v>84</v>
      </c>
      <c r="AW1253" s="12" t="s">
        <v>34</v>
      </c>
      <c r="AX1253" s="12" t="s">
        <v>74</v>
      </c>
      <c r="AY1253" s="246" t="s">
        <v>153</v>
      </c>
    </row>
    <row r="1254" s="13" customFormat="1">
      <c r="B1254" s="247"/>
      <c r="C1254" s="248"/>
      <c r="D1254" s="233" t="s">
        <v>164</v>
      </c>
      <c r="E1254" s="249" t="s">
        <v>19</v>
      </c>
      <c r="F1254" s="250" t="s">
        <v>167</v>
      </c>
      <c r="G1254" s="248"/>
      <c r="H1254" s="251">
        <v>26</v>
      </c>
      <c r="I1254" s="252"/>
      <c r="J1254" s="248"/>
      <c r="K1254" s="248"/>
      <c r="L1254" s="253"/>
      <c r="M1254" s="254"/>
      <c r="N1254" s="255"/>
      <c r="O1254" s="255"/>
      <c r="P1254" s="255"/>
      <c r="Q1254" s="255"/>
      <c r="R1254" s="255"/>
      <c r="S1254" s="255"/>
      <c r="T1254" s="256"/>
      <c r="AT1254" s="257" t="s">
        <v>164</v>
      </c>
      <c r="AU1254" s="257" t="s">
        <v>84</v>
      </c>
      <c r="AV1254" s="13" t="s">
        <v>160</v>
      </c>
      <c r="AW1254" s="13" t="s">
        <v>34</v>
      </c>
      <c r="AX1254" s="13" t="s">
        <v>82</v>
      </c>
      <c r="AY1254" s="257" t="s">
        <v>153</v>
      </c>
    </row>
    <row r="1255" s="1" customFormat="1" ht="16.5" customHeight="1">
      <c r="B1255" s="39"/>
      <c r="C1255" s="279" t="s">
        <v>1454</v>
      </c>
      <c r="D1255" s="279" t="s">
        <v>275</v>
      </c>
      <c r="E1255" s="280" t="s">
        <v>1455</v>
      </c>
      <c r="F1255" s="281" t="s">
        <v>1456</v>
      </c>
      <c r="G1255" s="282" t="s">
        <v>254</v>
      </c>
      <c r="H1255" s="283">
        <v>26</v>
      </c>
      <c r="I1255" s="284"/>
      <c r="J1255" s="285">
        <f>ROUND(I1255*H1255,2)</f>
        <v>0</v>
      </c>
      <c r="K1255" s="281" t="s">
        <v>159</v>
      </c>
      <c r="L1255" s="286"/>
      <c r="M1255" s="287" t="s">
        <v>19</v>
      </c>
      <c r="N1255" s="288" t="s">
        <v>45</v>
      </c>
      <c r="O1255" s="84"/>
      <c r="P1255" s="229">
        <f>O1255*H1255</f>
        <v>0</v>
      </c>
      <c r="Q1255" s="229">
        <v>0.025999999999999999</v>
      </c>
      <c r="R1255" s="229">
        <f>Q1255*H1255</f>
        <v>0.67599999999999993</v>
      </c>
      <c r="S1255" s="229">
        <v>0</v>
      </c>
      <c r="T1255" s="230">
        <f>S1255*H1255</f>
        <v>0</v>
      </c>
      <c r="AR1255" s="231" t="s">
        <v>336</v>
      </c>
      <c r="AT1255" s="231" t="s">
        <v>275</v>
      </c>
      <c r="AU1255" s="231" t="s">
        <v>84</v>
      </c>
      <c r="AY1255" s="18" t="s">
        <v>153</v>
      </c>
      <c r="BE1255" s="232">
        <f>IF(N1255="základní",J1255,0)</f>
        <v>0</v>
      </c>
      <c r="BF1255" s="232">
        <f>IF(N1255="snížená",J1255,0)</f>
        <v>0</v>
      </c>
      <c r="BG1255" s="232">
        <f>IF(N1255="zákl. přenesená",J1255,0)</f>
        <v>0</v>
      </c>
      <c r="BH1255" s="232">
        <f>IF(N1255="sníž. přenesená",J1255,0)</f>
        <v>0</v>
      </c>
      <c r="BI1255" s="232">
        <f>IF(N1255="nulová",J1255,0)</f>
        <v>0</v>
      </c>
      <c r="BJ1255" s="18" t="s">
        <v>82</v>
      </c>
      <c r="BK1255" s="232">
        <f>ROUND(I1255*H1255,2)</f>
        <v>0</v>
      </c>
      <c r="BL1255" s="18" t="s">
        <v>257</v>
      </c>
      <c r="BM1255" s="231" t="s">
        <v>1457</v>
      </c>
    </row>
    <row r="1256" s="1" customFormat="1" ht="24" customHeight="1">
      <c r="B1256" s="39"/>
      <c r="C1256" s="220" t="s">
        <v>1458</v>
      </c>
      <c r="D1256" s="220" t="s">
        <v>155</v>
      </c>
      <c r="E1256" s="221" t="s">
        <v>1459</v>
      </c>
      <c r="F1256" s="222" t="s">
        <v>1460</v>
      </c>
      <c r="G1256" s="223" t="s">
        <v>254</v>
      </c>
      <c r="H1256" s="224">
        <v>1</v>
      </c>
      <c r="I1256" s="225"/>
      <c r="J1256" s="226">
        <f>ROUND(I1256*H1256,2)</f>
        <v>0</v>
      </c>
      <c r="K1256" s="222" t="s">
        <v>159</v>
      </c>
      <c r="L1256" s="44"/>
      <c r="M1256" s="227" t="s">
        <v>19</v>
      </c>
      <c r="N1256" s="228" t="s">
        <v>45</v>
      </c>
      <c r="O1256" s="84"/>
      <c r="P1256" s="229">
        <f>O1256*H1256</f>
        <v>0</v>
      </c>
      <c r="Q1256" s="229">
        <v>0.00046999999999999999</v>
      </c>
      <c r="R1256" s="229">
        <f>Q1256*H1256</f>
        <v>0.00046999999999999999</v>
      </c>
      <c r="S1256" s="229">
        <v>0</v>
      </c>
      <c r="T1256" s="230">
        <f>S1256*H1256</f>
        <v>0</v>
      </c>
      <c r="AR1256" s="231" t="s">
        <v>257</v>
      </c>
      <c r="AT1256" s="231" t="s">
        <v>155</v>
      </c>
      <c r="AU1256" s="231" t="s">
        <v>84</v>
      </c>
      <c r="AY1256" s="18" t="s">
        <v>153</v>
      </c>
      <c r="BE1256" s="232">
        <f>IF(N1256="základní",J1256,0)</f>
        <v>0</v>
      </c>
      <c r="BF1256" s="232">
        <f>IF(N1256="snížená",J1256,0)</f>
        <v>0</v>
      </c>
      <c r="BG1256" s="232">
        <f>IF(N1256="zákl. přenesená",J1256,0)</f>
        <v>0</v>
      </c>
      <c r="BH1256" s="232">
        <f>IF(N1256="sníž. přenesená",J1256,0)</f>
        <v>0</v>
      </c>
      <c r="BI1256" s="232">
        <f>IF(N1256="nulová",J1256,0)</f>
        <v>0</v>
      </c>
      <c r="BJ1256" s="18" t="s">
        <v>82</v>
      </c>
      <c r="BK1256" s="232">
        <f>ROUND(I1256*H1256,2)</f>
        <v>0</v>
      </c>
      <c r="BL1256" s="18" t="s">
        <v>257</v>
      </c>
      <c r="BM1256" s="231" t="s">
        <v>1461</v>
      </c>
    </row>
    <row r="1257" s="1" customFormat="1">
      <c r="B1257" s="39"/>
      <c r="C1257" s="40"/>
      <c r="D1257" s="233" t="s">
        <v>162</v>
      </c>
      <c r="E1257" s="40"/>
      <c r="F1257" s="234" t="s">
        <v>1453</v>
      </c>
      <c r="G1257" s="40"/>
      <c r="H1257" s="40"/>
      <c r="I1257" s="146"/>
      <c r="J1257" s="40"/>
      <c r="K1257" s="40"/>
      <c r="L1257" s="44"/>
      <c r="M1257" s="235"/>
      <c r="N1257" s="84"/>
      <c r="O1257" s="84"/>
      <c r="P1257" s="84"/>
      <c r="Q1257" s="84"/>
      <c r="R1257" s="84"/>
      <c r="S1257" s="84"/>
      <c r="T1257" s="85"/>
      <c r="AT1257" s="18" t="s">
        <v>162</v>
      </c>
      <c r="AU1257" s="18" t="s">
        <v>84</v>
      </c>
    </row>
    <row r="1258" s="1" customFormat="1" ht="16.5" customHeight="1">
      <c r="B1258" s="39"/>
      <c r="C1258" s="279" t="s">
        <v>1462</v>
      </c>
      <c r="D1258" s="279" t="s">
        <v>275</v>
      </c>
      <c r="E1258" s="280" t="s">
        <v>1463</v>
      </c>
      <c r="F1258" s="281" t="s">
        <v>1464</v>
      </c>
      <c r="G1258" s="282" t="s">
        <v>254</v>
      </c>
      <c r="H1258" s="283">
        <v>1</v>
      </c>
      <c r="I1258" s="284"/>
      <c r="J1258" s="285">
        <f>ROUND(I1258*H1258,2)</f>
        <v>0</v>
      </c>
      <c r="K1258" s="281" t="s">
        <v>159</v>
      </c>
      <c r="L1258" s="286"/>
      <c r="M1258" s="287" t="s">
        <v>19</v>
      </c>
      <c r="N1258" s="288" t="s">
        <v>45</v>
      </c>
      <c r="O1258" s="84"/>
      <c r="P1258" s="229">
        <f>O1258*H1258</f>
        <v>0</v>
      </c>
      <c r="Q1258" s="229">
        <v>0.035000000000000003</v>
      </c>
      <c r="R1258" s="229">
        <f>Q1258*H1258</f>
        <v>0.035000000000000003</v>
      </c>
      <c r="S1258" s="229">
        <v>0</v>
      </c>
      <c r="T1258" s="230">
        <f>S1258*H1258</f>
        <v>0</v>
      </c>
      <c r="AR1258" s="231" t="s">
        <v>336</v>
      </c>
      <c r="AT1258" s="231" t="s">
        <v>275</v>
      </c>
      <c r="AU1258" s="231" t="s">
        <v>84</v>
      </c>
      <c r="AY1258" s="18" t="s">
        <v>153</v>
      </c>
      <c r="BE1258" s="232">
        <f>IF(N1258="základní",J1258,0)</f>
        <v>0</v>
      </c>
      <c r="BF1258" s="232">
        <f>IF(N1258="snížená",J1258,0)</f>
        <v>0</v>
      </c>
      <c r="BG1258" s="232">
        <f>IF(N1258="zákl. přenesená",J1258,0)</f>
        <v>0</v>
      </c>
      <c r="BH1258" s="232">
        <f>IF(N1258="sníž. přenesená",J1258,0)</f>
        <v>0</v>
      </c>
      <c r="BI1258" s="232">
        <f>IF(N1258="nulová",J1258,0)</f>
        <v>0</v>
      </c>
      <c r="BJ1258" s="18" t="s">
        <v>82</v>
      </c>
      <c r="BK1258" s="232">
        <f>ROUND(I1258*H1258,2)</f>
        <v>0</v>
      </c>
      <c r="BL1258" s="18" t="s">
        <v>257</v>
      </c>
      <c r="BM1258" s="231" t="s">
        <v>1465</v>
      </c>
    </row>
    <row r="1259" s="1" customFormat="1" ht="24" customHeight="1">
      <c r="B1259" s="39"/>
      <c r="C1259" s="220" t="s">
        <v>1466</v>
      </c>
      <c r="D1259" s="220" t="s">
        <v>155</v>
      </c>
      <c r="E1259" s="221" t="s">
        <v>1467</v>
      </c>
      <c r="F1259" s="222" t="s">
        <v>1468</v>
      </c>
      <c r="G1259" s="223" t="s">
        <v>254</v>
      </c>
      <c r="H1259" s="224">
        <v>4</v>
      </c>
      <c r="I1259" s="225"/>
      <c r="J1259" s="226">
        <f>ROUND(I1259*H1259,2)</f>
        <v>0</v>
      </c>
      <c r="K1259" s="222" t="s">
        <v>159</v>
      </c>
      <c r="L1259" s="44"/>
      <c r="M1259" s="227" t="s">
        <v>19</v>
      </c>
      <c r="N1259" s="228" t="s">
        <v>45</v>
      </c>
      <c r="O1259" s="84"/>
      <c r="P1259" s="229">
        <f>O1259*H1259</f>
        <v>0</v>
      </c>
      <c r="Q1259" s="229">
        <v>0.00040999999999999999</v>
      </c>
      <c r="R1259" s="229">
        <f>Q1259*H1259</f>
        <v>0.00164</v>
      </c>
      <c r="S1259" s="229">
        <v>0</v>
      </c>
      <c r="T1259" s="230">
        <f>S1259*H1259</f>
        <v>0</v>
      </c>
      <c r="AR1259" s="231" t="s">
        <v>257</v>
      </c>
      <c r="AT1259" s="231" t="s">
        <v>155</v>
      </c>
      <c r="AU1259" s="231" t="s">
        <v>84</v>
      </c>
      <c r="AY1259" s="18" t="s">
        <v>153</v>
      </c>
      <c r="BE1259" s="232">
        <f>IF(N1259="základní",J1259,0)</f>
        <v>0</v>
      </c>
      <c r="BF1259" s="232">
        <f>IF(N1259="snížená",J1259,0)</f>
        <v>0</v>
      </c>
      <c r="BG1259" s="232">
        <f>IF(N1259="zákl. přenesená",J1259,0)</f>
        <v>0</v>
      </c>
      <c r="BH1259" s="232">
        <f>IF(N1259="sníž. přenesená",J1259,0)</f>
        <v>0</v>
      </c>
      <c r="BI1259" s="232">
        <f>IF(N1259="nulová",J1259,0)</f>
        <v>0</v>
      </c>
      <c r="BJ1259" s="18" t="s">
        <v>82</v>
      </c>
      <c r="BK1259" s="232">
        <f>ROUND(I1259*H1259,2)</f>
        <v>0</v>
      </c>
      <c r="BL1259" s="18" t="s">
        <v>257</v>
      </c>
      <c r="BM1259" s="231" t="s">
        <v>1469</v>
      </c>
    </row>
    <row r="1260" s="1" customFormat="1">
      <c r="B1260" s="39"/>
      <c r="C1260" s="40"/>
      <c r="D1260" s="233" t="s">
        <v>162</v>
      </c>
      <c r="E1260" s="40"/>
      <c r="F1260" s="234" t="s">
        <v>1453</v>
      </c>
      <c r="G1260" s="40"/>
      <c r="H1260" s="40"/>
      <c r="I1260" s="146"/>
      <c r="J1260" s="40"/>
      <c r="K1260" s="40"/>
      <c r="L1260" s="44"/>
      <c r="M1260" s="235"/>
      <c r="N1260" s="84"/>
      <c r="O1260" s="84"/>
      <c r="P1260" s="84"/>
      <c r="Q1260" s="84"/>
      <c r="R1260" s="84"/>
      <c r="S1260" s="84"/>
      <c r="T1260" s="85"/>
      <c r="AT1260" s="18" t="s">
        <v>162</v>
      </c>
      <c r="AU1260" s="18" t="s">
        <v>84</v>
      </c>
    </row>
    <row r="1261" s="1" customFormat="1" ht="16.5" customHeight="1">
      <c r="B1261" s="39"/>
      <c r="C1261" s="279" t="s">
        <v>1470</v>
      </c>
      <c r="D1261" s="279" t="s">
        <v>275</v>
      </c>
      <c r="E1261" s="280" t="s">
        <v>1471</v>
      </c>
      <c r="F1261" s="281" t="s">
        <v>1472</v>
      </c>
      <c r="G1261" s="282" t="s">
        <v>254</v>
      </c>
      <c r="H1261" s="283">
        <v>4</v>
      </c>
      <c r="I1261" s="284"/>
      <c r="J1261" s="285">
        <f>ROUND(I1261*H1261,2)</f>
        <v>0</v>
      </c>
      <c r="K1261" s="281" t="s">
        <v>159</v>
      </c>
      <c r="L1261" s="286"/>
      <c r="M1261" s="287" t="s">
        <v>19</v>
      </c>
      <c r="N1261" s="288" t="s">
        <v>45</v>
      </c>
      <c r="O1261" s="84"/>
      <c r="P1261" s="229">
        <f>O1261*H1261</f>
        <v>0</v>
      </c>
      <c r="Q1261" s="229">
        <v>0.035999999999999997</v>
      </c>
      <c r="R1261" s="229">
        <f>Q1261*H1261</f>
        <v>0.14399999999999999</v>
      </c>
      <c r="S1261" s="229">
        <v>0</v>
      </c>
      <c r="T1261" s="230">
        <f>S1261*H1261</f>
        <v>0</v>
      </c>
      <c r="AR1261" s="231" t="s">
        <v>336</v>
      </c>
      <c r="AT1261" s="231" t="s">
        <v>275</v>
      </c>
      <c r="AU1261" s="231" t="s">
        <v>84</v>
      </c>
      <c r="AY1261" s="18" t="s">
        <v>153</v>
      </c>
      <c r="BE1261" s="232">
        <f>IF(N1261="základní",J1261,0)</f>
        <v>0</v>
      </c>
      <c r="BF1261" s="232">
        <f>IF(N1261="snížená",J1261,0)</f>
        <v>0</v>
      </c>
      <c r="BG1261" s="232">
        <f>IF(N1261="zákl. přenesená",J1261,0)</f>
        <v>0</v>
      </c>
      <c r="BH1261" s="232">
        <f>IF(N1261="sníž. přenesená",J1261,0)</f>
        <v>0</v>
      </c>
      <c r="BI1261" s="232">
        <f>IF(N1261="nulová",J1261,0)</f>
        <v>0</v>
      </c>
      <c r="BJ1261" s="18" t="s">
        <v>82</v>
      </c>
      <c r="BK1261" s="232">
        <f>ROUND(I1261*H1261,2)</f>
        <v>0</v>
      </c>
      <c r="BL1261" s="18" t="s">
        <v>257</v>
      </c>
      <c r="BM1261" s="231" t="s">
        <v>1473</v>
      </c>
    </row>
    <row r="1262" s="1" customFormat="1" ht="24" customHeight="1">
      <c r="B1262" s="39"/>
      <c r="C1262" s="220" t="s">
        <v>1474</v>
      </c>
      <c r="D1262" s="220" t="s">
        <v>155</v>
      </c>
      <c r="E1262" s="221" t="s">
        <v>1475</v>
      </c>
      <c r="F1262" s="222" t="s">
        <v>1476</v>
      </c>
      <c r="G1262" s="223" t="s">
        <v>254</v>
      </c>
      <c r="H1262" s="224">
        <v>19</v>
      </c>
      <c r="I1262" s="225"/>
      <c r="J1262" s="226">
        <f>ROUND(I1262*H1262,2)</f>
        <v>0</v>
      </c>
      <c r="K1262" s="222" t="s">
        <v>159</v>
      </c>
      <c r="L1262" s="44"/>
      <c r="M1262" s="227" t="s">
        <v>19</v>
      </c>
      <c r="N1262" s="228" t="s">
        <v>45</v>
      </c>
      <c r="O1262" s="84"/>
      <c r="P1262" s="229">
        <f>O1262*H1262</f>
        <v>0</v>
      </c>
      <c r="Q1262" s="229">
        <v>0</v>
      </c>
      <c r="R1262" s="229">
        <f>Q1262*H1262</f>
        <v>0</v>
      </c>
      <c r="S1262" s="229">
        <v>0.024</v>
      </c>
      <c r="T1262" s="230">
        <f>S1262*H1262</f>
        <v>0.45600000000000002</v>
      </c>
      <c r="AR1262" s="231" t="s">
        <v>257</v>
      </c>
      <c r="AT1262" s="231" t="s">
        <v>155</v>
      </c>
      <c r="AU1262" s="231" t="s">
        <v>84</v>
      </c>
      <c r="AY1262" s="18" t="s">
        <v>153</v>
      </c>
      <c r="BE1262" s="232">
        <f>IF(N1262="základní",J1262,0)</f>
        <v>0</v>
      </c>
      <c r="BF1262" s="232">
        <f>IF(N1262="snížená",J1262,0)</f>
        <v>0</v>
      </c>
      <c r="BG1262" s="232">
        <f>IF(N1262="zákl. přenesená",J1262,0)</f>
        <v>0</v>
      </c>
      <c r="BH1262" s="232">
        <f>IF(N1262="sníž. přenesená",J1262,0)</f>
        <v>0</v>
      </c>
      <c r="BI1262" s="232">
        <f>IF(N1262="nulová",J1262,0)</f>
        <v>0</v>
      </c>
      <c r="BJ1262" s="18" t="s">
        <v>82</v>
      </c>
      <c r="BK1262" s="232">
        <f>ROUND(I1262*H1262,2)</f>
        <v>0</v>
      </c>
      <c r="BL1262" s="18" t="s">
        <v>257</v>
      </c>
      <c r="BM1262" s="231" t="s">
        <v>1477</v>
      </c>
    </row>
    <row r="1263" s="1" customFormat="1">
      <c r="B1263" s="39"/>
      <c r="C1263" s="40"/>
      <c r="D1263" s="233" t="s">
        <v>162</v>
      </c>
      <c r="E1263" s="40"/>
      <c r="F1263" s="234" t="s">
        <v>1478</v>
      </c>
      <c r="G1263" s="40"/>
      <c r="H1263" s="40"/>
      <c r="I1263" s="146"/>
      <c r="J1263" s="40"/>
      <c r="K1263" s="40"/>
      <c r="L1263" s="44"/>
      <c r="M1263" s="235"/>
      <c r="N1263" s="84"/>
      <c r="O1263" s="84"/>
      <c r="P1263" s="84"/>
      <c r="Q1263" s="84"/>
      <c r="R1263" s="84"/>
      <c r="S1263" s="84"/>
      <c r="T1263" s="85"/>
      <c r="AT1263" s="18" t="s">
        <v>162</v>
      </c>
      <c r="AU1263" s="18" t="s">
        <v>84</v>
      </c>
    </row>
    <row r="1264" s="12" customFormat="1">
      <c r="B1264" s="236"/>
      <c r="C1264" s="237"/>
      <c r="D1264" s="233" t="s">
        <v>164</v>
      </c>
      <c r="E1264" s="238" t="s">
        <v>19</v>
      </c>
      <c r="F1264" s="239" t="s">
        <v>1479</v>
      </c>
      <c r="G1264" s="237"/>
      <c r="H1264" s="240">
        <v>9</v>
      </c>
      <c r="I1264" s="241"/>
      <c r="J1264" s="237"/>
      <c r="K1264" s="237"/>
      <c r="L1264" s="242"/>
      <c r="M1264" s="243"/>
      <c r="N1264" s="244"/>
      <c r="O1264" s="244"/>
      <c r="P1264" s="244"/>
      <c r="Q1264" s="244"/>
      <c r="R1264" s="244"/>
      <c r="S1264" s="244"/>
      <c r="T1264" s="245"/>
      <c r="AT1264" s="246" t="s">
        <v>164</v>
      </c>
      <c r="AU1264" s="246" t="s">
        <v>84</v>
      </c>
      <c r="AV1264" s="12" t="s">
        <v>84</v>
      </c>
      <c r="AW1264" s="12" t="s">
        <v>34</v>
      </c>
      <c r="AX1264" s="12" t="s">
        <v>74</v>
      </c>
      <c r="AY1264" s="246" t="s">
        <v>153</v>
      </c>
    </row>
    <row r="1265" s="12" customFormat="1">
      <c r="B1265" s="236"/>
      <c r="C1265" s="237"/>
      <c r="D1265" s="233" t="s">
        <v>164</v>
      </c>
      <c r="E1265" s="238" t="s">
        <v>19</v>
      </c>
      <c r="F1265" s="239" t="s">
        <v>1480</v>
      </c>
      <c r="G1265" s="237"/>
      <c r="H1265" s="240">
        <v>2</v>
      </c>
      <c r="I1265" s="241"/>
      <c r="J1265" s="237"/>
      <c r="K1265" s="237"/>
      <c r="L1265" s="242"/>
      <c r="M1265" s="243"/>
      <c r="N1265" s="244"/>
      <c r="O1265" s="244"/>
      <c r="P1265" s="244"/>
      <c r="Q1265" s="244"/>
      <c r="R1265" s="244"/>
      <c r="S1265" s="244"/>
      <c r="T1265" s="245"/>
      <c r="AT1265" s="246" t="s">
        <v>164</v>
      </c>
      <c r="AU1265" s="246" t="s">
        <v>84</v>
      </c>
      <c r="AV1265" s="12" t="s">
        <v>84</v>
      </c>
      <c r="AW1265" s="12" t="s">
        <v>34</v>
      </c>
      <c r="AX1265" s="12" t="s">
        <v>74</v>
      </c>
      <c r="AY1265" s="246" t="s">
        <v>153</v>
      </c>
    </row>
    <row r="1266" s="12" customFormat="1">
      <c r="B1266" s="236"/>
      <c r="C1266" s="237"/>
      <c r="D1266" s="233" t="s">
        <v>164</v>
      </c>
      <c r="E1266" s="238" t="s">
        <v>19</v>
      </c>
      <c r="F1266" s="239" t="s">
        <v>1481</v>
      </c>
      <c r="G1266" s="237"/>
      <c r="H1266" s="240">
        <v>1</v>
      </c>
      <c r="I1266" s="241"/>
      <c r="J1266" s="237"/>
      <c r="K1266" s="237"/>
      <c r="L1266" s="242"/>
      <c r="M1266" s="243"/>
      <c r="N1266" s="244"/>
      <c r="O1266" s="244"/>
      <c r="P1266" s="244"/>
      <c r="Q1266" s="244"/>
      <c r="R1266" s="244"/>
      <c r="S1266" s="244"/>
      <c r="T1266" s="245"/>
      <c r="AT1266" s="246" t="s">
        <v>164</v>
      </c>
      <c r="AU1266" s="246" t="s">
        <v>84</v>
      </c>
      <c r="AV1266" s="12" t="s">
        <v>84</v>
      </c>
      <c r="AW1266" s="12" t="s">
        <v>34</v>
      </c>
      <c r="AX1266" s="12" t="s">
        <v>74</v>
      </c>
      <c r="AY1266" s="246" t="s">
        <v>153</v>
      </c>
    </row>
    <row r="1267" s="12" customFormat="1">
      <c r="B1267" s="236"/>
      <c r="C1267" s="237"/>
      <c r="D1267" s="233" t="s">
        <v>164</v>
      </c>
      <c r="E1267" s="238" t="s">
        <v>19</v>
      </c>
      <c r="F1267" s="239" t="s">
        <v>1482</v>
      </c>
      <c r="G1267" s="237"/>
      <c r="H1267" s="240">
        <v>1</v>
      </c>
      <c r="I1267" s="241"/>
      <c r="J1267" s="237"/>
      <c r="K1267" s="237"/>
      <c r="L1267" s="242"/>
      <c r="M1267" s="243"/>
      <c r="N1267" s="244"/>
      <c r="O1267" s="244"/>
      <c r="P1267" s="244"/>
      <c r="Q1267" s="244"/>
      <c r="R1267" s="244"/>
      <c r="S1267" s="244"/>
      <c r="T1267" s="245"/>
      <c r="AT1267" s="246" t="s">
        <v>164</v>
      </c>
      <c r="AU1267" s="246" t="s">
        <v>84</v>
      </c>
      <c r="AV1267" s="12" t="s">
        <v>84</v>
      </c>
      <c r="AW1267" s="12" t="s">
        <v>34</v>
      </c>
      <c r="AX1267" s="12" t="s">
        <v>74</v>
      </c>
      <c r="AY1267" s="246" t="s">
        <v>153</v>
      </c>
    </row>
    <row r="1268" s="12" customFormat="1">
      <c r="B1268" s="236"/>
      <c r="C1268" s="237"/>
      <c r="D1268" s="233" t="s">
        <v>164</v>
      </c>
      <c r="E1268" s="238" t="s">
        <v>19</v>
      </c>
      <c r="F1268" s="239" t="s">
        <v>1483</v>
      </c>
      <c r="G1268" s="237"/>
      <c r="H1268" s="240">
        <v>1</v>
      </c>
      <c r="I1268" s="241"/>
      <c r="J1268" s="237"/>
      <c r="K1268" s="237"/>
      <c r="L1268" s="242"/>
      <c r="M1268" s="243"/>
      <c r="N1268" s="244"/>
      <c r="O1268" s="244"/>
      <c r="P1268" s="244"/>
      <c r="Q1268" s="244"/>
      <c r="R1268" s="244"/>
      <c r="S1268" s="244"/>
      <c r="T1268" s="245"/>
      <c r="AT1268" s="246" t="s">
        <v>164</v>
      </c>
      <c r="AU1268" s="246" t="s">
        <v>84</v>
      </c>
      <c r="AV1268" s="12" t="s">
        <v>84</v>
      </c>
      <c r="AW1268" s="12" t="s">
        <v>34</v>
      </c>
      <c r="AX1268" s="12" t="s">
        <v>74</v>
      </c>
      <c r="AY1268" s="246" t="s">
        <v>153</v>
      </c>
    </row>
    <row r="1269" s="12" customFormat="1">
      <c r="B1269" s="236"/>
      <c r="C1269" s="237"/>
      <c r="D1269" s="233" t="s">
        <v>164</v>
      </c>
      <c r="E1269" s="238" t="s">
        <v>19</v>
      </c>
      <c r="F1269" s="239" t="s">
        <v>1484</v>
      </c>
      <c r="G1269" s="237"/>
      <c r="H1269" s="240">
        <v>1</v>
      </c>
      <c r="I1269" s="241"/>
      <c r="J1269" s="237"/>
      <c r="K1269" s="237"/>
      <c r="L1269" s="242"/>
      <c r="M1269" s="243"/>
      <c r="N1269" s="244"/>
      <c r="O1269" s="244"/>
      <c r="P1269" s="244"/>
      <c r="Q1269" s="244"/>
      <c r="R1269" s="244"/>
      <c r="S1269" s="244"/>
      <c r="T1269" s="245"/>
      <c r="AT1269" s="246" t="s">
        <v>164</v>
      </c>
      <c r="AU1269" s="246" t="s">
        <v>84</v>
      </c>
      <c r="AV1269" s="12" t="s">
        <v>84</v>
      </c>
      <c r="AW1269" s="12" t="s">
        <v>34</v>
      </c>
      <c r="AX1269" s="12" t="s">
        <v>74</v>
      </c>
      <c r="AY1269" s="246" t="s">
        <v>153</v>
      </c>
    </row>
    <row r="1270" s="12" customFormat="1">
      <c r="B1270" s="236"/>
      <c r="C1270" s="237"/>
      <c r="D1270" s="233" t="s">
        <v>164</v>
      </c>
      <c r="E1270" s="238" t="s">
        <v>19</v>
      </c>
      <c r="F1270" s="239" t="s">
        <v>1485</v>
      </c>
      <c r="G1270" s="237"/>
      <c r="H1270" s="240">
        <v>1</v>
      </c>
      <c r="I1270" s="241"/>
      <c r="J1270" s="237"/>
      <c r="K1270" s="237"/>
      <c r="L1270" s="242"/>
      <c r="M1270" s="243"/>
      <c r="N1270" s="244"/>
      <c r="O1270" s="244"/>
      <c r="P1270" s="244"/>
      <c r="Q1270" s="244"/>
      <c r="R1270" s="244"/>
      <c r="S1270" s="244"/>
      <c r="T1270" s="245"/>
      <c r="AT1270" s="246" t="s">
        <v>164</v>
      </c>
      <c r="AU1270" s="246" t="s">
        <v>84</v>
      </c>
      <c r="AV1270" s="12" t="s">
        <v>84</v>
      </c>
      <c r="AW1270" s="12" t="s">
        <v>34</v>
      </c>
      <c r="AX1270" s="12" t="s">
        <v>74</v>
      </c>
      <c r="AY1270" s="246" t="s">
        <v>153</v>
      </c>
    </row>
    <row r="1271" s="12" customFormat="1">
      <c r="B1271" s="236"/>
      <c r="C1271" s="237"/>
      <c r="D1271" s="233" t="s">
        <v>164</v>
      </c>
      <c r="E1271" s="238" t="s">
        <v>19</v>
      </c>
      <c r="F1271" s="239" t="s">
        <v>1486</v>
      </c>
      <c r="G1271" s="237"/>
      <c r="H1271" s="240">
        <v>1</v>
      </c>
      <c r="I1271" s="241"/>
      <c r="J1271" s="237"/>
      <c r="K1271" s="237"/>
      <c r="L1271" s="242"/>
      <c r="M1271" s="243"/>
      <c r="N1271" s="244"/>
      <c r="O1271" s="244"/>
      <c r="P1271" s="244"/>
      <c r="Q1271" s="244"/>
      <c r="R1271" s="244"/>
      <c r="S1271" s="244"/>
      <c r="T1271" s="245"/>
      <c r="AT1271" s="246" t="s">
        <v>164</v>
      </c>
      <c r="AU1271" s="246" t="s">
        <v>84</v>
      </c>
      <c r="AV1271" s="12" t="s">
        <v>84</v>
      </c>
      <c r="AW1271" s="12" t="s">
        <v>34</v>
      </c>
      <c r="AX1271" s="12" t="s">
        <v>74</v>
      </c>
      <c r="AY1271" s="246" t="s">
        <v>153</v>
      </c>
    </row>
    <row r="1272" s="12" customFormat="1">
      <c r="B1272" s="236"/>
      <c r="C1272" s="237"/>
      <c r="D1272" s="233" t="s">
        <v>164</v>
      </c>
      <c r="E1272" s="238" t="s">
        <v>19</v>
      </c>
      <c r="F1272" s="239" t="s">
        <v>1487</v>
      </c>
      <c r="G1272" s="237"/>
      <c r="H1272" s="240">
        <v>1</v>
      </c>
      <c r="I1272" s="241"/>
      <c r="J1272" s="237"/>
      <c r="K1272" s="237"/>
      <c r="L1272" s="242"/>
      <c r="M1272" s="243"/>
      <c r="N1272" s="244"/>
      <c r="O1272" s="244"/>
      <c r="P1272" s="244"/>
      <c r="Q1272" s="244"/>
      <c r="R1272" s="244"/>
      <c r="S1272" s="244"/>
      <c r="T1272" s="245"/>
      <c r="AT1272" s="246" t="s">
        <v>164</v>
      </c>
      <c r="AU1272" s="246" t="s">
        <v>84</v>
      </c>
      <c r="AV1272" s="12" t="s">
        <v>84</v>
      </c>
      <c r="AW1272" s="12" t="s">
        <v>34</v>
      </c>
      <c r="AX1272" s="12" t="s">
        <v>74</v>
      </c>
      <c r="AY1272" s="246" t="s">
        <v>153</v>
      </c>
    </row>
    <row r="1273" s="12" customFormat="1">
      <c r="B1273" s="236"/>
      <c r="C1273" s="237"/>
      <c r="D1273" s="233" t="s">
        <v>164</v>
      </c>
      <c r="E1273" s="238" t="s">
        <v>19</v>
      </c>
      <c r="F1273" s="239" t="s">
        <v>1488</v>
      </c>
      <c r="G1273" s="237"/>
      <c r="H1273" s="240">
        <v>1</v>
      </c>
      <c r="I1273" s="241"/>
      <c r="J1273" s="237"/>
      <c r="K1273" s="237"/>
      <c r="L1273" s="242"/>
      <c r="M1273" s="243"/>
      <c r="N1273" s="244"/>
      <c r="O1273" s="244"/>
      <c r="P1273" s="244"/>
      <c r="Q1273" s="244"/>
      <c r="R1273" s="244"/>
      <c r="S1273" s="244"/>
      <c r="T1273" s="245"/>
      <c r="AT1273" s="246" t="s">
        <v>164</v>
      </c>
      <c r="AU1273" s="246" t="s">
        <v>84</v>
      </c>
      <c r="AV1273" s="12" t="s">
        <v>84</v>
      </c>
      <c r="AW1273" s="12" t="s">
        <v>34</v>
      </c>
      <c r="AX1273" s="12" t="s">
        <v>74</v>
      </c>
      <c r="AY1273" s="246" t="s">
        <v>153</v>
      </c>
    </row>
    <row r="1274" s="13" customFormat="1">
      <c r="B1274" s="247"/>
      <c r="C1274" s="248"/>
      <c r="D1274" s="233" t="s">
        <v>164</v>
      </c>
      <c r="E1274" s="249" t="s">
        <v>19</v>
      </c>
      <c r="F1274" s="250" t="s">
        <v>167</v>
      </c>
      <c r="G1274" s="248"/>
      <c r="H1274" s="251">
        <v>19</v>
      </c>
      <c r="I1274" s="252"/>
      <c r="J1274" s="248"/>
      <c r="K1274" s="248"/>
      <c r="L1274" s="253"/>
      <c r="M1274" s="254"/>
      <c r="N1274" s="255"/>
      <c r="O1274" s="255"/>
      <c r="P1274" s="255"/>
      <c r="Q1274" s="255"/>
      <c r="R1274" s="255"/>
      <c r="S1274" s="255"/>
      <c r="T1274" s="256"/>
      <c r="AT1274" s="257" t="s">
        <v>164</v>
      </c>
      <c r="AU1274" s="257" t="s">
        <v>84</v>
      </c>
      <c r="AV1274" s="13" t="s">
        <v>160</v>
      </c>
      <c r="AW1274" s="13" t="s">
        <v>34</v>
      </c>
      <c r="AX1274" s="13" t="s">
        <v>82</v>
      </c>
      <c r="AY1274" s="257" t="s">
        <v>153</v>
      </c>
    </row>
    <row r="1275" s="1" customFormat="1" ht="24" customHeight="1">
      <c r="B1275" s="39"/>
      <c r="C1275" s="220" t="s">
        <v>1489</v>
      </c>
      <c r="D1275" s="220" t="s">
        <v>155</v>
      </c>
      <c r="E1275" s="221" t="s">
        <v>1490</v>
      </c>
      <c r="F1275" s="222" t="s">
        <v>1491</v>
      </c>
      <c r="G1275" s="223" t="s">
        <v>254</v>
      </c>
      <c r="H1275" s="224">
        <v>7</v>
      </c>
      <c r="I1275" s="225"/>
      <c r="J1275" s="226">
        <f>ROUND(I1275*H1275,2)</f>
        <v>0</v>
      </c>
      <c r="K1275" s="222" t="s">
        <v>159</v>
      </c>
      <c r="L1275" s="44"/>
      <c r="M1275" s="227" t="s">
        <v>19</v>
      </c>
      <c r="N1275" s="228" t="s">
        <v>45</v>
      </c>
      <c r="O1275" s="84"/>
      <c r="P1275" s="229">
        <f>O1275*H1275</f>
        <v>0</v>
      </c>
      <c r="Q1275" s="229">
        <v>0</v>
      </c>
      <c r="R1275" s="229">
        <f>Q1275*H1275</f>
        <v>0</v>
      </c>
      <c r="S1275" s="229">
        <v>0.028000000000000001</v>
      </c>
      <c r="T1275" s="230">
        <f>S1275*H1275</f>
        <v>0.19600000000000001</v>
      </c>
      <c r="AR1275" s="231" t="s">
        <v>257</v>
      </c>
      <c r="AT1275" s="231" t="s">
        <v>155</v>
      </c>
      <c r="AU1275" s="231" t="s">
        <v>84</v>
      </c>
      <c r="AY1275" s="18" t="s">
        <v>153</v>
      </c>
      <c r="BE1275" s="232">
        <f>IF(N1275="základní",J1275,0)</f>
        <v>0</v>
      </c>
      <c r="BF1275" s="232">
        <f>IF(N1275="snížená",J1275,0)</f>
        <v>0</v>
      </c>
      <c r="BG1275" s="232">
        <f>IF(N1275="zákl. přenesená",J1275,0)</f>
        <v>0</v>
      </c>
      <c r="BH1275" s="232">
        <f>IF(N1275="sníž. přenesená",J1275,0)</f>
        <v>0</v>
      </c>
      <c r="BI1275" s="232">
        <f>IF(N1275="nulová",J1275,0)</f>
        <v>0</v>
      </c>
      <c r="BJ1275" s="18" t="s">
        <v>82</v>
      </c>
      <c r="BK1275" s="232">
        <f>ROUND(I1275*H1275,2)</f>
        <v>0</v>
      </c>
      <c r="BL1275" s="18" t="s">
        <v>257</v>
      </c>
      <c r="BM1275" s="231" t="s">
        <v>1492</v>
      </c>
    </row>
    <row r="1276" s="1" customFormat="1">
      <c r="B1276" s="39"/>
      <c r="C1276" s="40"/>
      <c r="D1276" s="233" t="s">
        <v>162</v>
      </c>
      <c r="E1276" s="40"/>
      <c r="F1276" s="234" t="s">
        <v>1478</v>
      </c>
      <c r="G1276" s="40"/>
      <c r="H1276" s="40"/>
      <c r="I1276" s="146"/>
      <c r="J1276" s="40"/>
      <c r="K1276" s="40"/>
      <c r="L1276" s="44"/>
      <c r="M1276" s="235"/>
      <c r="N1276" s="84"/>
      <c r="O1276" s="84"/>
      <c r="P1276" s="84"/>
      <c r="Q1276" s="84"/>
      <c r="R1276" s="84"/>
      <c r="S1276" s="84"/>
      <c r="T1276" s="85"/>
      <c r="AT1276" s="18" t="s">
        <v>162</v>
      </c>
      <c r="AU1276" s="18" t="s">
        <v>84</v>
      </c>
    </row>
    <row r="1277" s="12" customFormat="1">
      <c r="B1277" s="236"/>
      <c r="C1277" s="237"/>
      <c r="D1277" s="233" t="s">
        <v>164</v>
      </c>
      <c r="E1277" s="238" t="s">
        <v>19</v>
      </c>
      <c r="F1277" s="239" t="s">
        <v>1493</v>
      </c>
      <c r="G1277" s="237"/>
      <c r="H1277" s="240">
        <v>1</v>
      </c>
      <c r="I1277" s="241"/>
      <c r="J1277" s="237"/>
      <c r="K1277" s="237"/>
      <c r="L1277" s="242"/>
      <c r="M1277" s="243"/>
      <c r="N1277" s="244"/>
      <c r="O1277" s="244"/>
      <c r="P1277" s="244"/>
      <c r="Q1277" s="244"/>
      <c r="R1277" s="244"/>
      <c r="S1277" s="244"/>
      <c r="T1277" s="245"/>
      <c r="AT1277" s="246" t="s">
        <v>164</v>
      </c>
      <c r="AU1277" s="246" t="s">
        <v>84</v>
      </c>
      <c r="AV1277" s="12" t="s">
        <v>84</v>
      </c>
      <c r="AW1277" s="12" t="s">
        <v>34</v>
      </c>
      <c r="AX1277" s="12" t="s">
        <v>74</v>
      </c>
      <c r="AY1277" s="246" t="s">
        <v>153</v>
      </c>
    </row>
    <row r="1278" s="12" customFormat="1">
      <c r="B1278" s="236"/>
      <c r="C1278" s="237"/>
      <c r="D1278" s="233" t="s">
        <v>164</v>
      </c>
      <c r="E1278" s="238" t="s">
        <v>19</v>
      </c>
      <c r="F1278" s="239" t="s">
        <v>1494</v>
      </c>
      <c r="G1278" s="237"/>
      <c r="H1278" s="240">
        <v>1</v>
      </c>
      <c r="I1278" s="241"/>
      <c r="J1278" s="237"/>
      <c r="K1278" s="237"/>
      <c r="L1278" s="242"/>
      <c r="M1278" s="243"/>
      <c r="N1278" s="244"/>
      <c r="O1278" s="244"/>
      <c r="P1278" s="244"/>
      <c r="Q1278" s="244"/>
      <c r="R1278" s="244"/>
      <c r="S1278" s="244"/>
      <c r="T1278" s="245"/>
      <c r="AT1278" s="246" t="s">
        <v>164</v>
      </c>
      <c r="AU1278" s="246" t="s">
        <v>84</v>
      </c>
      <c r="AV1278" s="12" t="s">
        <v>84</v>
      </c>
      <c r="AW1278" s="12" t="s">
        <v>34</v>
      </c>
      <c r="AX1278" s="12" t="s">
        <v>74</v>
      </c>
      <c r="AY1278" s="246" t="s">
        <v>153</v>
      </c>
    </row>
    <row r="1279" s="12" customFormat="1">
      <c r="B1279" s="236"/>
      <c r="C1279" s="237"/>
      <c r="D1279" s="233" t="s">
        <v>164</v>
      </c>
      <c r="E1279" s="238" t="s">
        <v>19</v>
      </c>
      <c r="F1279" s="239" t="s">
        <v>1495</v>
      </c>
      <c r="G1279" s="237"/>
      <c r="H1279" s="240">
        <v>4</v>
      </c>
      <c r="I1279" s="241"/>
      <c r="J1279" s="237"/>
      <c r="K1279" s="237"/>
      <c r="L1279" s="242"/>
      <c r="M1279" s="243"/>
      <c r="N1279" s="244"/>
      <c r="O1279" s="244"/>
      <c r="P1279" s="244"/>
      <c r="Q1279" s="244"/>
      <c r="R1279" s="244"/>
      <c r="S1279" s="244"/>
      <c r="T1279" s="245"/>
      <c r="AT1279" s="246" t="s">
        <v>164</v>
      </c>
      <c r="AU1279" s="246" t="s">
        <v>84</v>
      </c>
      <c r="AV1279" s="12" t="s">
        <v>84</v>
      </c>
      <c r="AW1279" s="12" t="s">
        <v>34</v>
      </c>
      <c r="AX1279" s="12" t="s">
        <v>74</v>
      </c>
      <c r="AY1279" s="246" t="s">
        <v>153</v>
      </c>
    </row>
    <row r="1280" s="12" customFormat="1">
      <c r="B1280" s="236"/>
      <c r="C1280" s="237"/>
      <c r="D1280" s="233" t="s">
        <v>164</v>
      </c>
      <c r="E1280" s="238" t="s">
        <v>19</v>
      </c>
      <c r="F1280" s="239" t="s">
        <v>1496</v>
      </c>
      <c r="G1280" s="237"/>
      <c r="H1280" s="240">
        <v>1</v>
      </c>
      <c r="I1280" s="241"/>
      <c r="J1280" s="237"/>
      <c r="K1280" s="237"/>
      <c r="L1280" s="242"/>
      <c r="M1280" s="243"/>
      <c r="N1280" s="244"/>
      <c r="O1280" s="244"/>
      <c r="P1280" s="244"/>
      <c r="Q1280" s="244"/>
      <c r="R1280" s="244"/>
      <c r="S1280" s="244"/>
      <c r="T1280" s="245"/>
      <c r="AT1280" s="246" t="s">
        <v>164</v>
      </c>
      <c r="AU1280" s="246" t="s">
        <v>84</v>
      </c>
      <c r="AV1280" s="12" t="s">
        <v>84</v>
      </c>
      <c r="AW1280" s="12" t="s">
        <v>34</v>
      </c>
      <c r="AX1280" s="12" t="s">
        <v>74</v>
      </c>
      <c r="AY1280" s="246" t="s">
        <v>153</v>
      </c>
    </row>
    <row r="1281" s="13" customFormat="1">
      <c r="B1281" s="247"/>
      <c r="C1281" s="248"/>
      <c r="D1281" s="233" t="s">
        <v>164</v>
      </c>
      <c r="E1281" s="249" t="s">
        <v>19</v>
      </c>
      <c r="F1281" s="250" t="s">
        <v>167</v>
      </c>
      <c r="G1281" s="248"/>
      <c r="H1281" s="251">
        <v>7</v>
      </c>
      <c r="I1281" s="252"/>
      <c r="J1281" s="248"/>
      <c r="K1281" s="248"/>
      <c r="L1281" s="253"/>
      <c r="M1281" s="254"/>
      <c r="N1281" s="255"/>
      <c r="O1281" s="255"/>
      <c r="P1281" s="255"/>
      <c r="Q1281" s="255"/>
      <c r="R1281" s="255"/>
      <c r="S1281" s="255"/>
      <c r="T1281" s="256"/>
      <c r="AT1281" s="257" t="s">
        <v>164</v>
      </c>
      <c r="AU1281" s="257" t="s">
        <v>84</v>
      </c>
      <c r="AV1281" s="13" t="s">
        <v>160</v>
      </c>
      <c r="AW1281" s="13" t="s">
        <v>34</v>
      </c>
      <c r="AX1281" s="13" t="s">
        <v>82</v>
      </c>
      <c r="AY1281" s="257" t="s">
        <v>153</v>
      </c>
    </row>
    <row r="1282" s="1" customFormat="1" ht="24" customHeight="1">
      <c r="B1282" s="39"/>
      <c r="C1282" s="220" t="s">
        <v>1497</v>
      </c>
      <c r="D1282" s="220" t="s">
        <v>155</v>
      </c>
      <c r="E1282" s="221" t="s">
        <v>1498</v>
      </c>
      <c r="F1282" s="222" t="s">
        <v>1499</v>
      </c>
      <c r="G1282" s="223" t="s">
        <v>254</v>
      </c>
      <c r="H1282" s="224">
        <v>1</v>
      </c>
      <c r="I1282" s="225"/>
      <c r="J1282" s="226">
        <f>ROUND(I1282*H1282,2)</f>
        <v>0</v>
      </c>
      <c r="K1282" s="222" t="s">
        <v>159</v>
      </c>
      <c r="L1282" s="44"/>
      <c r="M1282" s="227" t="s">
        <v>19</v>
      </c>
      <c r="N1282" s="228" t="s">
        <v>45</v>
      </c>
      <c r="O1282" s="84"/>
      <c r="P1282" s="229">
        <f>O1282*H1282</f>
        <v>0</v>
      </c>
      <c r="Q1282" s="229">
        <v>0</v>
      </c>
      <c r="R1282" s="229">
        <f>Q1282*H1282</f>
        <v>0</v>
      </c>
      <c r="S1282" s="229">
        <v>0.082299999999999998</v>
      </c>
      <c r="T1282" s="230">
        <f>S1282*H1282</f>
        <v>0.082299999999999998</v>
      </c>
      <c r="AR1282" s="231" t="s">
        <v>257</v>
      </c>
      <c r="AT1282" s="231" t="s">
        <v>155</v>
      </c>
      <c r="AU1282" s="231" t="s">
        <v>84</v>
      </c>
      <c r="AY1282" s="18" t="s">
        <v>153</v>
      </c>
      <c r="BE1282" s="232">
        <f>IF(N1282="základní",J1282,0)</f>
        <v>0</v>
      </c>
      <c r="BF1282" s="232">
        <f>IF(N1282="snížená",J1282,0)</f>
        <v>0</v>
      </c>
      <c r="BG1282" s="232">
        <f>IF(N1282="zákl. přenesená",J1282,0)</f>
        <v>0</v>
      </c>
      <c r="BH1282" s="232">
        <f>IF(N1282="sníž. přenesená",J1282,0)</f>
        <v>0</v>
      </c>
      <c r="BI1282" s="232">
        <f>IF(N1282="nulová",J1282,0)</f>
        <v>0</v>
      </c>
      <c r="BJ1282" s="18" t="s">
        <v>82</v>
      </c>
      <c r="BK1282" s="232">
        <f>ROUND(I1282*H1282,2)</f>
        <v>0</v>
      </c>
      <c r="BL1282" s="18" t="s">
        <v>257</v>
      </c>
      <c r="BM1282" s="231" t="s">
        <v>1500</v>
      </c>
    </row>
    <row r="1283" s="1" customFormat="1">
      <c r="B1283" s="39"/>
      <c r="C1283" s="40"/>
      <c r="D1283" s="233" t="s">
        <v>162</v>
      </c>
      <c r="E1283" s="40"/>
      <c r="F1283" s="234" t="s">
        <v>1478</v>
      </c>
      <c r="G1283" s="40"/>
      <c r="H1283" s="40"/>
      <c r="I1283" s="146"/>
      <c r="J1283" s="40"/>
      <c r="K1283" s="40"/>
      <c r="L1283" s="44"/>
      <c r="M1283" s="235"/>
      <c r="N1283" s="84"/>
      <c r="O1283" s="84"/>
      <c r="P1283" s="84"/>
      <c r="Q1283" s="84"/>
      <c r="R1283" s="84"/>
      <c r="S1283" s="84"/>
      <c r="T1283" s="85"/>
      <c r="AT1283" s="18" t="s">
        <v>162</v>
      </c>
      <c r="AU1283" s="18" t="s">
        <v>84</v>
      </c>
    </row>
    <row r="1284" s="12" customFormat="1">
      <c r="B1284" s="236"/>
      <c r="C1284" s="237"/>
      <c r="D1284" s="233" t="s">
        <v>164</v>
      </c>
      <c r="E1284" s="238" t="s">
        <v>19</v>
      </c>
      <c r="F1284" s="239" t="s">
        <v>1501</v>
      </c>
      <c r="G1284" s="237"/>
      <c r="H1284" s="240">
        <v>1</v>
      </c>
      <c r="I1284" s="241"/>
      <c r="J1284" s="237"/>
      <c r="K1284" s="237"/>
      <c r="L1284" s="242"/>
      <c r="M1284" s="243"/>
      <c r="N1284" s="244"/>
      <c r="O1284" s="244"/>
      <c r="P1284" s="244"/>
      <c r="Q1284" s="244"/>
      <c r="R1284" s="244"/>
      <c r="S1284" s="244"/>
      <c r="T1284" s="245"/>
      <c r="AT1284" s="246" t="s">
        <v>164</v>
      </c>
      <c r="AU1284" s="246" t="s">
        <v>84</v>
      </c>
      <c r="AV1284" s="12" t="s">
        <v>84</v>
      </c>
      <c r="AW1284" s="12" t="s">
        <v>34</v>
      </c>
      <c r="AX1284" s="12" t="s">
        <v>82</v>
      </c>
      <c r="AY1284" s="246" t="s">
        <v>153</v>
      </c>
    </row>
    <row r="1285" s="1" customFormat="1" ht="24" customHeight="1">
      <c r="B1285" s="39"/>
      <c r="C1285" s="220" t="s">
        <v>1502</v>
      </c>
      <c r="D1285" s="220" t="s">
        <v>155</v>
      </c>
      <c r="E1285" s="221" t="s">
        <v>1503</v>
      </c>
      <c r="F1285" s="222" t="s">
        <v>1504</v>
      </c>
      <c r="G1285" s="223" t="s">
        <v>254</v>
      </c>
      <c r="H1285" s="224">
        <v>34</v>
      </c>
      <c r="I1285" s="225"/>
      <c r="J1285" s="226">
        <f>ROUND(I1285*H1285,2)</f>
        <v>0</v>
      </c>
      <c r="K1285" s="222" t="s">
        <v>159</v>
      </c>
      <c r="L1285" s="44"/>
      <c r="M1285" s="227" t="s">
        <v>19</v>
      </c>
      <c r="N1285" s="228" t="s">
        <v>45</v>
      </c>
      <c r="O1285" s="84"/>
      <c r="P1285" s="229">
        <f>O1285*H1285</f>
        <v>0</v>
      </c>
      <c r="Q1285" s="229">
        <v>0</v>
      </c>
      <c r="R1285" s="229">
        <f>Q1285*H1285</f>
        <v>0</v>
      </c>
      <c r="S1285" s="229">
        <v>0</v>
      </c>
      <c r="T1285" s="230">
        <f>S1285*H1285</f>
        <v>0</v>
      </c>
      <c r="AR1285" s="231" t="s">
        <v>257</v>
      </c>
      <c r="AT1285" s="231" t="s">
        <v>155</v>
      </c>
      <c r="AU1285" s="231" t="s">
        <v>84</v>
      </c>
      <c r="AY1285" s="18" t="s">
        <v>153</v>
      </c>
      <c r="BE1285" s="232">
        <f>IF(N1285="základní",J1285,0)</f>
        <v>0</v>
      </c>
      <c r="BF1285" s="232">
        <f>IF(N1285="snížená",J1285,0)</f>
        <v>0</v>
      </c>
      <c r="BG1285" s="232">
        <f>IF(N1285="zákl. přenesená",J1285,0)</f>
        <v>0</v>
      </c>
      <c r="BH1285" s="232">
        <f>IF(N1285="sníž. přenesená",J1285,0)</f>
        <v>0</v>
      </c>
      <c r="BI1285" s="232">
        <f>IF(N1285="nulová",J1285,0)</f>
        <v>0</v>
      </c>
      <c r="BJ1285" s="18" t="s">
        <v>82</v>
      </c>
      <c r="BK1285" s="232">
        <f>ROUND(I1285*H1285,2)</f>
        <v>0</v>
      </c>
      <c r="BL1285" s="18" t="s">
        <v>257</v>
      </c>
      <c r="BM1285" s="231" t="s">
        <v>1505</v>
      </c>
    </row>
    <row r="1286" s="1" customFormat="1">
      <c r="B1286" s="39"/>
      <c r="C1286" s="40"/>
      <c r="D1286" s="233" t="s">
        <v>162</v>
      </c>
      <c r="E1286" s="40"/>
      <c r="F1286" s="234" t="s">
        <v>1506</v>
      </c>
      <c r="G1286" s="40"/>
      <c r="H1286" s="40"/>
      <c r="I1286" s="146"/>
      <c r="J1286" s="40"/>
      <c r="K1286" s="40"/>
      <c r="L1286" s="44"/>
      <c r="M1286" s="235"/>
      <c r="N1286" s="84"/>
      <c r="O1286" s="84"/>
      <c r="P1286" s="84"/>
      <c r="Q1286" s="84"/>
      <c r="R1286" s="84"/>
      <c r="S1286" s="84"/>
      <c r="T1286" s="85"/>
      <c r="AT1286" s="18" t="s">
        <v>162</v>
      </c>
      <c r="AU1286" s="18" t="s">
        <v>84</v>
      </c>
    </row>
    <row r="1287" s="12" customFormat="1">
      <c r="B1287" s="236"/>
      <c r="C1287" s="237"/>
      <c r="D1287" s="233" t="s">
        <v>164</v>
      </c>
      <c r="E1287" s="238" t="s">
        <v>19</v>
      </c>
      <c r="F1287" s="239" t="s">
        <v>308</v>
      </c>
      <c r="G1287" s="237"/>
      <c r="H1287" s="240">
        <v>26</v>
      </c>
      <c r="I1287" s="241"/>
      <c r="J1287" s="237"/>
      <c r="K1287" s="237"/>
      <c r="L1287" s="242"/>
      <c r="M1287" s="243"/>
      <c r="N1287" s="244"/>
      <c r="O1287" s="244"/>
      <c r="P1287" s="244"/>
      <c r="Q1287" s="244"/>
      <c r="R1287" s="244"/>
      <c r="S1287" s="244"/>
      <c r="T1287" s="245"/>
      <c r="AT1287" s="246" t="s">
        <v>164</v>
      </c>
      <c r="AU1287" s="246" t="s">
        <v>84</v>
      </c>
      <c r="AV1287" s="12" t="s">
        <v>84</v>
      </c>
      <c r="AW1287" s="12" t="s">
        <v>34</v>
      </c>
      <c r="AX1287" s="12" t="s">
        <v>74</v>
      </c>
      <c r="AY1287" s="246" t="s">
        <v>153</v>
      </c>
    </row>
    <row r="1288" s="12" customFormat="1">
      <c r="B1288" s="236"/>
      <c r="C1288" s="237"/>
      <c r="D1288" s="233" t="s">
        <v>164</v>
      </c>
      <c r="E1288" s="238" t="s">
        <v>19</v>
      </c>
      <c r="F1288" s="239" t="s">
        <v>82</v>
      </c>
      <c r="G1288" s="237"/>
      <c r="H1288" s="240">
        <v>1</v>
      </c>
      <c r="I1288" s="241"/>
      <c r="J1288" s="237"/>
      <c r="K1288" s="237"/>
      <c r="L1288" s="242"/>
      <c r="M1288" s="243"/>
      <c r="N1288" s="244"/>
      <c r="O1288" s="244"/>
      <c r="P1288" s="244"/>
      <c r="Q1288" s="244"/>
      <c r="R1288" s="244"/>
      <c r="S1288" s="244"/>
      <c r="T1288" s="245"/>
      <c r="AT1288" s="246" t="s">
        <v>164</v>
      </c>
      <c r="AU1288" s="246" t="s">
        <v>84</v>
      </c>
      <c r="AV1288" s="12" t="s">
        <v>84</v>
      </c>
      <c r="AW1288" s="12" t="s">
        <v>34</v>
      </c>
      <c r="AX1288" s="12" t="s">
        <v>74</v>
      </c>
      <c r="AY1288" s="246" t="s">
        <v>153</v>
      </c>
    </row>
    <row r="1289" s="12" customFormat="1">
      <c r="B1289" s="236"/>
      <c r="C1289" s="237"/>
      <c r="D1289" s="233" t="s">
        <v>164</v>
      </c>
      <c r="E1289" s="238" t="s">
        <v>19</v>
      </c>
      <c r="F1289" s="239" t="s">
        <v>160</v>
      </c>
      <c r="G1289" s="237"/>
      <c r="H1289" s="240">
        <v>4</v>
      </c>
      <c r="I1289" s="241"/>
      <c r="J1289" s="237"/>
      <c r="K1289" s="237"/>
      <c r="L1289" s="242"/>
      <c r="M1289" s="243"/>
      <c r="N1289" s="244"/>
      <c r="O1289" s="244"/>
      <c r="P1289" s="244"/>
      <c r="Q1289" s="244"/>
      <c r="R1289" s="244"/>
      <c r="S1289" s="244"/>
      <c r="T1289" s="245"/>
      <c r="AT1289" s="246" t="s">
        <v>164</v>
      </c>
      <c r="AU1289" s="246" t="s">
        <v>84</v>
      </c>
      <c r="AV1289" s="12" t="s">
        <v>84</v>
      </c>
      <c r="AW1289" s="12" t="s">
        <v>34</v>
      </c>
      <c r="AX1289" s="12" t="s">
        <v>74</v>
      </c>
      <c r="AY1289" s="246" t="s">
        <v>153</v>
      </c>
    </row>
    <row r="1290" s="12" customFormat="1">
      <c r="B1290" s="236"/>
      <c r="C1290" s="237"/>
      <c r="D1290" s="233" t="s">
        <v>164</v>
      </c>
      <c r="E1290" s="238" t="s">
        <v>19</v>
      </c>
      <c r="F1290" s="239" t="s">
        <v>176</v>
      </c>
      <c r="G1290" s="237"/>
      <c r="H1290" s="240">
        <v>3</v>
      </c>
      <c r="I1290" s="241"/>
      <c r="J1290" s="237"/>
      <c r="K1290" s="237"/>
      <c r="L1290" s="242"/>
      <c r="M1290" s="243"/>
      <c r="N1290" s="244"/>
      <c r="O1290" s="244"/>
      <c r="P1290" s="244"/>
      <c r="Q1290" s="244"/>
      <c r="R1290" s="244"/>
      <c r="S1290" s="244"/>
      <c r="T1290" s="245"/>
      <c r="AT1290" s="246" t="s">
        <v>164</v>
      </c>
      <c r="AU1290" s="246" t="s">
        <v>84</v>
      </c>
      <c r="AV1290" s="12" t="s">
        <v>84</v>
      </c>
      <c r="AW1290" s="12" t="s">
        <v>34</v>
      </c>
      <c r="AX1290" s="12" t="s">
        <v>74</v>
      </c>
      <c r="AY1290" s="246" t="s">
        <v>153</v>
      </c>
    </row>
    <row r="1291" s="13" customFormat="1">
      <c r="B1291" s="247"/>
      <c r="C1291" s="248"/>
      <c r="D1291" s="233" t="s">
        <v>164</v>
      </c>
      <c r="E1291" s="249" t="s">
        <v>19</v>
      </c>
      <c r="F1291" s="250" t="s">
        <v>167</v>
      </c>
      <c r="G1291" s="248"/>
      <c r="H1291" s="251">
        <v>34</v>
      </c>
      <c r="I1291" s="252"/>
      <c r="J1291" s="248"/>
      <c r="K1291" s="248"/>
      <c r="L1291" s="253"/>
      <c r="M1291" s="254"/>
      <c r="N1291" s="255"/>
      <c r="O1291" s="255"/>
      <c r="P1291" s="255"/>
      <c r="Q1291" s="255"/>
      <c r="R1291" s="255"/>
      <c r="S1291" s="255"/>
      <c r="T1291" s="256"/>
      <c r="AT1291" s="257" t="s">
        <v>164</v>
      </c>
      <c r="AU1291" s="257" t="s">
        <v>84</v>
      </c>
      <c r="AV1291" s="13" t="s">
        <v>160</v>
      </c>
      <c r="AW1291" s="13" t="s">
        <v>34</v>
      </c>
      <c r="AX1291" s="13" t="s">
        <v>82</v>
      </c>
      <c r="AY1291" s="257" t="s">
        <v>153</v>
      </c>
    </row>
    <row r="1292" s="1" customFormat="1" ht="16.5" customHeight="1">
      <c r="B1292" s="39"/>
      <c r="C1292" s="279" t="s">
        <v>1507</v>
      </c>
      <c r="D1292" s="279" t="s">
        <v>275</v>
      </c>
      <c r="E1292" s="280" t="s">
        <v>1508</v>
      </c>
      <c r="F1292" s="281" t="s">
        <v>1509</v>
      </c>
      <c r="G1292" s="282" t="s">
        <v>182</v>
      </c>
      <c r="H1292" s="283">
        <v>41.700000000000003</v>
      </c>
      <c r="I1292" s="284"/>
      <c r="J1292" s="285">
        <f>ROUND(I1292*H1292,2)</f>
        <v>0</v>
      </c>
      <c r="K1292" s="281" t="s">
        <v>159</v>
      </c>
      <c r="L1292" s="286"/>
      <c r="M1292" s="287" t="s">
        <v>19</v>
      </c>
      <c r="N1292" s="288" t="s">
        <v>45</v>
      </c>
      <c r="O1292" s="84"/>
      <c r="P1292" s="229">
        <f>O1292*H1292</f>
        <v>0</v>
      </c>
      <c r="Q1292" s="229">
        <v>0.0030000000000000001</v>
      </c>
      <c r="R1292" s="229">
        <f>Q1292*H1292</f>
        <v>0.12510000000000002</v>
      </c>
      <c r="S1292" s="229">
        <v>0</v>
      </c>
      <c r="T1292" s="230">
        <f>S1292*H1292</f>
        <v>0</v>
      </c>
      <c r="AR1292" s="231" t="s">
        <v>336</v>
      </c>
      <c r="AT1292" s="231" t="s">
        <v>275</v>
      </c>
      <c r="AU1292" s="231" t="s">
        <v>84</v>
      </c>
      <c r="AY1292" s="18" t="s">
        <v>153</v>
      </c>
      <c r="BE1292" s="232">
        <f>IF(N1292="základní",J1292,0)</f>
        <v>0</v>
      </c>
      <c r="BF1292" s="232">
        <f>IF(N1292="snížená",J1292,0)</f>
        <v>0</v>
      </c>
      <c r="BG1292" s="232">
        <f>IF(N1292="zákl. přenesená",J1292,0)</f>
        <v>0</v>
      </c>
      <c r="BH1292" s="232">
        <f>IF(N1292="sníž. přenesená",J1292,0)</f>
        <v>0</v>
      </c>
      <c r="BI1292" s="232">
        <f>IF(N1292="nulová",J1292,0)</f>
        <v>0</v>
      </c>
      <c r="BJ1292" s="18" t="s">
        <v>82</v>
      </c>
      <c r="BK1292" s="232">
        <f>ROUND(I1292*H1292,2)</f>
        <v>0</v>
      </c>
      <c r="BL1292" s="18" t="s">
        <v>257</v>
      </c>
      <c r="BM1292" s="231" t="s">
        <v>1510</v>
      </c>
    </row>
    <row r="1293" s="12" customFormat="1">
      <c r="B1293" s="236"/>
      <c r="C1293" s="237"/>
      <c r="D1293" s="233" t="s">
        <v>164</v>
      </c>
      <c r="E1293" s="238" t="s">
        <v>19</v>
      </c>
      <c r="F1293" s="239" t="s">
        <v>1511</v>
      </c>
      <c r="G1293" s="237"/>
      <c r="H1293" s="240">
        <v>28.600000000000001</v>
      </c>
      <c r="I1293" s="241"/>
      <c r="J1293" s="237"/>
      <c r="K1293" s="237"/>
      <c r="L1293" s="242"/>
      <c r="M1293" s="243"/>
      <c r="N1293" s="244"/>
      <c r="O1293" s="244"/>
      <c r="P1293" s="244"/>
      <c r="Q1293" s="244"/>
      <c r="R1293" s="244"/>
      <c r="S1293" s="244"/>
      <c r="T1293" s="245"/>
      <c r="AT1293" s="246" t="s">
        <v>164</v>
      </c>
      <c r="AU1293" s="246" t="s">
        <v>84</v>
      </c>
      <c r="AV1293" s="12" t="s">
        <v>84</v>
      </c>
      <c r="AW1293" s="12" t="s">
        <v>34</v>
      </c>
      <c r="AX1293" s="12" t="s">
        <v>74</v>
      </c>
      <c r="AY1293" s="246" t="s">
        <v>153</v>
      </c>
    </row>
    <row r="1294" s="12" customFormat="1">
      <c r="B1294" s="236"/>
      <c r="C1294" s="237"/>
      <c r="D1294" s="233" t="s">
        <v>164</v>
      </c>
      <c r="E1294" s="238" t="s">
        <v>19</v>
      </c>
      <c r="F1294" s="239" t="s">
        <v>1199</v>
      </c>
      <c r="G1294" s="237"/>
      <c r="H1294" s="240">
        <v>1.1000000000000001</v>
      </c>
      <c r="I1294" s="241"/>
      <c r="J1294" s="237"/>
      <c r="K1294" s="237"/>
      <c r="L1294" s="242"/>
      <c r="M1294" s="243"/>
      <c r="N1294" s="244"/>
      <c r="O1294" s="244"/>
      <c r="P1294" s="244"/>
      <c r="Q1294" s="244"/>
      <c r="R1294" s="244"/>
      <c r="S1294" s="244"/>
      <c r="T1294" s="245"/>
      <c r="AT1294" s="246" t="s">
        <v>164</v>
      </c>
      <c r="AU1294" s="246" t="s">
        <v>84</v>
      </c>
      <c r="AV1294" s="12" t="s">
        <v>84</v>
      </c>
      <c r="AW1294" s="12" t="s">
        <v>34</v>
      </c>
      <c r="AX1294" s="12" t="s">
        <v>74</v>
      </c>
      <c r="AY1294" s="246" t="s">
        <v>153</v>
      </c>
    </row>
    <row r="1295" s="12" customFormat="1">
      <c r="B1295" s="236"/>
      <c r="C1295" s="237"/>
      <c r="D1295" s="233" t="s">
        <v>164</v>
      </c>
      <c r="E1295" s="238" t="s">
        <v>19</v>
      </c>
      <c r="F1295" s="239" t="s">
        <v>1512</v>
      </c>
      <c r="G1295" s="237"/>
      <c r="H1295" s="240">
        <v>1.8</v>
      </c>
      <c r="I1295" s="241"/>
      <c r="J1295" s="237"/>
      <c r="K1295" s="237"/>
      <c r="L1295" s="242"/>
      <c r="M1295" s="243"/>
      <c r="N1295" s="244"/>
      <c r="O1295" s="244"/>
      <c r="P1295" s="244"/>
      <c r="Q1295" s="244"/>
      <c r="R1295" s="244"/>
      <c r="S1295" s="244"/>
      <c r="T1295" s="245"/>
      <c r="AT1295" s="246" t="s">
        <v>164</v>
      </c>
      <c r="AU1295" s="246" t="s">
        <v>84</v>
      </c>
      <c r="AV1295" s="12" t="s">
        <v>84</v>
      </c>
      <c r="AW1295" s="12" t="s">
        <v>34</v>
      </c>
      <c r="AX1295" s="12" t="s">
        <v>74</v>
      </c>
      <c r="AY1295" s="246" t="s">
        <v>153</v>
      </c>
    </row>
    <row r="1296" s="12" customFormat="1">
      <c r="B1296" s="236"/>
      <c r="C1296" s="237"/>
      <c r="D1296" s="233" t="s">
        <v>164</v>
      </c>
      <c r="E1296" s="238" t="s">
        <v>19</v>
      </c>
      <c r="F1296" s="239" t="s">
        <v>1199</v>
      </c>
      <c r="G1296" s="237"/>
      <c r="H1296" s="240">
        <v>1.1000000000000001</v>
      </c>
      <c r="I1296" s="241"/>
      <c r="J1296" s="237"/>
      <c r="K1296" s="237"/>
      <c r="L1296" s="242"/>
      <c r="M1296" s="243"/>
      <c r="N1296" s="244"/>
      <c r="O1296" s="244"/>
      <c r="P1296" s="244"/>
      <c r="Q1296" s="244"/>
      <c r="R1296" s="244"/>
      <c r="S1296" s="244"/>
      <c r="T1296" s="245"/>
      <c r="AT1296" s="246" t="s">
        <v>164</v>
      </c>
      <c r="AU1296" s="246" t="s">
        <v>84</v>
      </c>
      <c r="AV1296" s="12" t="s">
        <v>84</v>
      </c>
      <c r="AW1296" s="12" t="s">
        <v>34</v>
      </c>
      <c r="AX1296" s="12" t="s">
        <v>74</v>
      </c>
      <c r="AY1296" s="246" t="s">
        <v>153</v>
      </c>
    </row>
    <row r="1297" s="12" customFormat="1">
      <c r="B1297" s="236"/>
      <c r="C1297" s="237"/>
      <c r="D1297" s="233" t="s">
        <v>164</v>
      </c>
      <c r="E1297" s="238" t="s">
        <v>19</v>
      </c>
      <c r="F1297" s="239" t="s">
        <v>1199</v>
      </c>
      <c r="G1297" s="237"/>
      <c r="H1297" s="240">
        <v>1.1000000000000001</v>
      </c>
      <c r="I1297" s="241"/>
      <c r="J1297" s="237"/>
      <c r="K1297" s="237"/>
      <c r="L1297" s="242"/>
      <c r="M1297" s="243"/>
      <c r="N1297" s="244"/>
      <c r="O1297" s="244"/>
      <c r="P1297" s="244"/>
      <c r="Q1297" s="244"/>
      <c r="R1297" s="244"/>
      <c r="S1297" s="244"/>
      <c r="T1297" s="245"/>
      <c r="AT1297" s="246" t="s">
        <v>164</v>
      </c>
      <c r="AU1297" s="246" t="s">
        <v>84</v>
      </c>
      <c r="AV1297" s="12" t="s">
        <v>84</v>
      </c>
      <c r="AW1297" s="12" t="s">
        <v>34</v>
      </c>
      <c r="AX1297" s="12" t="s">
        <v>74</v>
      </c>
      <c r="AY1297" s="246" t="s">
        <v>153</v>
      </c>
    </row>
    <row r="1298" s="12" customFormat="1">
      <c r="B1298" s="236"/>
      <c r="C1298" s="237"/>
      <c r="D1298" s="233" t="s">
        <v>164</v>
      </c>
      <c r="E1298" s="238" t="s">
        <v>19</v>
      </c>
      <c r="F1298" s="239" t="s">
        <v>1513</v>
      </c>
      <c r="G1298" s="237"/>
      <c r="H1298" s="240">
        <v>3</v>
      </c>
      <c r="I1298" s="241"/>
      <c r="J1298" s="237"/>
      <c r="K1298" s="237"/>
      <c r="L1298" s="242"/>
      <c r="M1298" s="243"/>
      <c r="N1298" s="244"/>
      <c r="O1298" s="244"/>
      <c r="P1298" s="244"/>
      <c r="Q1298" s="244"/>
      <c r="R1298" s="244"/>
      <c r="S1298" s="244"/>
      <c r="T1298" s="245"/>
      <c r="AT1298" s="246" t="s">
        <v>164</v>
      </c>
      <c r="AU1298" s="246" t="s">
        <v>84</v>
      </c>
      <c r="AV1298" s="12" t="s">
        <v>84</v>
      </c>
      <c r="AW1298" s="12" t="s">
        <v>34</v>
      </c>
      <c r="AX1298" s="12" t="s">
        <v>74</v>
      </c>
      <c r="AY1298" s="246" t="s">
        <v>153</v>
      </c>
    </row>
    <row r="1299" s="12" customFormat="1">
      <c r="B1299" s="236"/>
      <c r="C1299" s="237"/>
      <c r="D1299" s="233" t="s">
        <v>164</v>
      </c>
      <c r="E1299" s="238" t="s">
        <v>19</v>
      </c>
      <c r="F1299" s="239" t="s">
        <v>1514</v>
      </c>
      <c r="G1299" s="237"/>
      <c r="H1299" s="240">
        <v>5</v>
      </c>
      <c r="I1299" s="241"/>
      <c r="J1299" s="237"/>
      <c r="K1299" s="237"/>
      <c r="L1299" s="242"/>
      <c r="M1299" s="243"/>
      <c r="N1299" s="244"/>
      <c r="O1299" s="244"/>
      <c r="P1299" s="244"/>
      <c r="Q1299" s="244"/>
      <c r="R1299" s="244"/>
      <c r="S1299" s="244"/>
      <c r="T1299" s="245"/>
      <c r="AT1299" s="246" t="s">
        <v>164</v>
      </c>
      <c r="AU1299" s="246" t="s">
        <v>84</v>
      </c>
      <c r="AV1299" s="12" t="s">
        <v>84</v>
      </c>
      <c r="AW1299" s="12" t="s">
        <v>34</v>
      </c>
      <c r="AX1299" s="12" t="s">
        <v>74</v>
      </c>
      <c r="AY1299" s="246" t="s">
        <v>153</v>
      </c>
    </row>
    <row r="1300" s="13" customFormat="1">
      <c r="B1300" s="247"/>
      <c r="C1300" s="248"/>
      <c r="D1300" s="233" t="s">
        <v>164</v>
      </c>
      <c r="E1300" s="249" t="s">
        <v>19</v>
      </c>
      <c r="F1300" s="250" t="s">
        <v>167</v>
      </c>
      <c r="G1300" s="248"/>
      <c r="H1300" s="251">
        <v>41.700000000000003</v>
      </c>
      <c r="I1300" s="252"/>
      <c r="J1300" s="248"/>
      <c r="K1300" s="248"/>
      <c r="L1300" s="253"/>
      <c r="M1300" s="254"/>
      <c r="N1300" s="255"/>
      <c r="O1300" s="255"/>
      <c r="P1300" s="255"/>
      <c r="Q1300" s="255"/>
      <c r="R1300" s="255"/>
      <c r="S1300" s="255"/>
      <c r="T1300" s="256"/>
      <c r="AT1300" s="257" t="s">
        <v>164</v>
      </c>
      <c r="AU1300" s="257" t="s">
        <v>84</v>
      </c>
      <c r="AV1300" s="13" t="s">
        <v>160</v>
      </c>
      <c r="AW1300" s="13" t="s">
        <v>34</v>
      </c>
      <c r="AX1300" s="13" t="s">
        <v>82</v>
      </c>
      <c r="AY1300" s="257" t="s">
        <v>153</v>
      </c>
    </row>
    <row r="1301" s="1" customFormat="1" ht="16.5" customHeight="1">
      <c r="B1301" s="39"/>
      <c r="C1301" s="279" t="s">
        <v>1515</v>
      </c>
      <c r="D1301" s="279" t="s">
        <v>275</v>
      </c>
      <c r="E1301" s="280" t="s">
        <v>1516</v>
      </c>
      <c r="F1301" s="281" t="s">
        <v>1517</v>
      </c>
      <c r="G1301" s="282" t="s">
        <v>182</v>
      </c>
      <c r="H1301" s="283">
        <v>2.2000000000000002</v>
      </c>
      <c r="I1301" s="284"/>
      <c r="J1301" s="285">
        <f>ROUND(I1301*H1301,2)</f>
        <v>0</v>
      </c>
      <c r="K1301" s="281" t="s">
        <v>159</v>
      </c>
      <c r="L1301" s="286"/>
      <c r="M1301" s="287" t="s">
        <v>19</v>
      </c>
      <c r="N1301" s="288" t="s">
        <v>45</v>
      </c>
      <c r="O1301" s="84"/>
      <c r="P1301" s="229">
        <f>O1301*H1301</f>
        <v>0</v>
      </c>
      <c r="Q1301" s="229">
        <v>0.0070000000000000001</v>
      </c>
      <c r="R1301" s="229">
        <f>Q1301*H1301</f>
        <v>0.015400000000000002</v>
      </c>
      <c r="S1301" s="229">
        <v>0</v>
      </c>
      <c r="T1301" s="230">
        <f>S1301*H1301</f>
        <v>0</v>
      </c>
      <c r="AR1301" s="231" t="s">
        <v>336</v>
      </c>
      <c r="AT1301" s="231" t="s">
        <v>275</v>
      </c>
      <c r="AU1301" s="231" t="s">
        <v>84</v>
      </c>
      <c r="AY1301" s="18" t="s">
        <v>153</v>
      </c>
      <c r="BE1301" s="232">
        <f>IF(N1301="základní",J1301,0)</f>
        <v>0</v>
      </c>
      <c r="BF1301" s="232">
        <f>IF(N1301="snížená",J1301,0)</f>
        <v>0</v>
      </c>
      <c r="BG1301" s="232">
        <f>IF(N1301="zákl. přenesená",J1301,0)</f>
        <v>0</v>
      </c>
      <c r="BH1301" s="232">
        <f>IF(N1301="sníž. přenesená",J1301,0)</f>
        <v>0</v>
      </c>
      <c r="BI1301" s="232">
        <f>IF(N1301="nulová",J1301,0)</f>
        <v>0</v>
      </c>
      <c r="BJ1301" s="18" t="s">
        <v>82</v>
      </c>
      <c r="BK1301" s="232">
        <f>ROUND(I1301*H1301,2)</f>
        <v>0</v>
      </c>
      <c r="BL1301" s="18" t="s">
        <v>257</v>
      </c>
      <c r="BM1301" s="231" t="s">
        <v>1518</v>
      </c>
    </row>
    <row r="1302" s="12" customFormat="1">
      <c r="B1302" s="236"/>
      <c r="C1302" s="237"/>
      <c r="D1302" s="233" t="s">
        <v>164</v>
      </c>
      <c r="E1302" s="238" t="s">
        <v>19</v>
      </c>
      <c r="F1302" s="239" t="s">
        <v>1519</v>
      </c>
      <c r="G1302" s="237"/>
      <c r="H1302" s="240">
        <v>2.2000000000000002</v>
      </c>
      <c r="I1302" s="241"/>
      <c r="J1302" s="237"/>
      <c r="K1302" s="237"/>
      <c r="L1302" s="242"/>
      <c r="M1302" s="243"/>
      <c r="N1302" s="244"/>
      <c r="O1302" s="244"/>
      <c r="P1302" s="244"/>
      <c r="Q1302" s="244"/>
      <c r="R1302" s="244"/>
      <c r="S1302" s="244"/>
      <c r="T1302" s="245"/>
      <c r="AT1302" s="246" t="s">
        <v>164</v>
      </c>
      <c r="AU1302" s="246" t="s">
        <v>84</v>
      </c>
      <c r="AV1302" s="12" t="s">
        <v>84</v>
      </c>
      <c r="AW1302" s="12" t="s">
        <v>34</v>
      </c>
      <c r="AX1302" s="12" t="s">
        <v>82</v>
      </c>
      <c r="AY1302" s="246" t="s">
        <v>153</v>
      </c>
    </row>
    <row r="1303" s="1" customFormat="1" ht="24" customHeight="1">
      <c r="B1303" s="39"/>
      <c r="C1303" s="220" t="s">
        <v>1520</v>
      </c>
      <c r="D1303" s="220" t="s">
        <v>155</v>
      </c>
      <c r="E1303" s="221" t="s">
        <v>1521</v>
      </c>
      <c r="F1303" s="222" t="s">
        <v>1522</v>
      </c>
      <c r="G1303" s="223" t="s">
        <v>215</v>
      </c>
      <c r="H1303" s="224">
        <v>6.0609999999999999</v>
      </c>
      <c r="I1303" s="225"/>
      <c r="J1303" s="226">
        <f>ROUND(I1303*H1303,2)</f>
        <v>0</v>
      </c>
      <c r="K1303" s="222" t="s">
        <v>159</v>
      </c>
      <c r="L1303" s="44"/>
      <c r="M1303" s="227" t="s">
        <v>19</v>
      </c>
      <c r="N1303" s="228" t="s">
        <v>45</v>
      </c>
      <c r="O1303" s="84"/>
      <c r="P1303" s="229">
        <f>O1303*H1303</f>
        <v>0</v>
      </c>
      <c r="Q1303" s="229">
        <v>0</v>
      </c>
      <c r="R1303" s="229">
        <f>Q1303*H1303</f>
        <v>0</v>
      </c>
      <c r="S1303" s="229">
        <v>0</v>
      </c>
      <c r="T1303" s="230">
        <f>S1303*H1303</f>
        <v>0</v>
      </c>
      <c r="AR1303" s="231" t="s">
        <v>257</v>
      </c>
      <c r="AT1303" s="231" t="s">
        <v>155</v>
      </c>
      <c r="AU1303" s="231" t="s">
        <v>84</v>
      </c>
      <c r="AY1303" s="18" t="s">
        <v>153</v>
      </c>
      <c r="BE1303" s="232">
        <f>IF(N1303="základní",J1303,0)</f>
        <v>0</v>
      </c>
      <c r="BF1303" s="232">
        <f>IF(N1303="snížená",J1303,0)</f>
        <v>0</v>
      </c>
      <c r="BG1303" s="232">
        <f>IF(N1303="zákl. přenesená",J1303,0)</f>
        <v>0</v>
      </c>
      <c r="BH1303" s="232">
        <f>IF(N1303="sníž. přenesená",J1303,0)</f>
        <v>0</v>
      </c>
      <c r="BI1303" s="232">
        <f>IF(N1303="nulová",J1303,0)</f>
        <v>0</v>
      </c>
      <c r="BJ1303" s="18" t="s">
        <v>82</v>
      </c>
      <c r="BK1303" s="232">
        <f>ROUND(I1303*H1303,2)</f>
        <v>0</v>
      </c>
      <c r="BL1303" s="18" t="s">
        <v>257</v>
      </c>
      <c r="BM1303" s="231" t="s">
        <v>1523</v>
      </c>
    </row>
    <row r="1304" s="1" customFormat="1">
      <c r="B1304" s="39"/>
      <c r="C1304" s="40"/>
      <c r="D1304" s="233" t="s">
        <v>162</v>
      </c>
      <c r="E1304" s="40"/>
      <c r="F1304" s="234" t="s">
        <v>1524</v>
      </c>
      <c r="G1304" s="40"/>
      <c r="H1304" s="40"/>
      <c r="I1304" s="146"/>
      <c r="J1304" s="40"/>
      <c r="K1304" s="40"/>
      <c r="L1304" s="44"/>
      <c r="M1304" s="235"/>
      <c r="N1304" s="84"/>
      <c r="O1304" s="84"/>
      <c r="P1304" s="84"/>
      <c r="Q1304" s="84"/>
      <c r="R1304" s="84"/>
      <c r="S1304" s="84"/>
      <c r="T1304" s="85"/>
      <c r="AT1304" s="18" t="s">
        <v>162</v>
      </c>
      <c r="AU1304" s="18" t="s">
        <v>84</v>
      </c>
    </row>
    <row r="1305" s="11" customFormat="1" ht="22.8" customHeight="1">
      <c r="B1305" s="204"/>
      <c r="C1305" s="205"/>
      <c r="D1305" s="206" t="s">
        <v>73</v>
      </c>
      <c r="E1305" s="218" t="s">
        <v>1525</v>
      </c>
      <c r="F1305" s="218" t="s">
        <v>1526</v>
      </c>
      <c r="G1305" s="205"/>
      <c r="H1305" s="205"/>
      <c r="I1305" s="208"/>
      <c r="J1305" s="219">
        <f>BK1305</f>
        <v>0</v>
      </c>
      <c r="K1305" s="205"/>
      <c r="L1305" s="210"/>
      <c r="M1305" s="211"/>
      <c r="N1305" s="212"/>
      <c r="O1305" s="212"/>
      <c r="P1305" s="213">
        <f>SUM(P1306:P1370)</f>
        <v>0</v>
      </c>
      <c r="Q1305" s="212"/>
      <c r="R1305" s="213">
        <f>SUM(R1306:R1370)</f>
        <v>0.27185580000000004</v>
      </c>
      <c r="S1305" s="212"/>
      <c r="T1305" s="214">
        <f>SUM(T1306:T1370)</f>
        <v>0.37919999999999998</v>
      </c>
      <c r="AR1305" s="215" t="s">
        <v>84</v>
      </c>
      <c r="AT1305" s="216" t="s">
        <v>73</v>
      </c>
      <c r="AU1305" s="216" t="s">
        <v>82</v>
      </c>
      <c r="AY1305" s="215" t="s">
        <v>153</v>
      </c>
      <c r="BK1305" s="217">
        <f>SUM(BK1306:BK1370)</f>
        <v>0</v>
      </c>
    </row>
    <row r="1306" s="1" customFormat="1" ht="16.5" customHeight="1">
      <c r="B1306" s="39"/>
      <c r="C1306" s="220" t="s">
        <v>1527</v>
      </c>
      <c r="D1306" s="220" t="s">
        <v>155</v>
      </c>
      <c r="E1306" s="221" t="s">
        <v>1528</v>
      </c>
      <c r="F1306" s="222" t="s">
        <v>1529</v>
      </c>
      <c r="G1306" s="223" t="s">
        <v>182</v>
      </c>
      <c r="H1306" s="224">
        <v>18.350000000000001</v>
      </c>
      <c r="I1306" s="225"/>
      <c r="J1306" s="226">
        <f>ROUND(I1306*H1306,2)</f>
        <v>0</v>
      </c>
      <c r="K1306" s="222" t="s">
        <v>159</v>
      </c>
      <c r="L1306" s="44"/>
      <c r="M1306" s="227" t="s">
        <v>19</v>
      </c>
      <c r="N1306" s="228" t="s">
        <v>45</v>
      </c>
      <c r="O1306" s="84"/>
      <c r="P1306" s="229">
        <f>O1306*H1306</f>
        <v>0</v>
      </c>
      <c r="Q1306" s="229">
        <v>6.0000000000000002E-05</v>
      </c>
      <c r="R1306" s="229">
        <f>Q1306*H1306</f>
        <v>0.0011010000000000002</v>
      </c>
      <c r="S1306" s="229">
        <v>0</v>
      </c>
      <c r="T1306" s="230">
        <f>S1306*H1306</f>
        <v>0</v>
      </c>
      <c r="AR1306" s="231" t="s">
        <v>257</v>
      </c>
      <c r="AT1306" s="231" t="s">
        <v>155</v>
      </c>
      <c r="AU1306" s="231" t="s">
        <v>84</v>
      </c>
      <c r="AY1306" s="18" t="s">
        <v>153</v>
      </c>
      <c r="BE1306" s="232">
        <f>IF(N1306="základní",J1306,0)</f>
        <v>0</v>
      </c>
      <c r="BF1306" s="232">
        <f>IF(N1306="snížená",J1306,0)</f>
        <v>0</v>
      </c>
      <c r="BG1306" s="232">
        <f>IF(N1306="zákl. přenesená",J1306,0)</f>
        <v>0</v>
      </c>
      <c r="BH1306" s="232">
        <f>IF(N1306="sníž. přenesená",J1306,0)</f>
        <v>0</v>
      </c>
      <c r="BI1306" s="232">
        <f>IF(N1306="nulová",J1306,0)</f>
        <v>0</v>
      </c>
      <c r="BJ1306" s="18" t="s">
        <v>82</v>
      </c>
      <c r="BK1306" s="232">
        <f>ROUND(I1306*H1306,2)</f>
        <v>0</v>
      </c>
      <c r="BL1306" s="18" t="s">
        <v>257</v>
      </c>
      <c r="BM1306" s="231" t="s">
        <v>1530</v>
      </c>
    </row>
    <row r="1307" s="1" customFormat="1">
      <c r="B1307" s="39"/>
      <c r="C1307" s="40"/>
      <c r="D1307" s="233" t="s">
        <v>162</v>
      </c>
      <c r="E1307" s="40"/>
      <c r="F1307" s="234" t="s">
        <v>1531</v>
      </c>
      <c r="G1307" s="40"/>
      <c r="H1307" s="40"/>
      <c r="I1307" s="146"/>
      <c r="J1307" s="40"/>
      <c r="K1307" s="40"/>
      <c r="L1307" s="44"/>
      <c r="M1307" s="235"/>
      <c r="N1307" s="84"/>
      <c r="O1307" s="84"/>
      <c r="P1307" s="84"/>
      <c r="Q1307" s="84"/>
      <c r="R1307" s="84"/>
      <c r="S1307" s="84"/>
      <c r="T1307" s="85"/>
      <c r="AT1307" s="18" t="s">
        <v>162</v>
      </c>
      <c r="AU1307" s="18" t="s">
        <v>84</v>
      </c>
    </row>
    <row r="1308" s="12" customFormat="1">
      <c r="B1308" s="236"/>
      <c r="C1308" s="237"/>
      <c r="D1308" s="233" t="s">
        <v>164</v>
      </c>
      <c r="E1308" s="238" t="s">
        <v>19</v>
      </c>
      <c r="F1308" s="239" t="s">
        <v>1532</v>
      </c>
      <c r="G1308" s="237"/>
      <c r="H1308" s="240">
        <v>5.5999999999999996</v>
      </c>
      <c r="I1308" s="241"/>
      <c r="J1308" s="237"/>
      <c r="K1308" s="237"/>
      <c r="L1308" s="242"/>
      <c r="M1308" s="243"/>
      <c r="N1308" s="244"/>
      <c r="O1308" s="244"/>
      <c r="P1308" s="244"/>
      <c r="Q1308" s="244"/>
      <c r="R1308" s="244"/>
      <c r="S1308" s="244"/>
      <c r="T1308" s="245"/>
      <c r="AT1308" s="246" t="s">
        <v>164</v>
      </c>
      <c r="AU1308" s="246" t="s">
        <v>84</v>
      </c>
      <c r="AV1308" s="12" t="s">
        <v>84</v>
      </c>
      <c r="AW1308" s="12" t="s">
        <v>34</v>
      </c>
      <c r="AX1308" s="12" t="s">
        <v>74</v>
      </c>
      <c r="AY1308" s="246" t="s">
        <v>153</v>
      </c>
    </row>
    <row r="1309" s="12" customFormat="1">
      <c r="B1309" s="236"/>
      <c r="C1309" s="237"/>
      <c r="D1309" s="233" t="s">
        <v>164</v>
      </c>
      <c r="E1309" s="238" t="s">
        <v>19</v>
      </c>
      <c r="F1309" s="239" t="s">
        <v>1533</v>
      </c>
      <c r="G1309" s="237"/>
      <c r="H1309" s="240">
        <v>3.5499999999999998</v>
      </c>
      <c r="I1309" s="241"/>
      <c r="J1309" s="237"/>
      <c r="K1309" s="237"/>
      <c r="L1309" s="242"/>
      <c r="M1309" s="243"/>
      <c r="N1309" s="244"/>
      <c r="O1309" s="244"/>
      <c r="P1309" s="244"/>
      <c r="Q1309" s="244"/>
      <c r="R1309" s="244"/>
      <c r="S1309" s="244"/>
      <c r="T1309" s="245"/>
      <c r="AT1309" s="246" t="s">
        <v>164</v>
      </c>
      <c r="AU1309" s="246" t="s">
        <v>84</v>
      </c>
      <c r="AV1309" s="12" t="s">
        <v>84</v>
      </c>
      <c r="AW1309" s="12" t="s">
        <v>34</v>
      </c>
      <c r="AX1309" s="12" t="s">
        <v>74</v>
      </c>
      <c r="AY1309" s="246" t="s">
        <v>153</v>
      </c>
    </row>
    <row r="1310" s="12" customFormat="1">
      <c r="B1310" s="236"/>
      <c r="C1310" s="237"/>
      <c r="D1310" s="233" t="s">
        <v>164</v>
      </c>
      <c r="E1310" s="238" t="s">
        <v>19</v>
      </c>
      <c r="F1310" s="239" t="s">
        <v>1534</v>
      </c>
      <c r="G1310" s="237"/>
      <c r="H1310" s="240">
        <v>4.4500000000000002</v>
      </c>
      <c r="I1310" s="241"/>
      <c r="J1310" s="237"/>
      <c r="K1310" s="237"/>
      <c r="L1310" s="242"/>
      <c r="M1310" s="243"/>
      <c r="N1310" s="244"/>
      <c r="O1310" s="244"/>
      <c r="P1310" s="244"/>
      <c r="Q1310" s="244"/>
      <c r="R1310" s="244"/>
      <c r="S1310" s="244"/>
      <c r="T1310" s="245"/>
      <c r="AT1310" s="246" t="s">
        <v>164</v>
      </c>
      <c r="AU1310" s="246" t="s">
        <v>84</v>
      </c>
      <c r="AV1310" s="12" t="s">
        <v>84</v>
      </c>
      <c r="AW1310" s="12" t="s">
        <v>34</v>
      </c>
      <c r="AX1310" s="12" t="s">
        <v>74</v>
      </c>
      <c r="AY1310" s="246" t="s">
        <v>153</v>
      </c>
    </row>
    <row r="1311" s="12" customFormat="1">
      <c r="B1311" s="236"/>
      <c r="C1311" s="237"/>
      <c r="D1311" s="233" t="s">
        <v>164</v>
      </c>
      <c r="E1311" s="238" t="s">
        <v>19</v>
      </c>
      <c r="F1311" s="239" t="s">
        <v>1535</v>
      </c>
      <c r="G1311" s="237"/>
      <c r="H1311" s="240">
        <v>4.75</v>
      </c>
      <c r="I1311" s="241"/>
      <c r="J1311" s="237"/>
      <c r="K1311" s="237"/>
      <c r="L1311" s="242"/>
      <c r="M1311" s="243"/>
      <c r="N1311" s="244"/>
      <c r="O1311" s="244"/>
      <c r="P1311" s="244"/>
      <c r="Q1311" s="244"/>
      <c r="R1311" s="244"/>
      <c r="S1311" s="244"/>
      <c r="T1311" s="245"/>
      <c r="AT1311" s="246" t="s">
        <v>164</v>
      </c>
      <c r="AU1311" s="246" t="s">
        <v>84</v>
      </c>
      <c r="AV1311" s="12" t="s">
        <v>84</v>
      </c>
      <c r="AW1311" s="12" t="s">
        <v>34</v>
      </c>
      <c r="AX1311" s="12" t="s">
        <v>74</v>
      </c>
      <c r="AY1311" s="246" t="s">
        <v>153</v>
      </c>
    </row>
    <row r="1312" s="13" customFormat="1">
      <c r="B1312" s="247"/>
      <c r="C1312" s="248"/>
      <c r="D1312" s="233" t="s">
        <v>164</v>
      </c>
      <c r="E1312" s="249" t="s">
        <v>19</v>
      </c>
      <c r="F1312" s="250" t="s">
        <v>167</v>
      </c>
      <c r="G1312" s="248"/>
      <c r="H1312" s="251">
        <v>18.350000000000001</v>
      </c>
      <c r="I1312" s="252"/>
      <c r="J1312" s="248"/>
      <c r="K1312" s="248"/>
      <c r="L1312" s="253"/>
      <c r="M1312" s="254"/>
      <c r="N1312" s="255"/>
      <c r="O1312" s="255"/>
      <c r="P1312" s="255"/>
      <c r="Q1312" s="255"/>
      <c r="R1312" s="255"/>
      <c r="S1312" s="255"/>
      <c r="T1312" s="256"/>
      <c r="AT1312" s="257" t="s">
        <v>164</v>
      </c>
      <c r="AU1312" s="257" t="s">
        <v>84</v>
      </c>
      <c r="AV1312" s="13" t="s">
        <v>160</v>
      </c>
      <c r="AW1312" s="13" t="s">
        <v>34</v>
      </c>
      <c r="AX1312" s="13" t="s">
        <v>82</v>
      </c>
      <c r="AY1312" s="257" t="s">
        <v>153</v>
      </c>
    </row>
    <row r="1313" s="1" customFormat="1" ht="16.5" customHeight="1">
      <c r="B1313" s="39"/>
      <c r="C1313" s="279" t="s">
        <v>1536</v>
      </c>
      <c r="D1313" s="279" t="s">
        <v>275</v>
      </c>
      <c r="E1313" s="280" t="s">
        <v>1537</v>
      </c>
      <c r="F1313" s="281" t="s">
        <v>1538</v>
      </c>
      <c r="G1313" s="282" t="s">
        <v>182</v>
      </c>
      <c r="H1313" s="283">
        <v>18.350000000000001</v>
      </c>
      <c r="I1313" s="284"/>
      <c r="J1313" s="285">
        <f>ROUND(I1313*H1313,2)</f>
        <v>0</v>
      </c>
      <c r="K1313" s="281" t="s">
        <v>19</v>
      </c>
      <c r="L1313" s="286"/>
      <c r="M1313" s="287" t="s">
        <v>19</v>
      </c>
      <c r="N1313" s="288" t="s">
        <v>45</v>
      </c>
      <c r="O1313" s="84"/>
      <c r="P1313" s="229">
        <f>O1313*H1313</f>
        <v>0</v>
      </c>
      <c r="Q1313" s="229">
        <v>0.00124</v>
      </c>
      <c r="R1313" s="229">
        <f>Q1313*H1313</f>
        <v>0.022754000000000003</v>
      </c>
      <c r="S1313" s="229">
        <v>0</v>
      </c>
      <c r="T1313" s="230">
        <f>S1313*H1313</f>
        <v>0</v>
      </c>
      <c r="AR1313" s="231" t="s">
        <v>336</v>
      </c>
      <c r="AT1313" s="231" t="s">
        <v>275</v>
      </c>
      <c r="AU1313" s="231" t="s">
        <v>84</v>
      </c>
      <c r="AY1313" s="18" t="s">
        <v>153</v>
      </c>
      <c r="BE1313" s="232">
        <f>IF(N1313="základní",J1313,0)</f>
        <v>0</v>
      </c>
      <c r="BF1313" s="232">
        <f>IF(N1313="snížená",J1313,0)</f>
        <v>0</v>
      </c>
      <c r="BG1313" s="232">
        <f>IF(N1313="zákl. přenesená",J1313,0)</f>
        <v>0</v>
      </c>
      <c r="BH1313" s="232">
        <f>IF(N1313="sníž. přenesená",J1313,0)</f>
        <v>0</v>
      </c>
      <c r="BI1313" s="232">
        <f>IF(N1313="nulová",J1313,0)</f>
        <v>0</v>
      </c>
      <c r="BJ1313" s="18" t="s">
        <v>82</v>
      </c>
      <c r="BK1313" s="232">
        <f>ROUND(I1313*H1313,2)</f>
        <v>0</v>
      </c>
      <c r="BL1313" s="18" t="s">
        <v>257</v>
      </c>
      <c r="BM1313" s="231" t="s">
        <v>1539</v>
      </c>
    </row>
    <row r="1314" s="1" customFormat="1" ht="24" customHeight="1">
      <c r="B1314" s="39"/>
      <c r="C1314" s="220" t="s">
        <v>1540</v>
      </c>
      <c r="D1314" s="220" t="s">
        <v>155</v>
      </c>
      <c r="E1314" s="221" t="s">
        <v>1541</v>
      </c>
      <c r="F1314" s="222" t="s">
        <v>1542</v>
      </c>
      <c r="G1314" s="223" t="s">
        <v>182</v>
      </c>
      <c r="H1314" s="224">
        <v>222.16</v>
      </c>
      <c r="I1314" s="225"/>
      <c r="J1314" s="226">
        <f>ROUND(I1314*H1314,2)</f>
        <v>0</v>
      </c>
      <c r="K1314" s="222" t="s">
        <v>159</v>
      </c>
      <c r="L1314" s="44"/>
      <c r="M1314" s="227" t="s">
        <v>19</v>
      </c>
      <c r="N1314" s="228" t="s">
        <v>45</v>
      </c>
      <c r="O1314" s="84"/>
      <c r="P1314" s="229">
        <f>O1314*H1314</f>
        <v>0</v>
      </c>
      <c r="Q1314" s="229">
        <v>6.0000000000000002E-05</v>
      </c>
      <c r="R1314" s="229">
        <f>Q1314*H1314</f>
        <v>0.013329600000000001</v>
      </c>
      <c r="S1314" s="229">
        <v>0</v>
      </c>
      <c r="T1314" s="230">
        <f>S1314*H1314</f>
        <v>0</v>
      </c>
      <c r="AR1314" s="231" t="s">
        <v>257</v>
      </c>
      <c r="AT1314" s="231" t="s">
        <v>155</v>
      </c>
      <c r="AU1314" s="231" t="s">
        <v>84</v>
      </c>
      <c r="AY1314" s="18" t="s">
        <v>153</v>
      </c>
      <c r="BE1314" s="232">
        <f>IF(N1314="základní",J1314,0)</f>
        <v>0</v>
      </c>
      <c r="BF1314" s="232">
        <f>IF(N1314="snížená",J1314,0)</f>
        <v>0</v>
      </c>
      <c r="BG1314" s="232">
        <f>IF(N1314="zákl. přenesená",J1314,0)</f>
        <v>0</v>
      </c>
      <c r="BH1314" s="232">
        <f>IF(N1314="sníž. přenesená",J1314,0)</f>
        <v>0</v>
      </c>
      <c r="BI1314" s="232">
        <f>IF(N1314="nulová",J1314,0)</f>
        <v>0</v>
      </c>
      <c r="BJ1314" s="18" t="s">
        <v>82</v>
      </c>
      <c r="BK1314" s="232">
        <f>ROUND(I1314*H1314,2)</f>
        <v>0</v>
      </c>
      <c r="BL1314" s="18" t="s">
        <v>257</v>
      </c>
      <c r="BM1314" s="231" t="s">
        <v>1543</v>
      </c>
    </row>
    <row r="1315" s="1" customFormat="1">
      <c r="B1315" s="39"/>
      <c r="C1315" s="40"/>
      <c r="D1315" s="233" t="s">
        <v>162</v>
      </c>
      <c r="E1315" s="40"/>
      <c r="F1315" s="234" t="s">
        <v>1544</v>
      </c>
      <c r="G1315" s="40"/>
      <c r="H1315" s="40"/>
      <c r="I1315" s="146"/>
      <c r="J1315" s="40"/>
      <c r="K1315" s="40"/>
      <c r="L1315" s="44"/>
      <c r="M1315" s="235"/>
      <c r="N1315" s="84"/>
      <c r="O1315" s="84"/>
      <c r="P1315" s="84"/>
      <c r="Q1315" s="84"/>
      <c r="R1315" s="84"/>
      <c r="S1315" s="84"/>
      <c r="T1315" s="85"/>
      <c r="AT1315" s="18" t="s">
        <v>162</v>
      </c>
      <c r="AU1315" s="18" t="s">
        <v>84</v>
      </c>
    </row>
    <row r="1316" s="12" customFormat="1">
      <c r="B1316" s="236"/>
      <c r="C1316" s="237"/>
      <c r="D1316" s="233" t="s">
        <v>164</v>
      </c>
      <c r="E1316" s="238" t="s">
        <v>19</v>
      </c>
      <c r="F1316" s="239" t="s">
        <v>458</v>
      </c>
      <c r="G1316" s="237"/>
      <c r="H1316" s="240">
        <v>4.9000000000000004</v>
      </c>
      <c r="I1316" s="241"/>
      <c r="J1316" s="237"/>
      <c r="K1316" s="237"/>
      <c r="L1316" s="242"/>
      <c r="M1316" s="243"/>
      <c r="N1316" s="244"/>
      <c r="O1316" s="244"/>
      <c r="P1316" s="244"/>
      <c r="Q1316" s="244"/>
      <c r="R1316" s="244"/>
      <c r="S1316" s="244"/>
      <c r="T1316" s="245"/>
      <c r="AT1316" s="246" t="s">
        <v>164</v>
      </c>
      <c r="AU1316" s="246" t="s">
        <v>84</v>
      </c>
      <c r="AV1316" s="12" t="s">
        <v>84</v>
      </c>
      <c r="AW1316" s="12" t="s">
        <v>34</v>
      </c>
      <c r="AX1316" s="12" t="s">
        <v>74</v>
      </c>
      <c r="AY1316" s="246" t="s">
        <v>153</v>
      </c>
    </row>
    <row r="1317" s="12" customFormat="1">
      <c r="B1317" s="236"/>
      <c r="C1317" s="237"/>
      <c r="D1317" s="233" t="s">
        <v>164</v>
      </c>
      <c r="E1317" s="238" t="s">
        <v>19</v>
      </c>
      <c r="F1317" s="239" t="s">
        <v>459</v>
      </c>
      <c r="G1317" s="237"/>
      <c r="H1317" s="240">
        <v>4.7999999999999998</v>
      </c>
      <c r="I1317" s="241"/>
      <c r="J1317" s="237"/>
      <c r="K1317" s="237"/>
      <c r="L1317" s="242"/>
      <c r="M1317" s="243"/>
      <c r="N1317" s="244"/>
      <c r="O1317" s="244"/>
      <c r="P1317" s="244"/>
      <c r="Q1317" s="244"/>
      <c r="R1317" s="244"/>
      <c r="S1317" s="244"/>
      <c r="T1317" s="245"/>
      <c r="AT1317" s="246" t="s">
        <v>164</v>
      </c>
      <c r="AU1317" s="246" t="s">
        <v>84</v>
      </c>
      <c r="AV1317" s="12" t="s">
        <v>84</v>
      </c>
      <c r="AW1317" s="12" t="s">
        <v>34</v>
      </c>
      <c r="AX1317" s="12" t="s">
        <v>74</v>
      </c>
      <c r="AY1317" s="246" t="s">
        <v>153</v>
      </c>
    </row>
    <row r="1318" s="12" customFormat="1">
      <c r="B1318" s="236"/>
      <c r="C1318" s="237"/>
      <c r="D1318" s="233" t="s">
        <v>164</v>
      </c>
      <c r="E1318" s="238" t="s">
        <v>19</v>
      </c>
      <c r="F1318" s="239" t="s">
        <v>460</v>
      </c>
      <c r="G1318" s="237"/>
      <c r="H1318" s="240">
        <v>6.2999999999999998</v>
      </c>
      <c r="I1318" s="241"/>
      <c r="J1318" s="237"/>
      <c r="K1318" s="237"/>
      <c r="L1318" s="242"/>
      <c r="M1318" s="243"/>
      <c r="N1318" s="244"/>
      <c r="O1318" s="244"/>
      <c r="P1318" s="244"/>
      <c r="Q1318" s="244"/>
      <c r="R1318" s="244"/>
      <c r="S1318" s="244"/>
      <c r="T1318" s="245"/>
      <c r="AT1318" s="246" t="s">
        <v>164</v>
      </c>
      <c r="AU1318" s="246" t="s">
        <v>84</v>
      </c>
      <c r="AV1318" s="12" t="s">
        <v>84</v>
      </c>
      <c r="AW1318" s="12" t="s">
        <v>34</v>
      </c>
      <c r="AX1318" s="12" t="s">
        <v>74</v>
      </c>
      <c r="AY1318" s="246" t="s">
        <v>153</v>
      </c>
    </row>
    <row r="1319" s="12" customFormat="1">
      <c r="B1319" s="236"/>
      <c r="C1319" s="237"/>
      <c r="D1319" s="233" t="s">
        <v>164</v>
      </c>
      <c r="E1319" s="238" t="s">
        <v>19</v>
      </c>
      <c r="F1319" s="239" t="s">
        <v>461</v>
      </c>
      <c r="G1319" s="237"/>
      <c r="H1319" s="240">
        <v>163.80000000000001</v>
      </c>
      <c r="I1319" s="241"/>
      <c r="J1319" s="237"/>
      <c r="K1319" s="237"/>
      <c r="L1319" s="242"/>
      <c r="M1319" s="243"/>
      <c r="N1319" s="244"/>
      <c r="O1319" s="244"/>
      <c r="P1319" s="244"/>
      <c r="Q1319" s="244"/>
      <c r="R1319" s="244"/>
      <c r="S1319" s="244"/>
      <c r="T1319" s="245"/>
      <c r="AT1319" s="246" t="s">
        <v>164</v>
      </c>
      <c r="AU1319" s="246" t="s">
        <v>84</v>
      </c>
      <c r="AV1319" s="12" t="s">
        <v>84</v>
      </c>
      <c r="AW1319" s="12" t="s">
        <v>34</v>
      </c>
      <c r="AX1319" s="12" t="s">
        <v>74</v>
      </c>
      <c r="AY1319" s="246" t="s">
        <v>153</v>
      </c>
    </row>
    <row r="1320" s="12" customFormat="1">
      <c r="B1320" s="236"/>
      <c r="C1320" s="237"/>
      <c r="D1320" s="233" t="s">
        <v>164</v>
      </c>
      <c r="E1320" s="238" t="s">
        <v>19</v>
      </c>
      <c r="F1320" s="239" t="s">
        <v>462</v>
      </c>
      <c r="G1320" s="237"/>
      <c r="H1320" s="240">
        <v>7.5999999999999996</v>
      </c>
      <c r="I1320" s="241"/>
      <c r="J1320" s="237"/>
      <c r="K1320" s="237"/>
      <c r="L1320" s="242"/>
      <c r="M1320" s="243"/>
      <c r="N1320" s="244"/>
      <c r="O1320" s="244"/>
      <c r="P1320" s="244"/>
      <c r="Q1320" s="244"/>
      <c r="R1320" s="244"/>
      <c r="S1320" s="244"/>
      <c r="T1320" s="245"/>
      <c r="AT1320" s="246" t="s">
        <v>164</v>
      </c>
      <c r="AU1320" s="246" t="s">
        <v>84</v>
      </c>
      <c r="AV1320" s="12" t="s">
        <v>84</v>
      </c>
      <c r="AW1320" s="12" t="s">
        <v>34</v>
      </c>
      <c r="AX1320" s="12" t="s">
        <v>74</v>
      </c>
      <c r="AY1320" s="246" t="s">
        <v>153</v>
      </c>
    </row>
    <row r="1321" s="12" customFormat="1">
      <c r="B1321" s="236"/>
      <c r="C1321" s="237"/>
      <c r="D1321" s="233" t="s">
        <v>164</v>
      </c>
      <c r="E1321" s="238" t="s">
        <v>19</v>
      </c>
      <c r="F1321" s="239" t="s">
        <v>463</v>
      </c>
      <c r="G1321" s="237"/>
      <c r="H1321" s="240">
        <v>12.6</v>
      </c>
      <c r="I1321" s="241"/>
      <c r="J1321" s="237"/>
      <c r="K1321" s="237"/>
      <c r="L1321" s="242"/>
      <c r="M1321" s="243"/>
      <c r="N1321" s="244"/>
      <c r="O1321" s="244"/>
      <c r="P1321" s="244"/>
      <c r="Q1321" s="244"/>
      <c r="R1321" s="244"/>
      <c r="S1321" s="244"/>
      <c r="T1321" s="245"/>
      <c r="AT1321" s="246" t="s">
        <v>164</v>
      </c>
      <c r="AU1321" s="246" t="s">
        <v>84</v>
      </c>
      <c r="AV1321" s="12" t="s">
        <v>84</v>
      </c>
      <c r="AW1321" s="12" t="s">
        <v>34</v>
      </c>
      <c r="AX1321" s="12" t="s">
        <v>74</v>
      </c>
      <c r="AY1321" s="246" t="s">
        <v>153</v>
      </c>
    </row>
    <row r="1322" s="12" customFormat="1">
      <c r="B1322" s="236"/>
      <c r="C1322" s="237"/>
      <c r="D1322" s="233" t="s">
        <v>164</v>
      </c>
      <c r="E1322" s="238" t="s">
        <v>19</v>
      </c>
      <c r="F1322" s="239" t="s">
        <v>464</v>
      </c>
      <c r="G1322" s="237"/>
      <c r="H1322" s="240">
        <v>22.16</v>
      </c>
      <c r="I1322" s="241"/>
      <c r="J1322" s="237"/>
      <c r="K1322" s="237"/>
      <c r="L1322" s="242"/>
      <c r="M1322" s="243"/>
      <c r="N1322" s="244"/>
      <c r="O1322" s="244"/>
      <c r="P1322" s="244"/>
      <c r="Q1322" s="244"/>
      <c r="R1322" s="244"/>
      <c r="S1322" s="244"/>
      <c r="T1322" s="245"/>
      <c r="AT1322" s="246" t="s">
        <v>164</v>
      </c>
      <c r="AU1322" s="246" t="s">
        <v>84</v>
      </c>
      <c r="AV1322" s="12" t="s">
        <v>84</v>
      </c>
      <c r="AW1322" s="12" t="s">
        <v>34</v>
      </c>
      <c r="AX1322" s="12" t="s">
        <v>74</v>
      </c>
      <c r="AY1322" s="246" t="s">
        <v>153</v>
      </c>
    </row>
    <row r="1323" s="13" customFormat="1">
      <c r="B1323" s="247"/>
      <c r="C1323" s="248"/>
      <c r="D1323" s="233" t="s">
        <v>164</v>
      </c>
      <c r="E1323" s="249" t="s">
        <v>19</v>
      </c>
      <c r="F1323" s="250" t="s">
        <v>167</v>
      </c>
      <c r="G1323" s="248"/>
      <c r="H1323" s="251">
        <v>222.16</v>
      </c>
      <c r="I1323" s="252"/>
      <c r="J1323" s="248"/>
      <c r="K1323" s="248"/>
      <c r="L1323" s="253"/>
      <c r="M1323" s="254"/>
      <c r="N1323" s="255"/>
      <c r="O1323" s="255"/>
      <c r="P1323" s="255"/>
      <c r="Q1323" s="255"/>
      <c r="R1323" s="255"/>
      <c r="S1323" s="255"/>
      <c r="T1323" s="256"/>
      <c r="AT1323" s="257" t="s">
        <v>164</v>
      </c>
      <c r="AU1323" s="257" t="s">
        <v>84</v>
      </c>
      <c r="AV1323" s="13" t="s">
        <v>160</v>
      </c>
      <c r="AW1323" s="13" t="s">
        <v>34</v>
      </c>
      <c r="AX1323" s="13" t="s">
        <v>82</v>
      </c>
      <c r="AY1323" s="257" t="s">
        <v>153</v>
      </c>
    </row>
    <row r="1324" s="1" customFormat="1" ht="24" customHeight="1">
      <c r="B1324" s="39"/>
      <c r="C1324" s="220" t="s">
        <v>1545</v>
      </c>
      <c r="D1324" s="220" t="s">
        <v>155</v>
      </c>
      <c r="E1324" s="221" t="s">
        <v>1546</v>
      </c>
      <c r="F1324" s="222" t="s">
        <v>1547</v>
      </c>
      <c r="G1324" s="223" t="s">
        <v>182</v>
      </c>
      <c r="H1324" s="224">
        <v>222.16</v>
      </c>
      <c r="I1324" s="225"/>
      <c r="J1324" s="226">
        <f>ROUND(I1324*H1324,2)</f>
        <v>0</v>
      </c>
      <c r="K1324" s="222" t="s">
        <v>159</v>
      </c>
      <c r="L1324" s="44"/>
      <c r="M1324" s="227" t="s">
        <v>19</v>
      </c>
      <c r="N1324" s="228" t="s">
        <v>45</v>
      </c>
      <c r="O1324" s="84"/>
      <c r="P1324" s="229">
        <f>O1324*H1324</f>
        <v>0</v>
      </c>
      <c r="Q1324" s="229">
        <v>6.9999999999999994E-05</v>
      </c>
      <c r="R1324" s="229">
        <f>Q1324*H1324</f>
        <v>0.015551199999999998</v>
      </c>
      <c r="S1324" s="229">
        <v>0</v>
      </c>
      <c r="T1324" s="230">
        <f>S1324*H1324</f>
        <v>0</v>
      </c>
      <c r="AR1324" s="231" t="s">
        <v>257</v>
      </c>
      <c r="AT1324" s="231" t="s">
        <v>155</v>
      </c>
      <c r="AU1324" s="231" t="s">
        <v>84</v>
      </c>
      <c r="AY1324" s="18" t="s">
        <v>153</v>
      </c>
      <c r="BE1324" s="232">
        <f>IF(N1324="základní",J1324,0)</f>
        <v>0</v>
      </c>
      <c r="BF1324" s="232">
        <f>IF(N1324="snížená",J1324,0)</f>
        <v>0</v>
      </c>
      <c r="BG1324" s="232">
        <f>IF(N1324="zákl. přenesená",J1324,0)</f>
        <v>0</v>
      </c>
      <c r="BH1324" s="232">
        <f>IF(N1324="sníž. přenesená",J1324,0)</f>
        <v>0</v>
      </c>
      <c r="BI1324" s="232">
        <f>IF(N1324="nulová",J1324,0)</f>
        <v>0</v>
      </c>
      <c r="BJ1324" s="18" t="s">
        <v>82</v>
      </c>
      <c r="BK1324" s="232">
        <f>ROUND(I1324*H1324,2)</f>
        <v>0</v>
      </c>
      <c r="BL1324" s="18" t="s">
        <v>257</v>
      </c>
      <c r="BM1324" s="231" t="s">
        <v>1548</v>
      </c>
    </row>
    <row r="1325" s="1" customFormat="1">
      <c r="B1325" s="39"/>
      <c r="C1325" s="40"/>
      <c r="D1325" s="233" t="s">
        <v>162</v>
      </c>
      <c r="E1325" s="40"/>
      <c r="F1325" s="234" t="s">
        <v>1544</v>
      </c>
      <c r="G1325" s="40"/>
      <c r="H1325" s="40"/>
      <c r="I1325" s="146"/>
      <c r="J1325" s="40"/>
      <c r="K1325" s="40"/>
      <c r="L1325" s="44"/>
      <c r="M1325" s="235"/>
      <c r="N1325" s="84"/>
      <c r="O1325" s="84"/>
      <c r="P1325" s="84"/>
      <c r="Q1325" s="84"/>
      <c r="R1325" s="84"/>
      <c r="S1325" s="84"/>
      <c r="T1325" s="85"/>
      <c r="AT1325" s="18" t="s">
        <v>162</v>
      </c>
      <c r="AU1325" s="18" t="s">
        <v>84</v>
      </c>
    </row>
    <row r="1326" s="1" customFormat="1" ht="16.5" customHeight="1">
      <c r="B1326" s="39"/>
      <c r="C1326" s="220" t="s">
        <v>1549</v>
      </c>
      <c r="D1326" s="220" t="s">
        <v>155</v>
      </c>
      <c r="E1326" s="221" t="s">
        <v>1550</v>
      </c>
      <c r="F1326" s="222" t="s">
        <v>1551</v>
      </c>
      <c r="G1326" s="223" t="s">
        <v>254</v>
      </c>
      <c r="H1326" s="224">
        <v>1</v>
      </c>
      <c r="I1326" s="225"/>
      <c r="J1326" s="226">
        <f>ROUND(I1326*H1326,2)</f>
        <v>0</v>
      </c>
      <c r="K1326" s="222" t="s">
        <v>159</v>
      </c>
      <c r="L1326" s="44"/>
      <c r="M1326" s="227" t="s">
        <v>19</v>
      </c>
      <c r="N1326" s="228" t="s">
        <v>45</v>
      </c>
      <c r="O1326" s="84"/>
      <c r="P1326" s="229">
        <f>O1326*H1326</f>
        <v>0</v>
      </c>
      <c r="Q1326" s="229">
        <v>0</v>
      </c>
      <c r="R1326" s="229">
        <f>Q1326*H1326</f>
        <v>0</v>
      </c>
      <c r="S1326" s="229">
        <v>0</v>
      </c>
      <c r="T1326" s="230">
        <f>S1326*H1326</f>
        <v>0</v>
      </c>
      <c r="AR1326" s="231" t="s">
        <v>257</v>
      </c>
      <c r="AT1326" s="231" t="s">
        <v>155</v>
      </c>
      <c r="AU1326" s="231" t="s">
        <v>84</v>
      </c>
      <c r="AY1326" s="18" t="s">
        <v>153</v>
      </c>
      <c r="BE1326" s="232">
        <f>IF(N1326="základní",J1326,0)</f>
        <v>0</v>
      </c>
      <c r="BF1326" s="232">
        <f>IF(N1326="snížená",J1326,0)</f>
        <v>0</v>
      </c>
      <c r="BG1326" s="232">
        <f>IF(N1326="zákl. přenesená",J1326,0)</f>
        <v>0</v>
      </c>
      <c r="BH1326" s="232">
        <f>IF(N1326="sníž. přenesená",J1326,0)</f>
        <v>0</v>
      </c>
      <c r="BI1326" s="232">
        <f>IF(N1326="nulová",J1326,0)</f>
        <v>0</v>
      </c>
      <c r="BJ1326" s="18" t="s">
        <v>82</v>
      </c>
      <c r="BK1326" s="232">
        <f>ROUND(I1326*H1326,2)</f>
        <v>0</v>
      </c>
      <c r="BL1326" s="18" t="s">
        <v>257</v>
      </c>
      <c r="BM1326" s="231" t="s">
        <v>1552</v>
      </c>
    </row>
    <row r="1327" s="1" customFormat="1">
      <c r="B1327" s="39"/>
      <c r="C1327" s="40"/>
      <c r="D1327" s="233" t="s">
        <v>162</v>
      </c>
      <c r="E1327" s="40"/>
      <c r="F1327" s="234" t="s">
        <v>1553</v>
      </c>
      <c r="G1327" s="40"/>
      <c r="H1327" s="40"/>
      <c r="I1327" s="146"/>
      <c r="J1327" s="40"/>
      <c r="K1327" s="40"/>
      <c r="L1327" s="44"/>
      <c r="M1327" s="235"/>
      <c r="N1327" s="84"/>
      <c r="O1327" s="84"/>
      <c r="P1327" s="84"/>
      <c r="Q1327" s="84"/>
      <c r="R1327" s="84"/>
      <c r="S1327" s="84"/>
      <c r="T1327" s="85"/>
      <c r="AT1327" s="18" t="s">
        <v>162</v>
      </c>
      <c r="AU1327" s="18" t="s">
        <v>84</v>
      </c>
    </row>
    <row r="1328" s="1" customFormat="1" ht="16.5" customHeight="1">
      <c r="B1328" s="39"/>
      <c r="C1328" s="279" t="s">
        <v>1554</v>
      </c>
      <c r="D1328" s="279" t="s">
        <v>275</v>
      </c>
      <c r="E1328" s="280" t="s">
        <v>1555</v>
      </c>
      <c r="F1328" s="281" t="s">
        <v>1556</v>
      </c>
      <c r="G1328" s="282" t="s">
        <v>254</v>
      </c>
      <c r="H1328" s="283">
        <v>1</v>
      </c>
      <c r="I1328" s="284"/>
      <c r="J1328" s="285">
        <f>ROUND(I1328*H1328,2)</f>
        <v>0</v>
      </c>
      <c r="K1328" s="281" t="s">
        <v>159</v>
      </c>
      <c r="L1328" s="286"/>
      <c r="M1328" s="287" t="s">
        <v>19</v>
      </c>
      <c r="N1328" s="288" t="s">
        <v>45</v>
      </c>
      <c r="O1328" s="84"/>
      <c r="P1328" s="229">
        <f>O1328*H1328</f>
        <v>0</v>
      </c>
      <c r="Q1328" s="229">
        <v>0.052999999999999998</v>
      </c>
      <c r="R1328" s="229">
        <f>Q1328*H1328</f>
        <v>0.052999999999999998</v>
      </c>
      <c r="S1328" s="229">
        <v>0</v>
      </c>
      <c r="T1328" s="230">
        <f>S1328*H1328</f>
        <v>0</v>
      </c>
      <c r="AR1328" s="231" t="s">
        <v>336</v>
      </c>
      <c r="AT1328" s="231" t="s">
        <v>275</v>
      </c>
      <c r="AU1328" s="231" t="s">
        <v>84</v>
      </c>
      <c r="AY1328" s="18" t="s">
        <v>153</v>
      </c>
      <c r="BE1328" s="232">
        <f>IF(N1328="základní",J1328,0)</f>
        <v>0</v>
      </c>
      <c r="BF1328" s="232">
        <f>IF(N1328="snížená",J1328,0)</f>
        <v>0</v>
      </c>
      <c r="BG1328" s="232">
        <f>IF(N1328="zákl. přenesená",J1328,0)</f>
        <v>0</v>
      </c>
      <c r="BH1328" s="232">
        <f>IF(N1328="sníž. přenesená",J1328,0)</f>
        <v>0</v>
      </c>
      <c r="BI1328" s="232">
        <f>IF(N1328="nulová",J1328,0)</f>
        <v>0</v>
      </c>
      <c r="BJ1328" s="18" t="s">
        <v>82</v>
      </c>
      <c r="BK1328" s="232">
        <f>ROUND(I1328*H1328,2)</f>
        <v>0</v>
      </c>
      <c r="BL1328" s="18" t="s">
        <v>257</v>
      </c>
      <c r="BM1328" s="231" t="s">
        <v>1557</v>
      </c>
    </row>
    <row r="1329" s="1" customFormat="1" ht="16.5" customHeight="1">
      <c r="B1329" s="39"/>
      <c r="C1329" s="279" t="s">
        <v>1558</v>
      </c>
      <c r="D1329" s="279" t="s">
        <v>275</v>
      </c>
      <c r="E1329" s="280" t="s">
        <v>1421</v>
      </c>
      <c r="F1329" s="281" t="s">
        <v>1422</v>
      </c>
      <c r="G1329" s="282" t="s">
        <v>254</v>
      </c>
      <c r="H1329" s="283">
        <v>1</v>
      </c>
      <c r="I1329" s="284"/>
      <c r="J1329" s="285">
        <f>ROUND(I1329*H1329,2)</f>
        <v>0</v>
      </c>
      <c r="K1329" s="281" t="s">
        <v>159</v>
      </c>
      <c r="L1329" s="286"/>
      <c r="M1329" s="287" t="s">
        <v>19</v>
      </c>
      <c r="N1329" s="288" t="s">
        <v>45</v>
      </c>
      <c r="O1329" s="84"/>
      <c r="P1329" s="229">
        <f>O1329*H1329</f>
        <v>0</v>
      </c>
      <c r="Q1329" s="229">
        <v>0.0022000000000000001</v>
      </c>
      <c r="R1329" s="229">
        <f>Q1329*H1329</f>
        <v>0.0022000000000000001</v>
      </c>
      <c r="S1329" s="229">
        <v>0</v>
      </c>
      <c r="T1329" s="230">
        <f>S1329*H1329</f>
        <v>0</v>
      </c>
      <c r="AR1329" s="231" t="s">
        <v>336</v>
      </c>
      <c r="AT1329" s="231" t="s">
        <v>275</v>
      </c>
      <c r="AU1329" s="231" t="s">
        <v>84</v>
      </c>
      <c r="AY1329" s="18" t="s">
        <v>153</v>
      </c>
      <c r="BE1329" s="232">
        <f>IF(N1329="základní",J1329,0)</f>
        <v>0</v>
      </c>
      <c r="BF1329" s="232">
        <f>IF(N1329="snížená",J1329,0)</f>
        <v>0</v>
      </c>
      <c r="BG1329" s="232">
        <f>IF(N1329="zákl. přenesená",J1329,0)</f>
        <v>0</v>
      </c>
      <c r="BH1329" s="232">
        <f>IF(N1329="sníž. přenesená",J1329,0)</f>
        <v>0</v>
      </c>
      <c r="BI1329" s="232">
        <f>IF(N1329="nulová",J1329,0)</f>
        <v>0</v>
      </c>
      <c r="BJ1329" s="18" t="s">
        <v>82</v>
      </c>
      <c r="BK1329" s="232">
        <f>ROUND(I1329*H1329,2)</f>
        <v>0</v>
      </c>
      <c r="BL1329" s="18" t="s">
        <v>257</v>
      </c>
      <c r="BM1329" s="231" t="s">
        <v>1559</v>
      </c>
    </row>
    <row r="1330" s="1" customFormat="1" ht="16.5" customHeight="1">
      <c r="B1330" s="39"/>
      <c r="C1330" s="220" t="s">
        <v>1560</v>
      </c>
      <c r="D1330" s="220" t="s">
        <v>155</v>
      </c>
      <c r="E1330" s="221" t="s">
        <v>1561</v>
      </c>
      <c r="F1330" s="222" t="s">
        <v>1562</v>
      </c>
      <c r="G1330" s="223" t="s">
        <v>254</v>
      </c>
      <c r="H1330" s="224">
        <v>2</v>
      </c>
      <c r="I1330" s="225"/>
      <c r="J1330" s="226">
        <f>ROUND(I1330*H1330,2)</f>
        <v>0</v>
      </c>
      <c r="K1330" s="222" t="s">
        <v>159</v>
      </c>
      <c r="L1330" s="44"/>
      <c r="M1330" s="227" t="s">
        <v>19</v>
      </c>
      <c r="N1330" s="228" t="s">
        <v>45</v>
      </c>
      <c r="O1330" s="84"/>
      <c r="P1330" s="229">
        <f>O1330*H1330</f>
        <v>0</v>
      </c>
      <c r="Q1330" s="229">
        <v>0</v>
      </c>
      <c r="R1330" s="229">
        <f>Q1330*H1330</f>
        <v>0</v>
      </c>
      <c r="S1330" s="229">
        <v>0</v>
      </c>
      <c r="T1330" s="230">
        <f>S1330*H1330</f>
        <v>0</v>
      </c>
      <c r="AR1330" s="231" t="s">
        <v>257</v>
      </c>
      <c r="AT1330" s="231" t="s">
        <v>155</v>
      </c>
      <c r="AU1330" s="231" t="s">
        <v>84</v>
      </c>
      <c r="AY1330" s="18" t="s">
        <v>153</v>
      </c>
      <c r="BE1330" s="232">
        <f>IF(N1330="základní",J1330,0)</f>
        <v>0</v>
      </c>
      <c r="BF1330" s="232">
        <f>IF(N1330="snížená",J1330,0)</f>
        <v>0</v>
      </c>
      <c r="BG1330" s="232">
        <f>IF(N1330="zákl. přenesená",J1330,0)</f>
        <v>0</v>
      </c>
      <c r="BH1330" s="232">
        <f>IF(N1330="sníž. přenesená",J1330,0)</f>
        <v>0</v>
      </c>
      <c r="BI1330" s="232">
        <f>IF(N1330="nulová",J1330,0)</f>
        <v>0</v>
      </c>
      <c r="BJ1330" s="18" t="s">
        <v>82</v>
      </c>
      <c r="BK1330" s="232">
        <f>ROUND(I1330*H1330,2)</f>
        <v>0</v>
      </c>
      <c r="BL1330" s="18" t="s">
        <v>257</v>
      </c>
      <c r="BM1330" s="231" t="s">
        <v>1563</v>
      </c>
    </row>
    <row r="1331" s="1" customFormat="1">
      <c r="B1331" s="39"/>
      <c r="C1331" s="40"/>
      <c r="D1331" s="233" t="s">
        <v>162</v>
      </c>
      <c r="E1331" s="40"/>
      <c r="F1331" s="234" t="s">
        <v>1553</v>
      </c>
      <c r="G1331" s="40"/>
      <c r="H1331" s="40"/>
      <c r="I1331" s="146"/>
      <c r="J1331" s="40"/>
      <c r="K1331" s="40"/>
      <c r="L1331" s="44"/>
      <c r="M1331" s="235"/>
      <c r="N1331" s="84"/>
      <c r="O1331" s="84"/>
      <c r="P1331" s="84"/>
      <c r="Q1331" s="84"/>
      <c r="R1331" s="84"/>
      <c r="S1331" s="84"/>
      <c r="T1331" s="85"/>
      <c r="AT1331" s="18" t="s">
        <v>162</v>
      </c>
      <c r="AU1331" s="18" t="s">
        <v>84</v>
      </c>
    </row>
    <row r="1332" s="1" customFormat="1" ht="16.5" customHeight="1">
      <c r="B1332" s="39"/>
      <c r="C1332" s="279" t="s">
        <v>1564</v>
      </c>
      <c r="D1332" s="279" t="s">
        <v>275</v>
      </c>
      <c r="E1332" s="280" t="s">
        <v>1565</v>
      </c>
      <c r="F1332" s="281" t="s">
        <v>1566</v>
      </c>
      <c r="G1332" s="282" t="s">
        <v>254</v>
      </c>
      <c r="H1332" s="283">
        <v>2</v>
      </c>
      <c r="I1332" s="284"/>
      <c r="J1332" s="285">
        <f>ROUND(I1332*H1332,2)</f>
        <v>0</v>
      </c>
      <c r="K1332" s="281" t="s">
        <v>159</v>
      </c>
      <c r="L1332" s="286"/>
      <c r="M1332" s="287" t="s">
        <v>19</v>
      </c>
      <c r="N1332" s="288" t="s">
        <v>45</v>
      </c>
      <c r="O1332" s="84"/>
      <c r="P1332" s="229">
        <f>O1332*H1332</f>
        <v>0</v>
      </c>
      <c r="Q1332" s="229">
        <v>0.023</v>
      </c>
      <c r="R1332" s="229">
        <f>Q1332*H1332</f>
        <v>0.045999999999999999</v>
      </c>
      <c r="S1332" s="229">
        <v>0</v>
      </c>
      <c r="T1332" s="230">
        <f>S1332*H1332</f>
        <v>0</v>
      </c>
      <c r="AR1332" s="231" t="s">
        <v>336</v>
      </c>
      <c r="AT1332" s="231" t="s">
        <v>275</v>
      </c>
      <c r="AU1332" s="231" t="s">
        <v>84</v>
      </c>
      <c r="AY1332" s="18" t="s">
        <v>153</v>
      </c>
      <c r="BE1332" s="232">
        <f>IF(N1332="základní",J1332,0)</f>
        <v>0</v>
      </c>
      <c r="BF1332" s="232">
        <f>IF(N1332="snížená",J1332,0)</f>
        <v>0</v>
      </c>
      <c r="BG1332" s="232">
        <f>IF(N1332="zákl. přenesená",J1332,0)</f>
        <v>0</v>
      </c>
      <c r="BH1332" s="232">
        <f>IF(N1332="sníž. přenesená",J1332,0)</f>
        <v>0</v>
      </c>
      <c r="BI1332" s="232">
        <f>IF(N1332="nulová",J1332,0)</f>
        <v>0</v>
      </c>
      <c r="BJ1332" s="18" t="s">
        <v>82</v>
      </c>
      <c r="BK1332" s="232">
        <f>ROUND(I1332*H1332,2)</f>
        <v>0</v>
      </c>
      <c r="BL1332" s="18" t="s">
        <v>257</v>
      </c>
      <c r="BM1332" s="231" t="s">
        <v>1567</v>
      </c>
    </row>
    <row r="1333" s="1" customFormat="1" ht="16.5" customHeight="1">
      <c r="B1333" s="39"/>
      <c r="C1333" s="220" t="s">
        <v>1568</v>
      </c>
      <c r="D1333" s="220" t="s">
        <v>155</v>
      </c>
      <c r="E1333" s="221" t="s">
        <v>1569</v>
      </c>
      <c r="F1333" s="222" t="s">
        <v>1570</v>
      </c>
      <c r="G1333" s="223" t="s">
        <v>254</v>
      </c>
      <c r="H1333" s="224">
        <v>1</v>
      </c>
      <c r="I1333" s="225"/>
      <c r="J1333" s="226">
        <f>ROUND(I1333*H1333,2)</f>
        <v>0</v>
      </c>
      <c r="K1333" s="222" t="s">
        <v>159</v>
      </c>
      <c r="L1333" s="44"/>
      <c r="M1333" s="227" t="s">
        <v>19</v>
      </c>
      <c r="N1333" s="228" t="s">
        <v>45</v>
      </c>
      <c r="O1333" s="84"/>
      <c r="P1333" s="229">
        <f>O1333*H1333</f>
        <v>0</v>
      </c>
      <c r="Q1333" s="229">
        <v>0</v>
      </c>
      <c r="R1333" s="229">
        <f>Q1333*H1333</f>
        <v>0</v>
      </c>
      <c r="S1333" s="229">
        <v>0</v>
      </c>
      <c r="T1333" s="230">
        <f>S1333*H1333</f>
        <v>0</v>
      </c>
      <c r="AR1333" s="231" t="s">
        <v>257</v>
      </c>
      <c r="AT1333" s="231" t="s">
        <v>155</v>
      </c>
      <c r="AU1333" s="231" t="s">
        <v>84</v>
      </c>
      <c r="AY1333" s="18" t="s">
        <v>153</v>
      </c>
      <c r="BE1333" s="232">
        <f>IF(N1333="základní",J1333,0)</f>
        <v>0</v>
      </c>
      <c r="BF1333" s="232">
        <f>IF(N1333="snížená",J1333,0)</f>
        <v>0</v>
      </c>
      <c r="BG1333" s="232">
        <f>IF(N1333="zákl. přenesená",J1333,0)</f>
        <v>0</v>
      </c>
      <c r="BH1333" s="232">
        <f>IF(N1333="sníž. přenesená",J1333,0)</f>
        <v>0</v>
      </c>
      <c r="BI1333" s="232">
        <f>IF(N1333="nulová",J1333,0)</f>
        <v>0</v>
      </c>
      <c r="BJ1333" s="18" t="s">
        <v>82</v>
      </c>
      <c r="BK1333" s="232">
        <f>ROUND(I1333*H1333,2)</f>
        <v>0</v>
      </c>
      <c r="BL1333" s="18" t="s">
        <v>257</v>
      </c>
      <c r="BM1333" s="231" t="s">
        <v>1571</v>
      </c>
    </row>
    <row r="1334" s="1" customFormat="1">
      <c r="B1334" s="39"/>
      <c r="C1334" s="40"/>
      <c r="D1334" s="233" t="s">
        <v>162</v>
      </c>
      <c r="E1334" s="40"/>
      <c r="F1334" s="234" t="s">
        <v>1553</v>
      </c>
      <c r="G1334" s="40"/>
      <c r="H1334" s="40"/>
      <c r="I1334" s="146"/>
      <c r="J1334" s="40"/>
      <c r="K1334" s="40"/>
      <c r="L1334" s="44"/>
      <c r="M1334" s="235"/>
      <c r="N1334" s="84"/>
      <c r="O1334" s="84"/>
      <c r="P1334" s="84"/>
      <c r="Q1334" s="84"/>
      <c r="R1334" s="84"/>
      <c r="S1334" s="84"/>
      <c r="T1334" s="85"/>
      <c r="AT1334" s="18" t="s">
        <v>162</v>
      </c>
      <c r="AU1334" s="18" t="s">
        <v>84</v>
      </c>
    </row>
    <row r="1335" s="1" customFormat="1" ht="16.5" customHeight="1">
      <c r="B1335" s="39"/>
      <c r="C1335" s="279" t="s">
        <v>1572</v>
      </c>
      <c r="D1335" s="279" t="s">
        <v>275</v>
      </c>
      <c r="E1335" s="280" t="s">
        <v>1573</v>
      </c>
      <c r="F1335" s="281" t="s">
        <v>1574</v>
      </c>
      <c r="G1335" s="282" t="s">
        <v>254</v>
      </c>
      <c r="H1335" s="283">
        <v>1</v>
      </c>
      <c r="I1335" s="284"/>
      <c r="J1335" s="285">
        <f>ROUND(I1335*H1335,2)</f>
        <v>0</v>
      </c>
      <c r="K1335" s="281" t="s">
        <v>159</v>
      </c>
      <c r="L1335" s="286"/>
      <c r="M1335" s="287" t="s">
        <v>19</v>
      </c>
      <c r="N1335" s="288" t="s">
        <v>45</v>
      </c>
      <c r="O1335" s="84"/>
      <c r="P1335" s="229">
        <f>O1335*H1335</f>
        <v>0</v>
      </c>
      <c r="Q1335" s="229">
        <v>0.042000000000000003</v>
      </c>
      <c r="R1335" s="229">
        <f>Q1335*H1335</f>
        <v>0.042000000000000003</v>
      </c>
      <c r="S1335" s="229">
        <v>0</v>
      </c>
      <c r="T1335" s="230">
        <f>S1335*H1335</f>
        <v>0</v>
      </c>
      <c r="AR1335" s="231" t="s">
        <v>336</v>
      </c>
      <c r="AT1335" s="231" t="s">
        <v>275</v>
      </c>
      <c r="AU1335" s="231" t="s">
        <v>84</v>
      </c>
      <c r="AY1335" s="18" t="s">
        <v>153</v>
      </c>
      <c r="BE1335" s="232">
        <f>IF(N1335="základní",J1335,0)</f>
        <v>0</v>
      </c>
      <c r="BF1335" s="232">
        <f>IF(N1335="snížená",J1335,0)</f>
        <v>0</v>
      </c>
      <c r="BG1335" s="232">
        <f>IF(N1335="zákl. přenesená",J1335,0)</f>
        <v>0</v>
      </c>
      <c r="BH1335" s="232">
        <f>IF(N1335="sníž. přenesená",J1335,0)</f>
        <v>0</v>
      </c>
      <c r="BI1335" s="232">
        <f>IF(N1335="nulová",J1335,0)</f>
        <v>0</v>
      </c>
      <c r="BJ1335" s="18" t="s">
        <v>82</v>
      </c>
      <c r="BK1335" s="232">
        <f>ROUND(I1335*H1335,2)</f>
        <v>0</v>
      </c>
      <c r="BL1335" s="18" t="s">
        <v>257</v>
      </c>
      <c r="BM1335" s="231" t="s">
        <v>1575</v>
      </c>
    </row>
    <row r="1336" s="1" customFormat="1" ht="16.5" customHeight="1">
      <c r="B1336" s="39"/>
      <c r="C1336" s="220" t="s">
        <v>1576</v>
      </c>
      <c r="D1336" s="220" t="s">
        <v>155</v>
      </c>
      <c r="E1336" s="221" t="s">
        <v>1577</v>
      </c>
      <c r="F1336" s="222" t="s">
        <v>1578</v>
      </c>
      <c r="G1336" s="223" t="s">
        <v>254</v>
      </c>
      <c r="H1336" s="224">
        <v>9</v>
      </c>
      <c r="I1336" s="225"/>
      <c r="J1336" s="226">
        <f>ROUND(I1336*H1336,2)</f>
        <v>0</v>
      </c>
      <c r="K1336" s="222" t="s">
        <v>159</v>
      </c>
      <c r="L1336" s="44"/>
      <c r="M1336" s="227" t="s">
        <v>19</v>
      </c>
      <c r="N1336" s="228" t="s">
        <v>45</v>
      </c>
      <c r="O1336" s="84"/>
      <c r="P1336" s="229">
        <f>O1336*H1336</f>
        <v>0</v>
      </c>
      <c r="Q1336" s="229">
        <v>0</v>
      </c>
      <c r="R1336" s="229">
        <f>Q1336*H1336</f>
        <v>0</v>
      </c>
      <c r="S1336" s="229">
        <v>0.012999999999999999</v>
      </c>
      <c r="T1336" s="230">
        <f>S1336*H1336</f>
        <v>0.11699999999999999</v>
      </c>
      <c r="AR1336" s="231" t="s">
        <v>257</v>
      </c>
      <c r="AT1336" s="231" t="s">
        <v>155</v>
      </c>
      <c r="AU1336" s="231" t="s">
        <v>84</v>
      </c>
      <c r="AY1336" s="18" t="s">
        <v>153</v>
      </c>
      <c r="BE1336" s="232">
        <f>IF(N1336="základní",J1336,0)</f>
        <v>0</v>
      </c>
      <c r="BF1336" s="232">
        <f>IF(N1336="snížená",J1336,0)</f>
        <v>0</v>
      </c>
      <c r="BG1336" s="232">
        <f>IF(N1336="zákl. přenesená",J1336,0)</f>
        <v>0</v>
      </c>
      <c r="BH1336" s="232">
        <f>IF(N1336="sníž. přenesená",J1336,0)</f>
        <v>0</v>
      </c>
      <c r="BI1336" s="232">
        <f>IF(N1336="nulová",J1336,0)</f>
        <v>0</v>
      </c>
      <c r="BJ1336" s="18" t="s">
        <v>82</v>
      </c>
      <c r="BK1336" s="232">
        <f>ROUND(I1336*H1336,2)</f>
        <v>0</v>
      </c>
      <c r="BL1336" s="18" t="s">
        <v>257</v>
      </c>
      <c r="BM1336" s="231" t="s">
        <v>1579</v>
      </c>
    </row>
    <row r="1337" s="12" customFormat="1">
      <c r="B1337" s="236"/>
      <c r="C1337" s="237"/>
      <c r="D1337" s="233" t="s">
        <v>164</v>
      </c>
      <c r="E1337" s="238" t="s">
        <v>19</v>
      </c>
      <c r="F1337" s="239" t="s">
        <v>1479</v>
      </c>
      <c r="G1337" s="237"/>
      <c r="H1337" s="240">
        <v>9</v>
      </c>
      <c r="I1337" s="241"/>
      <c r="J1337" s="237"/>
      <c r="K1337" s="237"/>
      <c r="L1337" s="242"/>
      <c r="M1337" s="243"/>
      <c r="N1337" s="244"/>
      <c r="O1337" s="244"/>
      <c r="P1337" s="244"/>
      <c r="Q1337" s="244"/>
      <c r="R1337" s="244"/>
      <c r="S1337" s="244"/>
      <c r="T1337" s="245"/>
      <c r="AT1337" s="246" t="s">
        <v>164</v>
      </c>
      <c r="AU1337" s="246" t="s">
        <v>84</v>
      </c>
      <c r="AV1337" s="12" t="s">
        <v>84</v>
      </c>
      <c r="AW1337" s="12" t="s">
        <v>34</v>
      </c>
      <c r="AX1337" s="12" t="s">
        <v>82</v>
      </c>
      <c r="AY1337" s="246" t="s">
        <v>153</v>
      </c>
    </row>
    <row r="1338" s="1" customFormat="1" ht="16.5" customHeight="1">
      <c r="B1338" s="39"/>
      <c r="C1338" s="220" t="s">
        <v>1580</v>
      </c>
      <c r="D1338" s="220" t="s">
        <v>155</v>
      </c>
      <c r="E1338" s="221" t="s">
        <v>1581</v>
      </c>
      <c r="F1338" s="222" t="s">
        <v>1582</v>
      </c>
      <c r="G1338" s="223" t="s">
        <v>254</v>
      </c>
      <c r="H1338" s="224">
        <v>2</v>
      </c>
      <c r="I1338" s="225"/>
      <c r="J1338" s="226">
        <f>ROUND(I1338*H1338,2)</f>
        <v>0</v>
      </c>
      <c r="K1338" s="222" t="s">
        <v>159</v>
      </c>
      <c r="L1338" s="44"/>
      <c r="M1338" s="227" t="s">
        <v>19</v>
      </c>
      <c r="N1338" s="228" t="s">
        <v>45</v>
      </c>
      <c r="O1338" s="84"/>
      <c r="P1338" s="229">
        <f>O1338*H1338</f>
        <v>0</v>
      </c>
      <c r="Q1338" s="229">
        <v>0</v>
      </c>
      <c r="R1338" s="229">
        <f>Q1338*H1338</f>
        <v>0</v>
      </c>
      <c r="S1338" s="229">
        <v>0</v>
      </c>
      <c r="T1338" s="230">
        <f>S1338*H1338</f>
        <v>0</v>
      </c>
      <c r="AR1338" s="231" t="s">
        <v>257</v>
      </c>
      <c r="AT1338" s="231" t="s">
        <v>155</v>
      </c>
      <c r="AU1338" s="231" t="s">
        <v>84</v>
      </c>
      <c r="AY1338" s="18" t="s">
        <v>153</v>
      </c>
      <c r="BE1338" s="232">
        <f>IF(N1338="základní",J1338,0)</f>
        <v>0</v>
      </c>
      <c r="BF1338" s="232">
        <f>IF(N1338="snížená",J1338,0)</f>
        <v>0</v>
      </c>
      <c r="BG1338" s="232">
        <f>IF(N1338="zákl. přenesená",J1338,0)</f>
        <v>0</v>
      </c>
      <c r="BH1338" s="232">
        <f>IF(N1338="sníž. přenesená",J1338,0)</f>
        <v>0</v>
      </c>
      <c r="BI1338" s="232">
        <f>IF(N1338="nulová",J1338,0)</f>
        <v>0</v>
      </c>
      <c r="BJ1338" s="18" t="s">
        <v>82</v>
      </c>
      <c r="BK1338" s="232">
        <f>ROUND(I1338*H1338,2)</f>
        <v>0</v>
      </c>
      <c r="BL1338" s="18" t="s">
        <v>257</v>
      </c>
      <c r="BM1338" s="231" t="s">
        <v>1583</v>
      </c>
    </row>
    <row r="1339" s="1" customFormat="1">
      <c r="B1339" s="39"/>
      <c r="C1339" s="40"/>
      <c r="D1339" s="233" t="s">
        <v>162</v>
      </c>
      <c r="E1339" s="40"/>
      <c r="F1339" s="234" t="s">
        <v>1553</v>
      </c>
      <c r="G1339" s="40"/>
      <c r="H1339" s="40"/>
      <c r="I1339" s="146"/>
      <c r="J1339" s="40"/>
      <c r="K1339" s="40"/>
      <c r="L1339" s="44"/>
      <c r="M1339" s="235"/>
      <c r="N1339" s="84"/>
      <c r="O1339" s="84"/>
      <c r="P1339" s="84"/>
      <c r="Q1339" s="84"/>
      <c r="R1339" s="84"/>
      <c r="S1339" s="84"/>
      <c r="T1339" s="85"/>
      <c r="AT1339" s="18" t="s">
        <v>162</v>
      </c>
      <c r="AU1339" s="18" t="s">
        <v>84</v>
      </c>
    </row>
    <row r="1340" s="1" customFormat="1" ht="16.5" customHeight="1">
      <c r="B1340" s="39"/>
      <c r="C1340" s="279" t="s">
        <v>1584</v>
      </c>
      <c r="D1340" s="279" t="s">
        <v>275</v>
      </c>
      <c r="E1340" s="280" t="s">
        <v>1401</v>
      </c>
      <c r="F1340" s="281" t="s">
        <v>1402</v>
      </c>
      <c r="G1340" s="282" t="s">
        <v>254</v>
      </c>
      <c r="H1340" s="283">
        <v>2</v>
      </c>
      <c r="I1340" s="284"/>
      <c r="J1340" s="285">
        <f>ROUND(I1340*H1340,2)</f>
        <v>0</v>
      </c>
      <c r="K1340" s="281" t="s">
        <v>159</v>
      </c>
      <c r="L1340" s="286"/>
      <c r="M1340" s="287" t="s">
        <v>19</v>
      </c>
      <c r="N1340" s="288" t="s">
        <v>45</v>
      </c>
      <c r="O1340" s="84"/>
      <c r="P1340" s="229">
        <f>O1340*H1340</f>
        <v>0</v>
      </c>
      <c r="Q1340" s="229">
        <v>0.0023999999999999998</v>
      </c>
      <c r="R1340" s="229">
        <f>Q1340*H1340</f>
        <v>0.0047999999999999996</v>
      </c>
      <c r="S1340" s="229">
        <v>0</v>
      </c>
      <c r="T1340" s="230">
        <f>S1340*H1340</f>
        <v>0</v>
      </c>
      <c r="AR1340" s="231" t="s">
        <v>336</v>
      </c>
      <c r="AT1340" s="231" t="s">
        <v>275</v>
      </c>
      <c r="AU1340" s="231" t="s">
        <v>84</v>
      </c>
      <c r="AY1340" s="18" t="s">
        <v>153</v>
      </c>
      <c r="BE1340" s="232">
        <f>IF(N1340="základní",J1340,0)</f>
        <v>0</v>
      </c>
      <c r="BF1340" s="232">
        <f>IF(N1340="snížená",J1340,0)</f>
        <v>0</v>
      </c>
      <c r="BG1340" s="232">
        <f>IF(N1340="zákl. přenesená",J1340,0)</f>
        <v>0</v>
      </c>
      <c r="BH1340" s="232">
        <f>IF(N1340="sníž. přenesená",J1340,0)</f>
        <v>0</v>
      </c>
      <c r="BI1340" s="232">
        <f>IF(N1340="nulová",J1340,0)</f>
        <v>0</v>
      </c>
      <c r="BJ1340" s="18" t="s">
        <v>82</v>
      </c>
      <c r="BK1340" s="232">
        <f>ROUND(I1340*H1340,2)</f>
        <v>0</v>
      </c>
      <c r="BL1340" s="18" t="s">
        <v>257</v>
      </c>
      <c r="BM1340" s="231" t="s">
        <v>1585</v>
      </c>
    </row>
    <row r="1341" s="1" customFormat="1" ht="16.5" customHeight="1">
      <c r="B1341" s="39"/>
      <c r="C1341" s="279" t="s">
        <v>1586</v>
      </c>
      <c r="D1341" s="279" t="s">
        <v>275</v>
      </c>
      <c r="E1341" s="280" t="s">
        <v>1421</v>
      </c>
      <c r="F1341" s="281" t="s">
        <v>1422</v>
      </c>
      <c r="G1341" s="282" t="s">
        <v>254</v>
      </c>
      <c r="H1341" s="283">
        <v>1</v>
      </c>
      <c r="I1341" s="284"/>
      <c r="J1341" s="285">
        <f>ROUND(I1341*H1341,2)</f>
        <v>0</v>
      </c>
      <c r="K1341" s="281" t="s">
        <v>159</v>
      </c>
      <c r="L1341" s="286"/>
      <c r="M1341" s="287" t="s">
        <v>19</v>
      </c>
      <c r="N1341" s="288" t="s">
        <v>45</v>
      </c>
      <c r="O1341" s="84"/>
      <c r="P1341" s="229">
        <f>O1341*H1341</f>
        <v>0</v>
      </c>
      <c r="Q1341" s="229">
        <v>0.0022000000000000001</v>
      </c>
      <c r="R1341" s="229">
        <f>Q1341*H1341</f>
        <v>0.0022000000000000001</v>
      </c>
      <c r="S1341" s="229">
        <v>0</v>
      </c>
      <c r="T1341" s="230">
        <f>S1341*H1341</f>
        <v>0</v>
      </c>
      <c r="AR1341" s="231" t="s">
        <v>336</v>
      </c>
      <c r="AT1341" s="231" t="s">
        <v>275</v>
      </c>
      <c r="AU1341" s="231" t="s">
        <v>84</v>
      </c>
      <c r="AY1341" s="18" t="s">
        <v>153</v>
      </c>
      <c r="BE1341" s="232">
        <f>IF(N1341="základní",J1341,0)</f>
        <v>0</v>
      </c>
      <c r="BF1341" s="232">
        <f>IF(N1341="snížená",J1341,0)</f>
        <v>0</v>
      </c>
      <c r="BG1341" s="232">
        <f>IF(N1341="zákl. přenesená",J1341,0)</f>
        <v>0</v>
      </c>
      <c r="BH1341" s="232">
        <f>IF(N1341="sníž. přenesená",J1341,0)</f>
        <v>0</v>
      </c>
      <c r="BI1341" s="232">
        <f>IF(N1341="nulová",J1341,0)</f>
        <v>0</v>
      </c>
      <c r="BJ1341" s="18" t="s">
        <v>82</v>
      </c>
      <c r="BK1341" s="232">
        <f>ROUND(I1341*H1341,2)</f>
        <v>0</v>
      </c>
      <c r="BL1341" s="18" t="s">
        <v>257</v>
      </c>
      <c r="BM1341" s="231" t="s">
        <v>1587</v>
      </c>
    </row>
    <row r="1342" s="1" customFormat="1" ht="16.5" customHeight="1">
      <c r="B1342" s="39"/>
      <c r="C1342" s="279" t="s">
        <v>1588</v>
      </c>
      <c r="D1342" s="279" t="s">
        <v>275</v>
      </c>
      <c r="E1342" s="280" t="s">
        <v>1589</v>
      </c>
      <c r="F1342" s="281" t="s">
        <v>1590</v>
      </c>
      <c r="G1342" s="282" t="s">
        <v>254</v>
      </c>
      <c r="H1342" s="283">
        <v>1</v>
      </c>
      <c r="I1342" s="284"/>
      <c r="J1342" s="285">
        <f>ROUND(I1342*H1342,2)</f>
        <v>0</v>
      </c>
      <c r="K1342" s="281" t="s">
        <v>159</v>
      </c>
      <c r="L1342" s="286"/>
      <c r="M1342" s="287" t="s">
        <v>19</v>
      </c>
      <c r="N1342" s="288" t="s">
        <v>45</v>
      </c>
      <c r="O1342" s="84"/>
      <c r="P1342" s="229">
        <f>O1342*H1342</f>
        <v>0</v>
      </c>
      <c r="Q1342" s="229">
        <v>0.0022000000000000001</v>
      </c>
      <c r="R1342" s="229">
        <f>Q1342*H1342</f>
        <v>0.0022000000000000001</v>
      </c>
      <c r="S1342" s="229">
        <v>0</v>
      </c>
      <c r="T1342" s="230">
        <f>S1342*H1342</f>
        <v>0</v>
      </c>
      <c r="AR1342" s="231" t="s">
        <v>336</v>
      </c>
      <c r="AT1342" s="231" t="s">
        <v>275</v>
      </c>
      <c r="AU1342" s="231" t="s">
        <v>84</v>
      </c>
      <c r="AY1342" s="18" t="s">
        <v>153</v>
      </c>
      <c r="BE1342" s="232">
        <f>IF(N1342="základní",J1342,0)</f>
        <v>0</v>
      </c>
      <c r="BF1342" s="232">
        <f>IF(N1342="snížená",J1342,0)</f>
        <v>0</v>
      </c>
      <c r="BG1342" s="232">
        <f>IF(N1342="zákl. přenesená",J1342,0)</f>
        <v>0</v>
      </c>
      <c r="BH1342" s="232">
        <f>IF(N1342="sníž. přenesená",J1342,0)</f>
        <v>0</v>
      </c>
      <c r="BI1342" s="232">
        <f>IF(N1342="nulová",J1342,0)</f>
        <v>0</v>
      </c>
      <c r="BJ1342" s="18" t="s">
        <v>82</v>
      </c>
      <c r="BK1342" s="232">
        <f>ROUND(I1342*H1342,2)</f>
        <v>0</v>
      </c>
      <c r="BL1342" s="18" t="s">
        <v>257</v>
      </c>
      <c r="BM1342" s="231" t="s">
        <v>1591</v>
      </c>
    </row>
    <row r="1343" s="1" customFormat="1" ht="16.5" customHeight="1">
      <c r="B1343" s="39"/>
      <c r="C1343" s="220" t="s">
        <v>1592</v>
      </c>
      <c r="D1343" s="220" t="s">
        <v>155</v>
      </c>
      <c r="E1343" s="221" t="s">
        <v>1593</v>
      </c>
      <c r="F1343" s="222" t="s">
        <v>1594</v>
      </c>
      <c r="G1343" s="223" t="s">
        <v>254</v>
      </c>
      <c r="H1343" s="224">
        <v>5</v>
      </c>
      <c r="I1343" s="225"/>
      <c r="J1343" s="226">
        <f>ROUND(I1343*H1343,2)</f>
        <v>0</v>
      </c>
      <c r="K1343" s="222" t="s">
        <v>159</v>
      </c>
      <c r="L1343" s="44"/>
      <c r="M1343" s="227" t="s">
        <v>19</v>
      </c>
      <c r="N1343" s="228" t="s">
        <v>45</v>
      </c>
      <c r="O1343" s="84"/>
      <c r="P1343" s="229">
        <f>O1343*H1343</f>
        <v>0</v>
      </c>
      <c r="Q1343" s="229">
        <v>0</v>
      </c>
      <c r="R1343" s="229">
        <f>Q1343*H1343</f>
        <v>0</v>
      </c>
      <c r="S1343" s="229">
        <v>0</v>
      </c>
      <c r="T1343" s="230">
        <f>S1343*H1343</f>
        <v>0</v>
      </c>
      <c r="AR1343" s="231" t="s">
        <v>257</v>
      </c>
      <c r="AT1343" s="231" t="s">
        <v>155</v>
      </c>
      <c r="AU1343" s="231" t="s">
        <v>84</v>
      </c>
      <c r="AY1343" s="18" t="s">
        <v>153</v>
      </c>
      <c r="BE1343" s="232">
        <f>IF(N1343="základní",J1343,0)</f>
        <v>0</v>
      </c>
      <c r="BF1343" s="232">
        <f>IF(N1343="snížená",J1343,0)</f>
        <v>0</v>
      </c>
      <c r="BG1343" s="232">
        <f>IF(N1343="zákl. přenesená",J1343,0)</f>
        <v>0</v>
      </c>
      <c r="BH1343" s="232">
        <f>IF(N1343="sníž. přenesená",J1343,0)</f>
        <v>0</v>
      </c>
      <c r="BI1343" s="232">
        <f>IF(N1343="nulová",J1343,0)</f>
        <v>0</v>
      </c>
      <c r="BJ1343" s="18" t="s">
        <v>82</v>
      </c>
      <c r="BK1343" s="232">
        <f>ROUND(I1343*H1343,2)</f>
        <v>0</v>
      </c>
      <c r="BL1343" s="18" t="s">
        <v>257</v>
      </c>
      <c r="BM1343" s="231" t="s">
        <v>1595</v>
      </c>
    </row>
    <row r="1344" s="1" customFormat="1">
      <c r="B1344" s="39"/>
      <c r="C1344" s="40"/>
      <c r="D1344" s="233" t="s">
        <v>162</v>
      </c>
      <c r="E1344" s="40"/>
      <c r="F1344" s="234" t="s">
        <v>1553</v>
      </c>
      <c r="G1344" s="40"/>
      <c r="H1344" s="40"/>
      <c r="I1344" s="146"/>
      <c r="J1344" s="40"/>
      <c r="K1344" s="40"/>
      <c r="L1344" s="44"/>
      <c r="M1344" s="235"/>
      <c r="N1344" s="84"/>
      <c r="O1344" s="84"/>
      <c r="P1344" s="84"/>
      <c r="Q1344" s="84"/>
      <c r="R1344" s="84"/>
      <c r="S1344" s="84"/>
      <c r="T1344" s="85"/>
      <c r="AT1344" s="18" t="s">
        <v>162</v>
      </c>
      <c r="AU1344" s="18" t="s">
        <v>84</v>
      </c>
    </row>
    <row r="1345" s="1" customFormat="1" ht="16.5" customHeight="1">
      <c r="B1345" s="39"/>
      <c r="C1345" s="279" t="s">
        <v>1596</v>
      </c>
      <c r="D1345" s="279" t="s">
        <v>275</v>
      </c>
      <c r="E1345" s="280" t="s">
        <v>1597</v>
      </c>
      <c r="F1345" s="281" t="s">
        <v>1598</v>
      </c>
      <c r="G1345" s="282" t="s">
        <v>254</v>
      </c>
      <c r="H1345" s="283">
        <v>5</v>
      </c>
      <c r="I1345" s="284"/>
      <c r="J1345" s="285">
        <f>ROUND(I1345*H1345,2)</f>
        <v>0</v>
      </c>
      <c r="K1345" s="281" t="s">
        <v>159</v>
      </c>
      <c r="L1345" s="286"/>
      <c r="M1345" s="287" t="s">
        <v>19</v>
      </c>
      <c r="N1345" s="288" t="s">
        <v>45</v>
      </c>
      <c r="O1345" s="84"/>
      <c r="P1345" s="229">
        <f>O1345*H1345</f>
        <v>0</v>
      </c>
      <c r="Q1345" s="229">
        <v>0.0022000000000000001</v>
      </c>
      <c r="R1345" s="229">
        <f>Q1345*H1345</f>
        <v>0.011000000000000001</v>
      </c>
      <c r="S1345" s="229">
        <v>0</v>
      </c>
      <c r="T1345" s="230">
        <f>S1345*H1345</f>
        <v>0</v>
      </c>
      <c r="AR1345" s="231" t="s">
        <v>336</v>
      </c>
      <c r="AT1345" s="231" t="s">
        <v>275</v>
      </c>
      <c r="AU1345" s="231" t="s">
        <v>84</v>
      </c>
      <c r="AY1345" s="18" t="s">
        <v>153</v>
      </c>
      <c r="BE1345" s="232">
        <f>IF(N1345="základní",J1345,0)</f>
        <v>0</v>
      </c>
      <c r="BF1345" s="232">
        <f>IF(N1345="snížená",J1345,0)</f>
        <v>0</v>
      </c>
      <c r="BG1345" s="232">
        <f>IF(N1345="zákl. přenesená",J1345,0)</f>
        <v>0</v>
      </c>
      <c r="BH1345" s="232">
        <f>IF(N1345="sníž. přenesená",J1345,0)</f>
        <v>0</v>
      </c>
      <c r="BI1345" s="232">
        <f>IF(N1345="nulová",J1345,0)</f>
        <v>0</v>
      </c>
      <c r="BJ1345" s="18" t="s">
        <v>82</v>
      </c>
      <c r="BK1345" s="232">
        <f>ROUND(I1345*H1345,2)</f>
        <v>0</v>
      </c>
      <c r="BL1345" s="18" t="s">
        <v>257</v>
      </c>
      <c r="BM1345" s="231" t="s">
        <v>1599</v>
      </c>
    </row>
    <row r="1346" s="1" customFormat="1" ht="16.5" customHeight="1">
      <c r="B1346" s="39"/>
      <c r="C1346" s="220" t="s">
        <v>1600</v>
      </c>
      <c r="D1346" s="220" t="s">
        <v>155</v>
      </c>
      <c r="E1346" s="221" t="s">
        <v>1601</v>
      </c>
      <c r="F1346" s="222" t="s">
        <v>1602</v>
      </c>
      <c r="G1346" s="223" t="s">
        <v>158</v>
      </c>
      <c r="H1346" s="224">
        <v>13.109999999999999</v>
      </c>
      <c r="I1346" s="225"/>
      <c r="J1346" s="226">
        <f>ROUND(I1346*H1346,2)</f>
        <v>0</v>
      </c>
      <c r="K1346" s="222" t="s">
        <v>159</v>
      </c>
      <c r="L1346" s="44"/>
      <c r="M1346" s="227" t="s">
        <v>19</v>
      </c>
      <c r="N1346" s="228" t="s">
        <v>45</v>
      </c>
      <c r="O1346" s="84"/>
      <c r="P1346" s="229">
        <f>O1346*H1346</f>
        <v>0</v>
      </c>
      <c r="Q1346" s="229">
        <v>0</v>
      </c>
      <c r="R1346" s="229">
        <f>Q1346*H1346</f>
        <v>0</v>
      </c>
      <c r="S1346" s="229">
        <v>0.02</v>
      </c>
      <c r="T1346" s="230">
        <f>S1346*H1346</f>
        <v>0.26219999999999999</v>
      </c>
      <c r="AR1346" s="231" t="s">
        <v>257</v>
      </c>
      <c r="AT1346" s="231" t="s">
        <v>155</v>
      </c>
      <c r="AU1346" s="231" t="s">
        <v>84</v>
      </c>
      <c r="AY1346" s="18" t="s">
        <v>153</v>
      </c>
      <c r="BE1346" s="232">
        <f>IF(N1346="základní",J1346,0)</f>
        <v>0</v>
      </c>
      <c r="BF1346" s="232">
        <f>IF(N1346="snížená",J1346,0)</f>
        <v>0</v>
      </c>
      <c r="BG1346" s="232">
        <f>IF(N1346="zákl. přenesená",J1346,0)</f>
        <v>0</v>
      </c>
      <c r="BH1346" s="232">
        <f>IF(N1346="sníž. přenesená",J1346,0)</f>
        <v>0</v>
      </c>
      <c r="BI1346" s="232">
        <f>IF(N1346="nulová",J1346,0)</f>
        <v>0</v>
      </c>
      <c r="BJ1346" s="18" t="s">
        <v>82</v>
      </c>
      <c r="BK1346" s="232">
        <f>ROUND(I1346*H1346,2)</f>
        <v>0</v>
      </c>
      <c r="BL1346" s="18" t="s">
        <v>257</v>
      </c>
      <c r="BM1346" s="231" t="s">
        <v>1603</v>
      </c>
    </row>
    <row r="1347" s="12" customFormat="1">
      <c r="B1347" s="236"/>
      <c r="C1347" s="237"/>
      <c r="D1347" s="233" t="s">
        <v>164</v>
      </c>
      <c r="E1347" s="238" t="s">
        <v>19</v>
      </c>
      <c r="F1347" s="239" t="s">
        <v>1604</v>
      </c>
      <c r="G1347" s="237"/>
      <c r="H1347" s="240">
        <v>11.109999999999999</v>
      </c>
      <c r="I1347" s="241"/>
      <c r="J1347" s="237"/>
      <c r="K1347" s="237"/>
      <c r="L1347" s="242"/>
      <c r="M1347" s="243"/>
      <c r="N1347" s="244"/>
      <c r="O1347" s="244"/>
      <c r="P1347" s="244"/>
      <c r="Q1347" s="244"/>
      <c r="R1347" s="244"/>
      <c r="S1347" s="244"/>
      <c r="T1347" s="245"/>
      <c r="AT1347" s="246" t="s">
        <v>164</v>
      </c>
      <c r="AU1347" s="246" t="s">
        <v>84</v>
      </c>
      <c r="AV1347" s="12" t="s">
        <v>84</v>
      </c>
      <c r="AW1347" s="12" t="s">
        <v>34</v>
      </c>
      <c r="AX1347" s="12" t="s">
        <v>74</v>
      </c>
      <c r="AY1347" s="246" t="s">
        <v>153</v>
      </c>
    </row>
    <row r="1348" s="12" customFormat="1">
      <c r="B1348" s="236"/>
      <c r="C1348" s="237"/>
      <c r="D1348" s="233" t="s">
        <v>164</v>
      </c>
      <c r="E1348" s="238" t="s">
        <v>19</v>
      </c>
      <c r="F1348" s="239" t="s">
        <v>1605</v>
      </c>
      <c r="G1348" s="237"/>
      <c r="H1348" s="240">
        <v>2</v>
      </c>
      <c r="I1348" s="241"/>
      <c r="J1348" s="237"/>
      <c r="K1348" s="237"/>
      <c r="L1348" s="242"/>
      <c r="M1348" s="243"/>
      <c r="N1348" s="244"/>
      <c r="O1348" s="244"/>
      <c r="P1348" s="244"/>
      <c r="Q1348" s="244"/>
      <c r="R1348" s="244"/>
      <c r="S1348" s="244"/>
      <c r="T1348" s="245"/>
      <c r="AT1348" s="246" t="s">
        <v>164</v>
      </c>
      <c r="AU1348" s="246" t="s">
        <v>84</v>
      </c>
      <c r="AV1348" s="12" t="s">
        <v>84</v>
      </c>
      <c r="AW1348" s="12" t="s">
        <v>34</v>
      </c>
      <c r="AX1348" s="12" t="s">
        <v>74</v>
      </c>
      <c r="AY1348" s="246" t="s">
        <v>153</v>
      </c>
    </row>
    <row r="1349" s="13" customFormat="1">
      <c r="B1349" s="247"/>
      <c r="C1349" s="248"/>
      <c r="D1349" s="233" t="s">
        <v>164</v>
      </c>
      <c r="E1349" s="249" t="s">
        <v>19</v>
      </c>
      <c r="F1349" s="250" t="s">
        <v>167</v>
      </c>
      <c r="G1349" s="248"/>
      <c r="H1349" s="251">
        <v>13.109999999999999</v>
      </c>
      <c r="I1349" s="252"/>
      <c r="J1349" s="248"/>
      <c r="K1349" s="248"/>
      <c r="L1349" s="253"/>
      <c r="M1349" s="254"/>
      <c r="N1349" s="255"/>
      <c r="O1349" s="255"/>
      <c r="P1349" s="255"/>
      <c r="Q1349" s="255"/>
      <c r="R1349" s="255"/>
      <c r="S1349" s="255"/>
      <c r="T1349" s="256"/>
      <c r="AT1349" s="257" t="s">
        <v>164</v>
      </c>
      <c r="AU1349" s="257" t="s">
        <v>84</v>
      </c>
      <c r="AV1349" s="13" t="s">
        <v>160</v>
      </c>
      <c r="AW1349" s="13" t="s">
        <v>34</v>
      </c>
      <c r="AX1349" s="13" t="s">
        <v>82</v>
      </c>
      <c r="AY1349" s="257" t="s">
        <v>153</v>
      </c>
    </row>
    <row r="1350" s="1" customFormat="1" ht="16.5" customHeight="1">
      <c r="B1350" s="39"/>
      <c r="C1350" s="220" t="s">
        <v>1606</v>
      </c>
      <c r="D1350" s="220" t="s">
        <v>155</v>
      </c>
      <c r="E1350" s="221" t="s">
        <v>1607</v>
      </c>
      <c r="F1350" s="222" t="s">
        <v>1608</v>
      </c>
      <c r="G1350" s="223" t="s">
        <v>182</v>
      </c>
      <c r="H1350" s="224">
        <v>3.8999999999999999</v>
      </c>
      <c r="I1350" s="225"/>
      <c r="J1350" s="226">
        <f>ROUND(I1350*H1350,2)</f>
        <v>0</v>
      </c>
      <c r="K1350" s="222" t="s">
        <v>159</v>
      </c>
      <c r="L1350" s="44"/>
      <c r="M1350" s="227" t="s">
        <v>19</v>
      </c>
      <c r="N1350" s="228" t="s">
        <v>45</v>
      </c>
      <c r="O1350" s="84"/>
      <c r="P1350" s="229">
        <f>O1350*H1350</f>
        <v>0</v>
      </c>
      <c r="Q1350" s="229">
        <v>0</v>
      </c>
      <c r="R1350" s="229">
        <f>Q1350*H1350</f>
        <v>0</v>
      </c>
      <c r="S1350" s="229">
        <v>0</v>
      </c>
      <c r="T1350" s="230">
        <f>S1350*H1350</f>
        <v>0</v>
      </c>
      <c r="AR1350" s="231" t="s">
        <v>257</v>
      </c>
      <c r="AT1350" s="231" t="s">
        <v>155</v>
      </c>
      <c r="AU1350" s="231" t="s">
        <v>84</v>
      </c>
      <c r="AY1350" s="18" t="s">
        <v>153</v>
      </c>
      <c r="BE1350" s="232">
        <f>IF(N1350="základní",J1350,0)</f>
        <v>0</v>
      </c>
      <c r="BF1350" s="232">
        <f>IF(N1350="snížená",J1350,0)</f>
        <v>0</v>
      </c>
      <c r="BG1350" s="232">
        <f>IF(N1350="zákl. přenesená",J1350,0)</f>
        <v>0</v>
      </c>
      <c r="BH1350" s="232">
        <f>IF(N1350="sníž. přenesená",J1350,0)</f>
        <v>0</v>
      </c>
      <c r="BI1350" s="232">
        <f>IF(N1350="nulová",J1350,0)</f>
        <v>0</v>
      </c>
      <c r="BJ1350" s="18" t="s">
        <v>82</v>
      </c>
      <c r="BK1350" s="232">
        <f>ROUND(I1350*H1350,2)</f>
        <v>0</v>
      </c>
      <c r="BL1350" s="18" t="s">
        <v>257</v>
      </c>
      <c r="BM1350" s="231" t="s">
        <v>1609</v>
      </c>
    </row>
    <row r="1351" s="1" customFormat="1">
      <c r="B1351" s="39"/>
      <c r="C1351" s="40"/>
      <c r="D1351" s="233" t="s">
        <v>162</v>
      </c>
      <c r="E1351" s="40"/>
      <c r="F1351" s="234" t="s">
        <v>1610</v>
      </c>
      <c r="G1351" s="40"/>
      <c r="H1351" s="40"/>
      <c r="I1351" s="146"/>
      <c r="J1351" s="40"/>
      <c r="K1351" s="40"/>
      <c r="L1351" s="44"/>
      <c r="M1351" s="235"/>
      <c r="N1351" s="84"/>
      <c r="O1351" s="84"/>
      <c r="P1351" s="84"/>
      <c r="Q1351" s="84"/>
      <c r="R1351" s="84"/>
      <c r="S1351" s="84"/>
      <c r="T1351" s="85"/>
      <c r="AT1351" s="18" t="s">
        <v>162</v>
      </c>
      <c r="AU1351" s="18" t="s">
        <v>84</v>
      </c>
    </row>
    <row r="1352" s="12" customFormat="1">
      <c r="B1352" s="236"/>
      <c r="C1352" s="237"/>
      <c r="D1352" s="233" t="s">
        <v>164</v>
      </c>
      <c r="E1352" s="238" t="s">
        <v>19</v>
      </c>
      <c r="F1352" s="239" t="s">
        <v>1611</v>
      </c>
      <c r="G1352" s="237"/>
      <c r="H1352" s="240">
        <v>3.2999999999999998</v>
      </c>
      <c r="I1352" s="241"/>
      <c r="J1352" s="237"/>
      <c r="K1352" s="237"/>
      <c r="L1352" s="242"/>
      <c r="M1352" s="243"/>
      <c r="N1352" s="244"/>
      <c r="O1352" s="244"/>
      <c r="P1352" s="244"/>
      <c r="Q1352" s="244"/>
      <c r="R1352" s="244"/>
      <c r="S1352" s="244"/>
      <c r="T1352" s="245"/>
      <c r="AT1352" s="246" t="s">
        <v>164</v>
      </c>
      <c r="AU1352" s="246" t="s">
        <v>84</v>
      </c>
      <c r="AV1352" s="12" t="s">
        <v>84</v>
      </c>
      <c r="AW1352" s="12" t="s">
        <v>34</v>
      </c>
      <c r="AX1352" s="12" t="s">
        <v>74</v>
      </c>
      <c r="AY1352" s="246" t="s">
        <v>153</v>
      </c>
    </row>
    <row r="1353" s="12" customFormat="1">
      <c r="B1353" s="236"/>
      <c r="C1353" s="237"/>
      <c r="D1353" s="233" t="s">
        <v>164</v>
      </c>
      <c r="E1353" s="238" t="s">
        <v>19</v>
      </c>
      <c r="F1353" s="239" t="s">
        <v>1612</v>
      </c>
      <c r="G1353" s="237"/>
      <c r="H1353" s="240">
        <v>0.59999999999999998</v>
      </c>
      <c r="I1353" s="241"/>
      <c r="J1353" s="237"/>
      <c r="K1353" s="237"/>
      <c r="L1353" s="242"/>
      <c r="M1353" s="243"/>
      <c r="N1353" s="244"/>
      <c r="O1353" s="244"/>
      <c r="P1353" s="244"/>
      <c r="Q1353" s="244"/>
      <c r="R1353" s="244"/>
      <c r="S1353" s="244"/>
      <c r="T1353" s="245"/>
      <c r="AT1353" s="246" t="s">
        <v>164</v>
      </c>
      <c r="AU1353" s="246" t="s">
        <v>84</v>
      </c>
      <c r="AV1353" s="12" t="s">
        <v>84</v>
      </c>
      <c r="AW1353" s="12" t="s">
        <v>34</v>
      </c>
      <c r="AX1353" s="12" t="s">
        <v>74</v>
      </c>
      <c r="AY1353" s="246" t="s">
        <v>153</v>
      </c>
    </row>
    <row r="1354" s="13" customFormat="1">
      <c r="B1354" s="247"/>
      <c r="C1354" s="248"/>
      <c r="D1354" s="233" t="s">
        <v>164</v>
      </c>
      <c r="E1354" s="249" t="s">
        <v>19</v>
      </c>
      <c r="F1354" s="250" t="s">
        <v>167</v>
      </c>
      <c r="G1354" s="248"/>
      <c r="H1354" s="251">
        <v>3.8999999999999999</v>
      </c>
      <c r="I1354" s="252"/>
      <c r="J1354" s="248"/>
      <c r="K1354" s="248"/>
      <c r="L1354" s="253"/>
      <c r="M1354" s="254"/>
      <c r="N1354" s="255"/>
      <c r="O1354" s="255"/>
      <c r="P1354" s="255"/>
      <c r="Q1354" s="255"/>
      <c r="R1354" s="255"/>
      <c r="S1354" s="255"/>
      <c r="T1354" s="256"/>
      <c r="AT1354" s="257" t="s">
        <v>164</v>
      </c>
      <c r="AU1354" s="257" t="s">
        <v>84</v>
      </c>
      <c r="AV1354" s="13" t="s">
        <v>160</v>
      </c>
      <c r="AW1354" s="13" t="s">
        <v>34</v>
      </c>
      <c r="AX1354" s="13" t="s">
        <v>82</v>
      </c>
      <c r="AY1354" s="257" t="s">
        <v>153</v>
      </c>
    </row>
    <row r="1355" s="1" customFormat="1" ht="16.5" customHeight="1">
      <c r="B1355" s="39"/>
      <c r="C1355" s="279" t="s">
        <v>1613</v>
      </c>
      <c r="D1355" s="279" t="s">
        <v>275</v>
      </c>
      <c r="E1355" s="280" t="s">
        <v>1614</v>
      </c>
      <c r="F1355" s="281" t="s">
        <v>1615</v>
      </c>
      <c r="G1355" s="282" t="s">
        <v>254</v>
      </c>
      <c r="H1355" s="283">
        <v>3</v>
      </c>
      <c r="I1355" s="284"/>
      <c r="J1355" s="285">
        <f>ROUND(I1355*H1355,2)</f>
        <v>0</v>
      </c>
      <c r="K1355" s="281" t="s">
        <v>19</v>
      </c>
      <c r="L1355" s="286"/>
      <c r="M1355" s="287" t="s">
        <v>19</v>
      </c>
      <c r="N1355" s="288" t="s">
        <v>45</v>
      </c>
      <c r="O1355" s="84"/>
      <c r="P1355" s="229">
        <f>O1355*H1355</f>
        <v>0</v>
      </c>
      <c r="Q1355" s="229">
        <v>0.0058999999999999999</v>
      </c>
      <c r="R1355" s="229">
        <f>Q1355*H1355</f>
        <v>0.0177</v>
      </c>
      <c r="S1355" s="229">
        <v>0</v>
      </c>
      <c r="T1355" s="230">
        <f>S1355*H1355</f>
        <v>0</v>
      </c>
      <c r="AR1355" s="231" t="s">
        <v>336</v>
      </c>
      <c r="AT1355" s="231" t="s">
        <v>275</v>
      </c>
      <c r="AU1355" s="231" t="s">
        <v>84</v>
      </c>
      <c r="AY1355" s="18" t="s">
        <v>153</v>
      </c>
      <c r="BE1355" s="232">
        <f>IF(N1355="základní",J1355,0)</f>
        <v>0</v>
      </c>
      <c r="BF1355" s="232">
        <f>IF(N1355="snížená",J1355,0)</f>
        <v>0</v>
      </c>
      <c r="BG1355" s="232">
        <f>IF(N1355="zákl. přenesená",J1355,0)</f>
        <v>0</v>
      </c>
      <c r="BH1355" s="232">
        <f>IF(N1355="sníž. přenesená",J1355,0)</f>
        <v>0</v>
      </c>
      <c r="BI1355" s="232">
        <f>IF(N1355="nulová",J1355,0)</f>
        <v>0</v>
      </c>
      <c r="BJ1355" s="18" t="s">
        <v>82</v>
      </c>
      <c r="BK1355" s="232">
        <f>ROUND(I1355*H1355,2)</f>
        <v>0</v>
      </c>
      <c r="BL1355" s="18" t="s">
        <v>257</v>
      </c>
      <c r="BM1355" s="231" t="s">
        <v>1616</v>
      </c>
    </row>
    <row r="1356" s="1" customFormat="1" ht="16.5" customHeight="1">
      <c r="B1356" s="39"/>
      <c r="C1356" s="279" t="s">
        <v>1617</v>
      </c>
      <c r="D1356" s="279" t="s">
        <v>275</v>
      </c>
      <c r="E1356" s="280" t="s">
        <v>1618</v>
      </c>
      <c r="F1356" s="281" t="s">
        <v>1619</v>
      </c>
      <c r="G1356" s="282" t="s">
        <v>254</v>
      </c>
      <c r="H1356" s="283">
        <v>1</v>
      </c>
      <c r="I1356" s="284"/>
      <c r="J1356" s="285">
        <f>ROUND(I1356*H1356,2)</f>
        <v>0</v>
      </c>
      <c r="K1356" s="281" t="s">
        <v>19</v>
      </c>
      <c r="L1356" s="286"/>
      <c r="M1356" s="287" t="s">
        <v>19</v>
      </c>
      <c r="N1356" s="288" t="s">
        <v>45</v>
      </c>
      <c r="O1356" s="84"/>
      <c r="P1356" s="229">
        <f>O1356*H1356</f>
        <v>0</v>
      </c>
      <c r="Q1356" s="229">
        <v>0.017899999999999999</v>
      </c>
      <c r="R1356" s="229">
        <f>Q1356*H1356</f>
        <v>0.017899999999999999</v>
      </c>
      <c r="S1356" s="229">
        <v>0</v>
      </c>
      <c r="T1356" s="230">
        <f>S1356*H1356</f>
        <v>0</v>
      </c>
      <c r="AR1356" s="231" t="s">
        <v>336</v>
      </c>
      <c r="AT1356" s="231" t="s">
        <v>275</v>
      </c>
      <c r="AU1356" s="231" t="s">
        <v>84</v>
      </c>
      <c r="AY1356" s="18" t="s">
        <v>153</v>
      </c>
      <c r="BE1356" s="232">
        <f>IF(N1356="základní",J1356,0)</f>
        <v>0</v>
      </c>
      <c r="BF1356" s="232">
        <f>IF(N1356="snížená",J1356,0)</f>
        <v>0</v>
      </c>
      <c r="BG1356" s="232">
        <f>IF(N1356="zákl. přenesená",J1356,0)</f>
        <v>0</v>
      </c>
      <c r="BH1356" s="232">
        <f>IF(N1356="sníž. přenesená",J1356,0)</f>
        <v>0</v>
      </c>
      <c r="BI1356" s="232">
        <f>IF(N1356="nulová",J1356,0)</f>
        <v>0</v>
      </c>
      <c r="BJ1356" s="18" t="s">
        <v>82</v>
      </c>
      <c r="BK1356" s="232">
        <f>ROUND(I1356*H1356,2)</f>
        <v>0</v>
      </c>
      <c r="BL1356" s="18" t="s">
        <v>257</v>
      </c>
      <c r="BM1356" s="231" t="s">
        <v>1620</v>
      </c>
    </row>
    <row r="1357" s="1" customFormat="1" ht="16.5" customHeight="1">
      <c r="B1357" s="39"/>
      <c r="C1357" s="220" t="s">
        <v>1621</v>
      </c>
      <c r="D1357" s="220" t="s">
        <v>155</v>
      </c>
      <c r="E1357" s="221" t="s">
        <v>1622</v>
      </c>
      <c r="F1357" s="222" t="s">
        <v>1623</v>
      </c>
      <c r="G1357" s="223" t="s">
        <v>1279</v>
      </c>
      <c r="H1357" s="224">
        <v>1</v>
      </c>
      <c r="I1357" s="225"/>
      <c r="J1357" s="226">
        <f>ROUND(I1357*H1357,2)</f>
        <v>0</v>
      </c>
      <c r="K1357" s="222" t="s">
        <v>19</v>
      </c>
      <c r="L1357" s="44"/>
      <c r="M1357" s="227" t="s">
        <v>19</v>
      </c>
      <c r="N1357" s="228" t="s">
        <v>45</v>
      </c>
      <c r="O1357" s="84"/>
      <c r="P1357" s="229">
        <f>O1357*H1357</f>
        <v>0</v>
      </c>
      <c r="Q1357" s="229">
        <v>6.0000000000000002E-05</v>
      </c>
      <c r="R1357" s="229">
        <f>Q1357*H1357</f>
        <v>6.0000000000000002E-05</v>
      </c>
      <c r="S1357" s="229">
        <v>0</v>
      </c>
      <c r="T1357" s="230">
        <f>S1357*H1357</f>
        <v>0</v>
      </c>
      <c r="AR1357" s="231" t="s">
        <v>257</v>
      </c>
      <c r="AT1357" s="231" t="s">
        <v>155</v>
      </c>
      <c r="AU1357" s="231" t="s">
        <v>84</v>
      </c>
      <c r="AY1357" s="18" t="s">
        <v>153</v>
      </c>
      <c r="BE1357" s="232">
        <f>IF(N1357="základní",J1357,0)</f>
        <v>0</v>
      </c>
      <c r="BF1357" s="232">
        <f>IF(N1357="snížená",J1357,0)</f>
        <v>0</v>
      </c>
      <c r="BG1357" s="232">
        <f>IF(N1357="zákl. přenesená",J1357,0)</f>
        <v>0</v>
      </c>
      <c r="BH1357" s="232">
        <f>IF(N1357="sníž. přenesená",J1357,0)</f>
        <v>0</v>
      </c>
      <c r="BI1357" s="232">
        <f>IF(N1357="nulová",J1357,0)</f>
        <v>0</v>
      </c>
      <c r="BJ1357" s="18" t="s">
        <v>82</v>
      </c>
      <c r="BK1357" s="232">
        <f>ROUND(I1357*H1357,2)</f>
        <v>0</v>
      </c>
      <c r="BL1357" s="18" t="s">
        <v>257</v>
      </c>
      <c r="BM1357" s="231" t="s">
        <v>1624</v>
      </c>
    </row>
    <row r="1358" s="1" customFormat="1">
      <c r="B1358" s="39"/>
      <c r="C1358" s="40"/>
      <c r="D1358" s="233" t="s">
        <v>162</v>
      </c>
      <c r="E1358" s="40"/>
      <c r="F1358" s="234" t="s">
        <v>1625</v>
      </c>
      <c r="G1358" s="40"/>
      <c r="H1358" s="40"/>
      <c r="I1358" s="146"/>
      <c r="J1358" s="40"/>
      <c r="K1358" s="40"/>
      <c r="L1358" s="44"/>
      <c r="M1358" s="235"/>
      <c r="N1358" s="84"/>
      <c r="O1358" s="84"/>
      <c r="P1358" s="84"/>
      <c r="Q1358" s="84"/>
      <c r="R1358" s="84"/>
      <c r="S1358" s="84"/>
      <c r="T1358" s="85"/>
      <c r="AT1358" s="18" t="s">
        <v>162</v>
      </c>
      <c r="AU1358" s="18" t="s">
        <v>84</v>
      </c>
    </row>
    <row r="1359" s="14" customFormat="1">
      <c r="B1359" s="258"/>
      <c r="C1359" s="259"/>
      <c r="D1359" s="233" t="s">
        <v>164</v>
      </c>
      <c r="E1359" s="260" t="s">
        <v>19</v>
      </c>
      <c r="F1359" s="261" t="s">
        <v>1626</v>
      </c>
      <c r="G1359" s="259"/>
      <c r="H1359" s="260" t="s">
        <v>19</v>
      </c>
      <c r="I1359" s="262"/>
      <c r="J1359" s="259"/>
      <c r="K1359" s="259"/>
      <c r="L1359" s="263"/>
      <c r="M1359" s="264"/>
      <c r="N1359" s="265"/>
      <c r="O1359" s="265"/>
      <c r="P1359" s="265"/>
      <c r="Q1359" s="265"/>
      <c r="R1359" s="265"/>
      <c r="S1359" s="265"/>
      <c r="T1359" s="266"/>
      <c r="AT1359" s="267" t="s">
        <v>164</v>
      </c>
      <c r="AU1359" s="267" t="s">
        <v>84</v>
      </c>
      <c r="AV1359" s="14" t="s">
        <v>82</v>
      </c>
      <c r="AW1359" s="14" t="s">
        <v>34</v>
      </c>
      <c r="AX1359" s="14" t="s">
        <v>74</v>
      </c>
      <c r="AY1359" s="267" t="s">
        <v>153</v>
      </c>
    </row>
    <row r="1360" s="12" customFormat="1">
      <c r="B1360" s="236"/>
      <c r="C1360" s="237"/>
      <c r="D1360" s="233" t="s">
        <v>164</v>
      </c>
      <c r="E1360" s="238" t="s">
        <v>19</v>
      </c>
      <c r="F1360" s="239" t="s">
        <v>82</v>
      </c>
      <c r="G1360" s="237"/>
      <c r="H1360" s="240">
        <v>1</v>
      </c>
      <c r="I1360" s="241"/>
      <c r="J1360" s="237"/>
      <c r="K1360" s="237"/>
      <c r="L1360" s="242"/>
      <c r="M1360" s="243"/>
      <c r="N1360" s="244"/>
      <c r="O1360" s="244"/>
      <c r="P1360" s="244"/>
      <c r="Q1360" s="244"/>
      <c r="R1360" s="244"/>
      <c r="S1360" s="244"/>
      <c r="T1360" s="245"/>
      <c r="AT1360" s="246" t="s">
        <v>164</v>
      </c>
      <c r="AU1360" s="246" t="s">
        <v>84</v>
      </c>
      <c r="AV1360" s="12" t="s">
        <v>84</v>
      </c>
      <c r="AW1360" s="12" t="s">
        <v>34</v>
      </c>
      <c r="AX1360" s="12" t="s">
        <v>74</v>
      </c>
      <c r="AY1360" s="246" t="s">
        <v>153</v>
      </c>
    </row>
    <row r="1361" s="13" customFormat="1">
      <c r="B1361" s="247"/>
      <c r="C1361" s="248"/>
      <c r="D1361" s="233" t="s">
        <v>164</v>
      </c>
      <c r="E1361" s="249" t="s">
        <v>19</v>
      </c>
      <c r="F1361" s="250" t="s">
        <v>167</v>
      </c>
      <c r="G1361" s="248"/>
      <c r="H1361" s="251">
        <v>1</v>
      </c>
      <c r="I1361" s="252"/>
      <c r="J1361" s="248"/>
      <c r="K1361" s="248"/>
      <c r="L1361" s="253"/>
      <c r="M1361" s="254"/>
      <c r="N1361" s="255"/>
      <c r="O1361" s="255"/>
      <c r="P1361" s="255"/>
      <c r="Q1361" s="255"/>
      <c r="R1361" s="255"/>
      <c r="S1361" s="255"/>
      <c r="T1361" s="256"/>
      <c r="AT1361" s="257" t="s">
        <v>164</v>
      </c>
      <c r="AU1361" s="257" t="s">
        <v>84</v>
      </c>
      <c r="AV1361" s="13" t="s">
        <v>160</v>
      </c>
      <c r="AW1361" s="13" t="s">
        <v>34</v>
      </c>
      <c r="AX1361" s="13" t="s">
        <v>82</v>
      </c>
      <c r="AY1361" s="257" t="s">
        <v>153</v>
      </c>
    </row>
    <row r="1362" s="1" customFormat="1" ht="16.5" customHeight="1">
      <c r="B1362" s="39"/>
      <c r="C1362" s="220" t="s">
        <v>1627</v>
      </c>
      <c r="D1362" s="220" t="s">
        <v>155</v>
      </c>
      <c r="E1362" s="221" t="s">
        <v>1628</v>
      </c>
      <c r="F1362" s="222" t="s">
        <v>1623</v>
      </c>
      <c r="G1362" s="223" t="s">
        <v>1279</v>
      </c>
      <c r="H1362" s="224">
        <v>1</v>
      </c>
      <c r="I1362" s="225"/>
      <c r="J1362" s="226">
        <f>ROUND(I1362*H1362,2)</f>
        <v>0</v>
      </c>
      <c r="K1362" s="222" t="s">
        <v>19</v>
      </c>
      <c r="L1362" s="44"/>
      <c r="M1362" s="227" t="s">
        <v>19</v>
      </c>
      <c r="N1362" s="228" t="s">
        <v>45</v>
      </c>
      <c r="O1362" s="84"/>
      <c r="P1362" s="229">
        <f>O1362*H1362</f>
        <v>0</v>
      </c>
      <c r="Q1362" s="229">
        <v>6.0000000000000002E-05</v>
      </c>
      <c r="R1362" s="229">
        <f>Q1362*H1362</f>
        <v>6.0000000000000002E-05</v>
      </c>
      <c r="S1362" s="229">
        <v>0</v>
      </c>
      <c r="T1362" s="230">
        <f>S1362*H1362</f>
        <v>0</v>
      </c>
      <c r="AR1362" s="231" t="s">
        <v>257</v>
      </c>
      <c r="AT1362" s="231" t="s">
        <v>155</v>
      </c>
      <c r="AU1362" s="231" t="s">
        <v>84</v>
      </c>
      <c r="AY1362" s="18" t="s">
        <v>153</v>
      </c>
      <c r="BE1362" s="232">
        <f>IF(N1362="základní",J1362,0)</f>
        <v>0</v>
      </c>
      <c r="BF1362" s="232">
        <f>IF(N1362="snížená",J1362,0)</f>
        <v>0</v>
      </c>
      <c r="BG1362" s="232">
        <f>IF(N1362="zákl. přenesená",J1362,0)</f>
        <v>0</v>
      </c>
      <c r="BH1362" s="232">
        <f>IF(N1362="sníž. přenesená",J1362,0)</f>
        <v>0</v>
      </c>
      <c r="BI1362" s="232">
        <f>IF(N1362="nulová",J1362,0)</f>
        <v>0</v>
      </c>
      <c r="BJ1362" s="18" t="s">
        <v>82</v>
      </c>
      <c r="BK1362" s="232">
        <f>ROUND(I1362*H1362,2)</f>
        <v>0</v>
      </c>
      <c r="BL1362" s="18" t="s">
        <v>257</v>
      </c>
      <c r="BM1362" s="231" t="s">
        <v>1629</v>
      </c>
    </row>
    <row r="1363" s="1" customFormat="1">
      <c r="B1363" s="39"/>
      <c r="C1363" s="40"/>
      <c r="D1363" s="233" t="s">
        <v>162</v>
      </c>
      <c r="E1363" s="40"/>
      <c r="F1363" s="234" t="s">
        <v>1625</v>
      </c>
      <c r="G1363" s="40"/>
      <c r="H1363" s="40"/>
      <c r="I1363" s="146"/>
      <c r="J1363" s="40"/>
      <c r="K1363" s="40"/>
      <c r="L1363" s="44"/>
      <c r="M1363" s="235"/>
      <c r="N1363" s="84"/>
      <c r="O1363" s="84"/>
      <c r="P1363" s="84"/>
      <c r="Q1363" s="84"/>
      <c r="R1363" s="84"/>
      <c r="S1363" s="84"/>
      <c r="T1363" s="85"/>
      <c r="AT1363" s="18" t="s">
        <v>162</v>
      </c>
      <c r="AU1363" s="18" t="s">
        <v>84</v>
      </c>
    </row>
    <row r="1364" s="14" customFormat="1">
      <c r="B1364" s="258"/>
      <c r="C1364" s="259"/>
      <c r="D1364" s="233" t="s">
        <v>164</v>
      </c>
      <c r="E1364" s="260" t="s">
        <v>19</v>
      </c>
      <c r="F1364" s="261" t="s">
        <v>1630</v>
      </c>
      <c r="G1364" s="259"/>
      <c r="H1364" s="260" t="s">
        <v>19</v>
      </c>
      <c r="I1364" s="262"/>
      <c r="J1364" s="259"/>
      <c r="K1364" s="259"/>
      <c r="L1364" s="263"/>
      <c r="M1364" s="264"/>
      <c r="N1364" s="265"/>
      <c r="O1364" s="265"/>
      <c r="P1364" s="265"/>
      <c r="Q1364" s="265"/>
      <c r="R1364" s="265"/>
      <c r="S1364" s="265"/>
      <c r="T1364" s="266"/>
      <c r="AT1364" s="267" t="s">
        <v>164</v>
      </c>
      <c r="AU1364" s="267" t="s">
        <v>84</v>
      </c>
      <c r="AV1364" s="14" t="s">
        <v>82</v>
      </c>
      <c r="AW1364" s="14" t="s">
        <v>34</v>
      </c>
      <c r="AX1364" s="14" t="s">
        <v>74</v>
      </c>
      <c r="AY1364" s="267" t="s">
        <v>153</v>
      </c>
    </row>
    <row r="1365" s="12" customFormat="1">
      <c r="B1365" s="236"/>
      <c r="C1365" s="237"/>
      <c r="D1365" s="233" t="s">
        <v>164</v>
      </c>
      <c r="E1365" s="238" t="s">
        <v>19</v>
      </c>
      <c r="F1365" s="239" t="s">
        <v>82</v>
      </c>
      <c r="G1365" s="237"/>
      <c r="H1365" s="240">
        <v>1</v>
      </c>
      <c r="I1365" s="241"/>
      <c r="J1365" s="237"/>
      <c r="K1365" s="237"/>
      <c r="L1365" s="242"/>
      <c r="M1365" s="243"/>
      <c r="N1365" s="244"/>
      <c r="O1365" s="244"/>
      <c r="P1365" s="244"/>
      <c r="Q1365" s="244"/>
      <c r="R1365" s="244"/>
      <c r="S1365" s="244"/>
      <c r="T1365" s="245"/>
      <c r="AT1365" s="246" t="s">
        <v>164</v>
      </c>
      <c r="AU1365" s="246" t="s">
        <v>84</v>
      </c>
      <c r="AV1365" s="12" t="s">
        <v>84</v>
      </c>
      <c r="AW1365" s="12" t="s">
        <v>34</v>
      </c>
      <c r="AX1365" s="12" t="s">
        <v>74</v>
      </c>
      <c r="AY1365" s="246" t="s">
        <v>153</v>
      </c>
    </row>
    <row r="1366" s="13" customFormat="1">
      <c r="B1366" s="247"/>
      <c r="C1366" s="248"/>
      <c r="D1366" s="233" t="s">
        <v>164</v>
      </c>
      <c r="E1366" s="249" t="s">
        <v>19</v>
      </c>
      <c r="F1366" s="250" t="s">
        <v>167</v>
      </c>
      <c r="G1366" s="248"/>
      <c r="H1366" s="251">
        <v>1</v>
      </c>
      <c r="I1366" s="252"/>
      <c r="J1366" s="248"/>
      <c r="K1366" s="248"/>
      <c r="L1366" s="253"/>
      <c r="M1366" s="254"/>
      <c r="N1366" s="255"/>
      <c r="O1366" s="255"/>
      <c r="P1366" s="255"/>
      <c r="Q1366" s="255"/>
      <c r="R1366" s="255"/>
      <c r="S1366" s="255"/>
      <c r="T1366" s="256"/>
      <c r="AT1366" s="257" t="s">
        <v>164</v>
      </c>
      <c r="AU1366" s="257" t="s">
        <v>84</v>
      </c>
      <c r="AV1366" s="13" t="s">
        <v>160</v>
      </c>
      <c r="AW1366" s="13" t="s">
        <v>34</v>
      </c>
      <c r="AX1366" s="13" t="s">
        <v>82</v>
      </c>
      <c r="AY1366" s="257" t="s">
        <v>153</v>
      </c>
    </row>
    <row r="1367" s="1" customFormat="1" ht="16.5" customHeight="1">
      <c r="B1367" s="39"/>
      <c r="C1367" s="279" t="s">
        <v>1631</v>
      </c>
      <c r="D1367" s="279" t="s">
        <v>275</v>
      </c>
      <c r="E1367" s="280" t="s">
        <v>1632</v>
      </c>
      <c r="F1367" s="281" t="s">
        <v>1633</v>
      </c>
      <c r="G1367" s="282" t="s">
        <v>254</v>
      </c>
      <c r="H1367" s="283">
        <v>5</v>
      </c>
      <c r="I1367" s="284"/>
      <c r="J1367" s="285">
        <f>ROUND(I1367*H1367,2)</f>
        <v>0</v>
      </c>
      <c r="K1367" s="281" t="s">
        <v>159</v>
      </c>
      <c r="L1367" s="286"/>
      <c r="M1367" s="287" t="s">
        <v>19</v>
      </c>
      <c r="N1367" s="288" t="s">
        <v>45</v>
      </c>
      <c r="O1367" s="84"/>
      <c r="P1367" s="229">
        <f>O1367*H1367</f>
        <v>0</v>
      </c>
      <c r="Q1367" s="229">
        <v>0.0040000000000000001</v>
      </c>
      <c r="R1367" s="229">
        <f>Q1367*H1367</f>
        <v>0.02</v>
      </c>
      <c r="S1367" s="229">
        <v>0</v>
      </c>
      <c r="T1367" s="230">
        <f>S1367*H1367</f>
        <v>0</v>
      </c>
      <c r="AR1367" s="231" t="s">
        <v>336</v>
      </c>
      <c r="AT1367" s="231" t="s">
        <v>275</v>
      </c>
      <c r="AU1367" s="231" t="s">
        <v>84</v>
      </c>
      <c r="AY1367" s="18" t="s">
        <v>153</v>
      </c>
      <c r="BE1367" s="232">
        <f>IF(N1367="základní",J1367,0)</f>
        <v>0</v>
      </c>
      <c r="BF1367" s="232">
        <f>IF(N1367="snížená",J1367,0)</f>
        <v>0</v>
      </c>
      <c r="BG1367" s="232">
        <f>IF(N1367="zákl. přenesená",J1367,0)</f>
        <v>0</v>
      </c>
      <c r="BH1367" s="232">
        <f>IF(N1367="sníž. přenesená",J1367,0)</f>
        <v>0</v>
      </c>
      <c r="BI1367" s="232">
        <f>IF(N1367="nulová",J1367,0)</f>
        <v>0</v>
      </c>
      <c r="BJ1367" s="18" t="s">
        <v>82</v>
      </c>
      <c r="BK1367" s="232">
        <f>ROUND(I1367*H1367,2)</f>
        <v>0</v>
      </c>
      <c r="BL1367" s="18" t="s">
        <v>257</v>
      </c>
      <c r="BM1367" s="231" t="s">
        <v>1634</v>
      </c>
    </row>
    <row r="1368" s="1" customFormat="1" ht="24" customHeight="1">
      <c r="B1368" s="39"/>
      <c r="C1368" s="220" t="s">
        <v>1635</v>
      </c>
      <c r="D1368" s="220" t="s">
        <v>155</v>
      </c>
      <c r="E1368" s="221" t="s">
        <v>1636</v>
      </c>
      <c r="F1368" s="222" t="s">
        <v>1637</v>
      </c>
      <c r="G1368" s="223" t="s">
        <v>1638</v>
      </c>
      <c r="H1368" s="289"/>
      <c r="I1368" s="225"/>
      <c r="J1368" s="226">
        <f>ROUND(I1368*H1368,2)</f>
        <v>0</v>
      </c>
      <c r="K1368" s="222" t="s">
        <v>159</v>
      </c>
      <c r="L1368" s="44"/>
      <c r="M1368" s="227" t="s">
        <v>19</v>
      </c>
      <c r="N1368" s="228" t="s">
        <v>45</v>
      </c>
      <c r="O1368" s="84"/>
      <c r="P1368" s="229">
        <f>O1368*H1368</f>
        <v>0</v>
      </c>
      <c r="Q1368" s="229">
        <v>0</v>
      </c>
      <c r="R1368" s="229">
        <f>Q1368*H1368</f>
        <v>0</v>
      </c>
      <c r="S1368" s="229">
        <v>0</v>
      </c>
      <c r="T1368" s="230">
        <f>S1368*H1368</f>
        <v>0</v>
      </c>
      <c r="AR1368" s="231" t="s">
        <v>257</v>
      </c>
      <c r="AT1368" s="231" t="s">
        <v>155</v>
      </c>
      <c r="AU1368" s="231" t="s">
        <v>84</v>
      </c>
      <c r="AY1368" s="18" t="s">
        <v>153</v>
      </c>
      <c r="BE1368" s="232">
        <f>IF(N1368="základní",J1368,0)</f>
        <v>0</v>
      </c>
      <c r="BF1368" s="232">
        <f>IF(N1368="snížená",J1368,0)</f>
        <v>0</v>
      </c>
      <c r="BG1368" s="232">
        <f>IF(N1368="zákl. přenesená",J1368,0)</f>
        <v>0</v>
      </c>
      <c r="BH1368" s="232">
        <f>IF(N1368="sníž. přenesená",J1368,0)</f>
        <v>0</v>
      </c>
      <c r="BI1368" s="232">
        <f>IF(N1368="nulová",J1368,0)</f>
        <v>0</v>
      </c>
      <c r="BJ1368" s="18" t="s">
        <v>82</v>
      </c>
      <c r="BK1368" s="232">
        <f>ROUND(I1368*H1368,2)</f>
        <v>0</v>
      </c>
      <c r="BL1368" s="18" t="s">
        <v>257</v>
      </c>
      <c r="BM1368" s="231" t="s">
        <v>1639</v>
      </c>
    </row>
    <row r="1369" s="1" customFormat="1">
      <c r="B1369" s="39"/>
      <c r="C1369" s="40"/>
      <c r="D1369" s="233" t="s">
        <v>162</v>
      </c>
      <c r="E1369" s="40"/>
      <c r="F1369" s="234" t="s">
        <v>1640</v>
      </c>
      <c r="G1369" s="40"/>
      <c r="H1369" s="40"/>
      <c r="I1369" s="146"/>
      <c r="J1369" s="40"/>
      <c r="K1369" s="40"/>
      <c r="L1369" s="44"/>
      <c r="M1369" s="235"/>
      <c r="N1369" s="84"/>
      <c r="O1369" s="84"/>
      <c r="P1369" s="84"/>
      <c r="Q1369" s="84"/>
      <c r="R1369" s="84"/>
      <c r="S1369" s="84"/>
      <c r="T1369" s="85"/>
      <c r="AT1369" s="18" t="s">
        <v>162</v>
      </c>
      <c r="AU1369" s="18" t="s">
        <v>84</v>
      </c>
    </row>
    <row r="1370" s="1" customFormat="1" ht="16.5" customHeight="1">
      <c r="B1370" s="39"/>
      <c r="C1370" s="220" t="s">
        <v>1641</v>
      </c>
      <c r="D1370" s="220" t="s">
        <v>155</v>
      </c>
      <c r="E1370" s="221" t="s">
        <v>1642</v>
      </c>
      <c r="F1370" s="222" t="s">
        <v>1643</v>
      </c>
      <c r="G1370" s="223" t="s">
        <v>921</v>
      </c>
      <c r="H1370" s="224">
        <v>1</v>
      </c>
      <c r="I1370" s="225"/>
      <c r="J1370" s="226">
        <f>ROUND(I1370*H1370,2)</f>
        <v>0</v>
      </c>
      <c r="K1370" s="222" t="s">
        <v>19</v>
      </c>
      <c r="L1370" s="44"/>
      <c r="M1370" s="227" t="s">
        <v>19</v>
      </c>
      <c r="N1370" s="228" t="s">
        <v>45</v>
      </c>
      <c r="O1370" s="84"/>
      <c r="P1370" s="229">
        <f>O1370*H1370</f>
        <v>0</v>
      </c>
      <c r="Q1370" s="229">
        <v>0</v>
      </c>
      <c r="R1370" s="229">
        <f>Q1370*H1370</f>
        <v>0</v>
      </c>
      <c r="S1370" s="229">
        <v>0</v>
      </c>
      <c r="T1370" s="230">
        <f>S1370*H1370</f>
        <v>0</v>
      </c>
      <c r="AR1370" s="231" t="s">
        <v>257</v>
      </c>
      <c r="AT1370" s="231" t="s">
        <v>155</v>
      </c>
      <c r="AU1370" s="231" t="s">
        <v>84</v>
      </c>
      <c r="AY1370" s="18" t="s">
        <v>153</v>
      </c>
      <c r="BE1370" s="232">
        <f>IF(N1370="základní",J1370,0)</f>
        <v>0</v>
      </c>
      <c r="BF1370" s="232">
        <f>IF(N1370="snížená",J1370,0)</f>
        <v>0</v>
      </c>
      <c r="BG1370" s="232">
        <f>IF(N1370="zákl. přenesená",J1370,0)</f>
        <v>0</v>
      </c>
      <c r="BH1370" s="232">
        <f>IF(N1370="sníž. přenesená",J1370,0)</f>
        <v>0</v>
      </c>
      <c r="BI1370" s="232">
        <f>IF(N1370="nulová",J1370,0)</f>
        <v>0</v>
      </c>
      <c r="BJ1370" s="18" t="s">
        <v>82</v>
      </c>
      <c r="BK1370" s="232">
        <f>ROUND(I1370*H1370,2)</f>
        <v>0</v>
      </c>
      <c r="BL1370" s="18" t="s">
        <v>257</v>
      </c>
      <c r="BM1370" s="231" t="s">
        <v>1644</v>
      </c>
    </row>
    <row r="1371" s="11" customFormat="1" ht="22.8" customHeight="1">
      <c r="B1371" s="204"/>
      <c r="C1371" s="205"/>
      <c r="D1371" s="206" t="s">
        <v>73</v>
      </c>
      <c r="E1371" s="218" t="s">
        <v>1645</v>
      </c>
      <c r="F1371" s="218" t="s">
        <v>1646</v>
      </c>
      <c r="G1371" s="205"/>
      <c r="H1371" s="205"/>
      <c r="I1371" s="208"/>
      <c r="J1371" s="219">
        <f>BK1371</f>
        <v>0</v>
      </c>
      <c r="K1371" s="205"/>
      <c r="L1371" s="210"/>
      <c r="M1371" s="211"/>
      <c r="N1371" s="212"/>
      <c r="O1371" s="212"/>
      <c r="P1371" s="213">
        <f>SUM(P1372:P1551)</f>
        <v>0</v>
      </c>
      <c r="Q1371" s="212"/>
      <c r="R1371" s="213">
        <f>SUM(R1372:R1551)</f>
        <v>3.6453329000000001</v>
      </c>
      <c r="S1371" s="212"/>
      <c r="T1371" s="214">
        <f>SUM(T1372:T1551)</f>
        <v>0</v>
      </c>
      <c r="AR1371" s="215" t="s">
        <v>84</v>
      </c>
      <c r="AT1371" s="216" t="s">
        <v>73</v>
      </c>
      <c r="AU1371" s="216" t="s">
        <v>82</v>
      </c>
      <c r="AY1371" s="215" t="s">
        <v>153</v>
      </c>
      <c r="BK1371" s="217">
        <f>SUM(BK1372:BK1551)</f>
        <v>0</v>
      </c>
    </row>
    <row r="1372" s="1" customFormat="1" ht="16.5" customHeight="1">
      <c r="B1372" s="39"/>
      <c r="C1372" s="220" t="s">
        <v>1647</v>
      </c>
      <c r="D1372" s="220" t="s">
        <v>155</v>
      </c>
      <c r="E1372" s="221" t="s">
        <v>1648</v>
      </c>
      <c r="F1372" s="222" t="s">
        <v>1649</v>
      </c>
      <c r="G1372" s="223" t="s">
        <v>158</v>
      </c>
      <c r="H1372" s="224">
        <v>100.59</v>
      </c>
      <c r="I1372" s="225"/>
      <c r="J1372" s="226">
        <f>ROUND(I1372*H1372,2)</f>
        <v>0</v>
      </c>
      <c r="K1372" s="222" t="s">
        <v>159</v>
      </c>
      <c r="L1372" s="44"/>
      <c r="M1372" s="227" t="s">
        <v>19</v>
      </c>
      <c r="N1372" s="228" t="s">
        <v>45</v>
      </c>
      <c r="O1372" s="84"/>
      <c r="P1372" s="229">
        <f>O1372*H1372</f>
        <v>0</v>
      </c>
      <c r="Q1372" s="229">
        <v>0.00029999999999999997</v>
      </c>
      <c r="R1372" s="229">
        <f>Q1372*H1372</f>
        <v>0.030176999999999999</v>
      </c>
      <c r="S1372" s="229">
        <v>0</v>
      </c>
      <c r="T1372" s="230">
        <f>S1372*H1372</f>
        <v>0</v>
      </c>
      <c r="AR1372" s="231" t="s">
        <v>257</v>
      </c>
      <c r="AT1372" s="231" t="s">
        <v>155</v>
      </c>
      <c r="AU1372" s="231" t="s">
        <v>84</v>
      </c>
      <c r="AY1372" s="18" t="s">
        <v>153</v>
      </c>
      <c r="BE1372" s="232">
        <f>IF(N1372="základní",J1372,0)</f>
        <v>0</v>
      </c>
      <c r="BF1372" s="232">
        <f>IF(N1372="snížená",J1372,0)</f>
        <v>0</v>
      </c>
      <c r="BG1372" s="232">
        <f>IF(N1372="zákl. přenesená",J1372,0)</f>
        <v>0</v>
      </c>
      <c r="BH1372" s="232">
        <f>IF(N1372="sníž. přenesená",J1372,0)</f>
        <v>0</v>
      </c>
      <c r="BI1372" s="232">
        <f>IF(N1372="nulová",J1372,0)</f>
        <v>0</v>
      </c>
      <c r="BJ1372" s="18" t="s">
        <v>82</v>
      </c>
      <c r="BK1372" s="232">
        <f>ROUND(I1372*H1372,2)</f>
        <v>0</v>
      </c>
      <c r="BL1372" s="18" t="s">
        <v>257</v>
      </c>
      <c r="BM1372" s="231" t="s">
        <v>1650</v>
      </c>
    </row>
    <row r="1373" s="1" customFormat="1">
      <c r="B1373" s="39"/>
      <c r="C1373" s="40"/>
      <c r="D1373" s="233" t="s">
        <v>162</v>
      </c>
      <c r="E1373" s="40"/>
      <c r="F1373" s="234" t="s">
        <v>1651</v>
      </c>
      <c r="G1373" s="40"/>
      <c r="H1373" s="40"/>
      <c r="I1373" s="146"/>
      <c r="J1373" s="40"/>
      <c r="K1373" s="40"/>
      <c r="L1373" s="44"/>
      <c r="M1373" s="235"/>
      <c r="N1373" s="84"/>
      <c r="O1373" s="84"/>
      <c r="P1373" s="84"/>
      <c r="Q1373" s="84"/>
      <c r="R1373" s="84"/>
      <c r="S1373" s="84"/>
      <c r="T1373" s="85"/>
      <c r="AT1373" s="18" t="s">
        <v>162</v>
      </c>
      <c r="AU1373" s="18" t="s">
        <v>84</v>
      </c>
    </row>
    <row r="1374" s="14" customFormat="1">
      <c r="B1374" s="258"/>
      <c r="C1374" s="259"/>
      <c r="D1374" s="233" t="s">
        <v>164</v>
      </c>
      <c r="E1374" s="260" t="s">
        <v>19</v>
      </c>
      <c r="F1374" s="261" t="s">
        <v>1652</v>
      </c>
      <c r="G1374" s="259"/>
      <c r="H1374" s="260" t="s">
        <v>19</v>
      </c>
      <c r="I1374" s="262"/>
      <c r="J1374" s="259"/>
      <c r="K1374" s="259"/>
      <c r="L1374" s="263"/>
      <c r="M1374" s="264"/>
      <c r="N1374" s="265"/>
      <c r="O1374" s="265"/>
      <c r="P1374" s="265"/>
      <c r="Q1374" s="265"/>
      <c r="R1374" s="265"/>
      <c r="S1374" s="265"/>
      <c r="T1374" s="266"/>
      <c r="AT1374" s="267" t="s">
        <v>164</v>
      </c>
      <c r="AU1374" s="267" t="s">
        <v>84</v>
      </c>
      <c r="AV1374" s="14" t="s">
        <v>82</v>
      </c>
      <c r="AW1374" s="14" t="s">
        <v>34</v>
      </c>
      <c r="AX1374" s="14" t="s">
        <v>74</v>
      </c>
      <c r="AY1374" s="267" t="s">
        <v>153</v>
      </c>
    </row>
    <row r="1375" s="14" customFormat="1">
      <c r="B1375" s="258"/>
      <c r="C1375" s="259"/>
      <c r="D1375" s="233" t="s">
        <v>164</v>
      </c>
      <c r="E1375" s="260" t="s">
        <v>19</v>
      </c>
      <c r="F1375" s="261" t="s">
        <v>1653</v>
      </c>
      <c r="G1375" s="259"/>
      <c r="H1375" s="260" t="s">
        <v>19</v>
      </c>
      <c r="I1375" s="262"/>
      <c r="J1375" s="259"/>
      <c r="K1375" s="259"/>
      <c r="L1375" s="263"/>
      <c r="M1375" s="264"/>
      <c r="N1375" s="265"/>
      <c r="O1375" s="265"/>
      <c r="P1375" s="265"/>
      <c r="Q1375" s="265"/>
      <c r="R1375" s="265"/>
      <c r="S1375" s="265"/>
      <c r="T1375" s="266"/>
      <c r="AT1375" s="267" t="s">
        <v>164</v>
      </c>
      <c r="AU1375" s="267" t="s">
        <v>84</v>
      </c>
      <c r="AV1375" s="14" t="s">
        <v>82</v>
      </c>
      <c r="AW1375" s="14" t="s">
        <v>34</v>
      </c>
      <c r="AX1375" s="14" t="s">
        <v>74</v>
      </c>
      <c r="AY1375" s="267" t="s">
        <v>153</v>
      </c>
    </row>
    <row r="1376" s="12" customFormat="1">
      <c r="B1376" s="236"/>
      <c r="C1376" s="237"/>
      <c r="D1376" s="233" t="s">
        <v>164</v>
      </c>
      <c r="E1376" s="238" t="s">
        <v>19</v>
      </c>
      <c r="F1376" s="239" t="s">
        <v>1654</v>
      </c>
      <c r="G1376" s="237"/>
      <c r="H1376" s="240">
        <v>16.579999999999998</v>
      </c>
      <c r="I1376" s="241"/>
      <c r="J1376" s="237"/>
      <c r="K1376" s="237"/>
      <c r="L1376" s="242"/>
      <c r="M1376" s="243"/>
      <c r="N1376" s="244"/>
      <c r="O1376" s="244"/>
      <c r="P1376" s="244"/>
      <c r="Q1376" s="244"/>
      <c r="R1376" s="244"/>
      <c r="S1376" s="244"/>
      <c r="T1376" s="245"/>
      <c r="AT1376" s="246" t="s">
        <v>164</v>
      </c>
      <c r="AU1376" s="246" t="s">
        <v>84</v>
      </c>
      <c r="AV1376" s="12" t="s">
        <v>84</v>
      </c>
      <c r="AW1376" s="12" t="s">
        <v>34</v>
      </c>
      <c r="AX1376" s="12" t="s">
        <v>74</v>
      </c>
      <c r="AY1376" s="246" t="s">
        <v>153</v>
      </c>
    </row>
    <row r="1377" s="14" customFormat="1">
      <c r="B1377" s="258"/>
      <c r="C1377" s="259"/>
      <c r="D1377" s="233" t="s">
        <v>164</v>
      </c>
      <c r="E1377" s="260" t="s">
        <v>19</v>
      </c>
      <c r="F1377" s="261" t="s">
        <v>1655</v>
      </c>
      <c r="G1377" s="259"/>
      <c r="H1377" s="260" t="s">
        <v>19</v>
      </c>
      <c r="I1377" s="262"/>
      <c r="J1377" s="259"/>
      <c r="K1377" s="259"/>
      <c r="L1377" s="263"/>
      <c r="M1377" s="264"/>
      <c r="N1377" s="265"/>
      <c r="O1377" s="265"/>
      <c r="P1377" s="265"/>
      <c r="Q1377" s="265"/>
      <c r="R1377" s="265"/>
      <c r="S1377" s="265"/>
      <c r="T1377" s="266"/>
      <c r="AT1377" s="267" t="s">
        <v>164</v>
      </c>
      <c r="AU1377" s="267" t="s">
        <v>84</v>
      </c>
      <c r="AV1377" s="14" t="s">
        <v>82</v>
      </c>
      <c r="AW1377" s="14" t="s">
        <v>34</v>
      </c>
      <c r="AX1377" s="14" t="s">
        <v>74</v>
      </c>
      <c r="AY1377" s="267" t="s">
        <v>153</v>
      </c>
    </row>
    <row r="1378" s="12" customFormat="1">
      <c r="B1378" s="236"/>
      <c r="C1378" s="237"/>
      <c r="D1378" s="233" t="s">
        <v>164</v>
      </c>
      <c r="E1378" s="238" t="s">
        <v>19</v>
      </c>
      <c r="F1378" s="239" t="s">
        <v>1656</v>
      </c>
      <c r="G1378" s="237"/>
      <c r="H1378" s="240">
        <v>14.6</v>
      </c>
      <c r="I1378" s="241"/>
      <c r="J1378" s="237"/>
      <c r="K1378" s="237"/>
      <c r="L1378" s="242"/>
      <c r="M1378" s="243"/>
      <c r="N1378" s="244"/>
      <c r="O1378" s="244"/>
      <c r="P1378" s="244"/>
      <c r="Q1378" s="244"/>
      <c r="R1378" s="244"/>
      <c r="S1378" s="244"/>
      <c r="T1378" s="245"/>
      <c r="AT1378" s="246" t="s">
        <v>164</v>
      </c>
      <c r="AU1378" s="246" t="s">
        <v>84</v>
      </c>
      <c r="AV1378" s="12" t="s">
        <v>84</v>
      </c>
      <c r="AW1378" s="12" t="s">
        <v>34</v>
      </c>
      <c r="AX1378" s="12" t="s">
        <v>74</v>
      </c>
      <c r="AY1378" s="246" t="s">
        <v>153</v>
      </c>
    </row>
    <row r="1379" s="14" customFormat="1">
      <c r="B1379" s="258"/>
      <c r="C1379" s="259"/>
      <c r="D1379" s="233" t="s">
        <v>164</v>
      </c>
      <c r="E1379" s="260" t="s">
        <v>19</v>
      </c>
      <c r="F1379" s="261" t="s">
        <v>1657</v>
      </c>
      <c r="G1379" s="259"/>
      <c r="H1379" s="260" t="s">
        <v>19</v>
      </c>
      <c r="I1379" s="262"/>
      <c r="J1379" s="259"/>
      <c r="K1379" s="259"/>
      <c r="L1379" s="263"/>
      <c r="M1379" s="264"/>
      <c r="N1379" s="265"/>
      <c r="O1379" s="265"/>
      <c r="P1379" s="265"/>
      <c r="Q1379" s="265"/>
      <c r="R1379" s="265"/>
      <c r="S1379" s="265"/>
      <c r="T1379" s="266"/>
      <c r="AT1379" s="267" t="s">
        <v>164</v>
      </c>
      <c r="AU1379" s="267" t="s">
        <v>84</v>
      </c>
      <c r="AV1379" s="14" t="s">
        <v>82</v>
      </c>
      <c r="AW1379" s="14" t="s">
        <v>34</v>
      </c>
      <c r="AX1379" s="14" t="s">
        <v>74</v>
      </c>
      <c r="AY1379" s="267" t="s">
        <v>153</v>
      </c>
    </row>
    <row r="1380" s="14" customFormat="1">
      <c r="B1380" s="258"/>
      <c r="C1380" s="259"/>
      <c r="D1380" s="233" t="s">
        <v>164</v>
      </c>
      <c r="E1380" s="260" t="s">
        <v>19</v>
      </c>
      <c r="F1380" s="261" t="s">
        <v>1658</v>
      </c>
      <c r="G1380" s="259"/>
      <c r="H1380" s="260" t="s">
        <v>19</v>
      </c>
      <c r="I1380" s="262"/>
      <c r="J1380" s="259"/>
      <c r="K1380" s="259"/>
      <c r="L1380" s="263"/>
      <c r="M1380" s="264"/>
      <c r="N1380" s="265"/>
      <c r="O1380" s="265"/>
      <c r="P1380" s="265"/>
      <c r="Q1380" s="265"/>
      <c r="R1380" s="265"/>
      <c r="S1380" s="265"/>
      <c r="T1380" s="266"/>
      <c r="AT1380" s="267" t="s">
        <v>164</v>
      </c>
      <c r="AU1380" s="267" t="s">
        <v>84</v>
      </c>
      <c r="AV1380" s="14" t="s">
        <v>82</v>
      </c>
      <c r="AW1380" s="14" t="s">
        <v>34</v>
      </c>
      <c r="AX1380" s="14" t="s">
        <v>74</v>
      </c>
      <c r="AY1380" s="267" t="s">
        <v>153</v>
      </c>
    </row>
    <row r="1381" s="12" customFormat="1">
      <c r="B1381" s="236"/>
      <c r="C1381" s="237"/>
      <c r="D1381" s="233" t="s">
        <v>164</v>
      </c>
      <c r="E1381" s="238" t="s">
        <v>19</v>
      </c>
      <c r="F1381" s="239" t="s">
        <v>1659</v>
      </c>
      <c r="G1381" s="237"/>
      <c r="H1381" s="240">
        <v>3.5</v>
      </c>
      <c r="I1381" s="241"/>
      <c r="J1381" s="237"/>
      <c r="K1381" s="237"/>
      <c r="L1381" s="242"/>
      <c r="M1381" s="243"/>
      <c r="N1381" s="244"/>
      <c r="O1381" s="244"/>
      <c r="P1381" s="244"/>
      <c r="Q1381" s="244"/>
      <c r="R1381" s="244"/>
      <c r="S1381" s="244"/>
      <c r="T1381" s="245"/>
      <c r="AT1381" s="246" t="s">
        <v>164</v>
      </c>
      <c r="AU1381" s="246" t="s">
        <v>84</v>
      </c>
      <c r="AV1381" s="12" t="s">
        <v>84</v>
      </c>
      <c r="AW1381" s="12" t="s">
        <v>34</v>
      </c>
      <c r="AX1381" s="12" t="s">
        <v>74</v>
      </c>
      <c r="AY1381" s="246" t="s">
        <v>153</v>
      </c>
    </row>
    <row r="1382" s="14" customFormat="1">
      <c r="B1382" s="258"/>
      <c r="C1382" s="259"/>
      <c r="D1382" s="233" t="s">
        <v>164</v>
      </c>
      <c r="E1382" s="260" t="s">
        <v>19</v>
      </c>
      <c r="F1382" s="261" t="s">
        <v>1660</v>
      </c>
      <c r="G1382" s="259"/>
      <c r="H1382" s="260" t="s">
        <v>19</v>
      </c>
      <c r="I1382" s="262"/>
      <c r="J1382" s="259"/>
      <c r="K1382" s="259"/>
      <c r="L1382" s="263"/>
      <c r="M1382" s="264"/>
      <c r="N1382" s="265"/>
      <c r="O1382" s="265"/>
      <c r="P1382" s="265"/>
      <c r="Q1382" s="265"/>
      <c r="R1382" s="265"/>
      <c r="S1382" s="265"/>
      <c r="T1382" s="266"/>
      <c r="AT1382" s="267" t="s">
        <v>164</v>
      </c>
      <c r="AU1382" s="267" t="s">
        <v>84</v>
      </c>
      <c r="AV1382" s="14" t="s">
        <v>82</v>
      </c>
      <c r="AW1382" s="14" t="s">
        <v>34</v>
      </c>
      <c r="AX1382" s="14" t="s">
        <v>74</v>
      </c>
      <c r="AY1382" s="267" t="s">
        <v>153</v>
      </c>
    </row>
    <row r="1383" s="12" customFormat="1">
      <c r="B1383" s="236"/>
      <c r="C1383" s="237"/>
      <c r="D1383" s="233" t="s">
        <v>164</v>
      </c>
      <c r="E1383" s="238" t="s">
        <v>19</v>
      </c>
      <c r="F1383" s="239" t="s">
        <v>1661</v>
      </c>
      <c r="G1383" s="237"/>
      <c r="H1383" s="240">
        <v>2.8999999999999999</v>
      </c>
      <c r="I1383" s="241"/>
      <c r="J1383" s="237"/>
      <c r="K1383" s="237"/>
      <c r="L1383" s="242"/>
      <c r="M1383" s="243"/>
      <c r="N1383" s="244"/>
      <c r="O1383" s="244"/>
      <c r="P1383" s="244"/>
      <c r="Q1383" s="244"/>
      <c r="R1383" s="244"/>
      <c r="S1383" s="244"/>
      <c r="T1383" s="245"/>
      <c r="AT1383" s="246" t="s">
        <v>164</v>
      </c>
      <c r="AU1383" s="246" t="s">
        <v>84</v>
      </c>
      <c r="AV1383" s="12" t="s">
        <v>84</v>
      </c>
      <c r="AW1383" s="12" t="s">
        <v>34</v>
      </c>
      <c r="AX1383" s="12" t="s">
        <v>74</v>
      </c>
      <c r="AY1383" s="246" t="s">
        <v>153</v>
      </c>
    </row>
    <row r="1384" s="14" customFormat="1">
      <c r="B1384" s="258"/>
      <c r="C1384" s="259"/>
      <c r="D1384" s="233" t="s">
        <v>164</v>
      </c>
      <c r="E1384" s="260" t="s">
        <v>19</v>
      </c>
      <c r="F1384" s="261" t="s">
        <v>1662</v>
      </c>
      <c r="G1384" s="259"/>
      <c r="H1384" s="260" t="s">
        <v>19</v>
      </c>
      <c r="I1384" s="262"/>
      <c r="J1384" s="259"/>
      <c r="K1384" s="259"/>
      <c r="L1384" s="263"/>
      <c r="M1384" s="264"/>
      <c r="N1384" s="265"/>
      <c r="O1384" s="265"/>
      <c r="P1384" s="265"/>
      <c r="Q1384" s="265"/>
      <c r="R1384" s="265"/>
      <c r="S1384" s="265"/>
      <c r="T1384" s="266"/>
      <c r="AT1384" s="267" t="s">
        <v>164</v>
      </c>
      <c r="AU1384" s="267" t="s">
        <v>84</v>
      </c>
      <c r="AV1384" s="14" t="s">
        <v>82</v>
      </c>
      <c r="AW1384" s="14" t="s">
        <v>34</v>
      </c>
      <c r="AX1384" s="14" t="s">
        <v>74</v>
      </c>
      <c r="AY1384" s="267" t="s">
        <v>153</v>
      </c>
    </row>
    <row r="1385" s="12" customFormat="1">
      <c r="B1385" s="236"/>
      <c r="C1385" s="237"/>
      <c r="D1385" s="233" t="s">
        <v>164</v>
      </c>
      <c r="E1385" s="238" t="s">
        <v>19</v>
      </c>
      <c r="F1385" s="239" t="s">
        <v>1663</v>
      </c>
      <c r="G1385" s="237"/>
      <c r="H1385" s="240">
        <v>1.1499999999999999</v>
      </c>
      <c r="I1385" s="241"/>
      <c r="J1385" s="237"/>
      <c r="K1385" s="237"/>
      <c r="L1385" s="242"/>
      <c r="M1385" s="243"/>
      <c r="N1385" s="244"/>
      <c r="O1385" s="244"/>
      <c r="P1385" s="244"/>
      <c r="Q1385" s="244"/>
      <c r="R1385" s="244"/>
      <c r="S1385" s="244"/>
      <c r="T1385" s="245"/>
      <c r="AT1385" s="246" t="s">
        <v>164</v>
      </c>
      <c r="AU1385" s="246" t="s">
        <v>84</v>
      </c>
      <c r="AV1385" s="12" t="s">
        <v>84</v>
      </c>
      <c r="AW1385" s="12" t="s">
        <v>34</v>
      </c>
      <c r="AX1385" s="12" t="s">
        <v>74</v>
      </c>
      <c r="AY1385" s="246" t="s">
        <v>153</v>
      </c>
    </row>
    <row r="1386" s="14" customFormat="1">
      <c r="B1386" s="258"/>
      <c r="C1386" s="259"/>
      <c r="D1386" s="233" t="s">
        <v>164</v>
      </c>
      <c r="E1386" s="260" t="s">
        <v>19</v>
      </c>
      <c r="F1386" s="261" t="s">
        <v>1664</v>
      </c>
      <c r="G1386" s="259"/>
      <c r="H1386" s="260" t="s">
        <v>19</v>
      </c>
      <c r="I1386" s="262"/>
      <c r="J1386" s="259"/>
      <c r="K1386" s="259"/>
      <c r="L1386" s="263"/>
      <c r="M1386" s="264"/>
      <c r="N1386" s="265"/>
      <c r="O1386" s="265"/>
      <c r="P1386" s="265"/>
      <c r="Q1386" s="265"/>
      <c r="R1386" s="265"/>
      <c r="S1386" s="265"/>
      <c r="T1386" s="266"/>
      <c r="AT1386" s="267" t="s">
        <v>164</v>
      </c>
      <c r="AU1386" s="267" t="s">
        <v>84</v>
      </c>
      <c r="AV1386" s="14" t="s">
        <v>82</v>
      </c>
      <c r="AW1386" s="14" t="s">
        <v>34</v>
      </c>
      <c r="AX1386" s="14" t="s">
        <v>74</v>
      </c>
      <c r="AY1386" s="267" t="s">
        <v>153</v>
      </c>
    </row>
    <row r="1387" s="12" customFormat="1">
      <c r="B1387" s="236"/>
      <c r="C1387" s="237"/>
      <c r="D1387" s="233" t="s">
        <v>164</v>
      </c>
      <c r="E1387" s="238" t="s">
        <v>19</v>
      </c>
      <c r="F1387" s="239" t="s">
        <v>1665</v>
      </c>
      <c r="G1387" s="237"/>
      <c r="H1387" s="240">
        <v>1.23</v>
      </c>
      <c r="I1387" s="241"/>
      <c r="J1387" s="237"/>
      <c r="K1387" s="237"/>
      <c r="L1387" s="242"/>
      <c r="M1387" s="243"/>
      <c r="N1387" s="244"/>
      <c r="O1387" s="244"/>
      <c r="P1387" s="244"/>
      <c r="Q1387" s="244"/>
      <c r="R1387" s="244"/>
      <c r="S1387" s="244"/>
      <c r="T1387" s="245"/>
      <c r="AT1387" s="246" t="s">
        <v>164</v>
      </c>
      <c r="AU1387" s="246" t="s">
        <v>84</v>
      </c>
      <c r="AV1387" s="12" t="s">
        <v>84</v>
      </c>
      <c r="AW1387" s="12" t="s">
        <v>34</v>
      </c>
      <c r="AX1387" s="12" t="s">
        <v>74</v>
      </c>
      <c r="AY1387" s="246" t="s">
        <v>153</v>
      </c>
    </row>
    <row r="1388" s="14" customFormat="1">
      <c r="B1388" s="258"/>
      <c r="C1388" s="259"/>
      <c r="D1388" s="233" t="s">
        <v>164</v>
      </c>
      <c r="E1388" s="260" t="s">
        <v>19</v>
      </c>
      <c r="F1388" s="261" t="s">
        <v>1666</v>
      </c>
      <c r="G1388" s="259"/>
      <c r="H1388" s="260" t="s">
        <v>19</v>
      </c>
      <c r="I1388" s="262"/>
      <c r="J1388" s="259"/>
      <c r="K1388" s="259"/>
      <c r="L1388" s="263"/>
      <c r="M1388" s="264"/>
      <c r="N1388" s="265"/>
      <c r="O1388" s="265"/>
      <c r="P1388" s="265"/>
      <c r="Q1388" s="265"/>
      <c r="R1388" s="265"/>
      <c r="S1388" s="265"/>
      <c r="T1388" s="266"/>
      <c r="AT1388" s="267" t="s">
        <v>164</v>
      </c>
      <c r="AU1388" s="267" t="s">
        <v>84</v>
      </c>
      <c r="AV1388" s="14" t="s">
        <v>82</v>
      </c>
      <c r="AW1388" s="14" t="s">
        <v>34</v>
      </c>
      <c r="AX1388" s="14" t="s">
        <v>74</v>
      </c>
      <c r="AY1388" s="267" t="s">
        <v>153</v>
      </c>
    </row>
    <row r="1389" s="12" customFormat="1">
      <c r="B1389" s="236"/>
      <c r="C1389" s="237"/>
      <c r="D1389" s="233" t="s">
        <v>164</v>
      </c>
      <c r="E1389" s="238" t="s">
        <v>19</v>
      </c>
      <c r="F1389" s="239" t="s">
        <v>1667</v>
      </c>
      <c r="G1389" s="237"/>
      <c r="H1389" s="240">
        <v>1.2</v>
      </c>
      <c r="I1389" s="241"/>
      <c r="J1389" s="237"/>
      <c r="K1389" s="237"/>
      <c r="L1389" s="242"/>
      <c r="M1389" s="243"/>
      <c r="N1389" s="244"/>
      <c r="O1389" s="244"/>
      <c r="P1389" s="244"/>
      <c r="Q1389" s="244"/>
      <c r="R1389" s="244"/>
      <c r="S1389" s="244"/>
      <c r="T1389" s="245"/>
      <c r="AT1389" s="246" t="s">
        <v>164</v>
      </c>
      <c r="AU1389" s="246" t="s">
        <v>84</v>
      </c>
      <c r="AV1389" s="12" t="s">
        <v>84</v>
      </c>
      <c r="AW1389" s="12" t="s">
        <v>34</v>
      </c>
      <c r="AX1389" s="12" t="s">
        <v>74</v>
      </c>
      <c r="AY1389" s="246" t="s">
        <v>153</v>
      </c>
    </row>
    <row r="1390" s="14" customFormat="1">
      <c r="B1390" s="258"/>
      <c r="C1390" s="259"/>
      <c r="D1390" s="233" t="s">
        <v>164</v>
      </c>
      <c r="E1390" s="260" t="s">
        <v>19</v>
      </c>
      <c r="F1390" s="261" t="s">
        <v>1668</v>
      </c>
      <c r="G1390" s="259"/>
      <c r="H1390" s="260" t="s">
        <v>19</v>
      </c>
      <c r="I1390" s="262"/>
      <c r="J1390" s="259"/>
      <c r="K1390" s="259"/>
      <c r="L1390" s="263"/>
      <c r="M1390" s="264"/>
      <c r="N1390" s="265"/>
      <c r="O1390" s="265"/>
      <c r="P1390" s="265"/>
      <c r="Q1390" s="265"/>
      <c r="R1390" s="265"/>
      <c r="S1390" s="265"/>
      <c r="T1390" s="266"/>
      <c r="AT1390" s="267" t="s">
        <v>164</v>
      </c>
      <c r="AU1390" s="267" t="s">
        <v>84</v>
      </c>
      <c r="AV1390" s="14" t="s">
        <v>82</v>
      </c>
      <c r="AW1390" s="14" t="s">
        <v>34</v>
      </c>
      <c r="AX1390" s="14" t="s">
        <v>74</v>
      </c>
      <c r="AY1390" s="267" t="s">
        <v>153</v>
      </c>
    </row>
    <row r="1391" s="12" customFormat="1">
      <c r="B1391" s="236"/>
      <c r="C1391" s="237"/>
      <c r="D1391" s="233" t="s">
        <v>164</v>
      </c>
      <c r="E1391" s="238" t="s">
        <v>19</v>
      </c>
      <c r="F1391" s="239" t="s">
        <v>1669</v>
      </c>
      <c r="G1391" s="237"/>
      <c r="H1391" s="240">
        <v>3.2000000000000002</v>
      </c>
      <c r="I1391" s="241"/>
      <c r="J1391" s="237"/>
      <c r="K1391" s="237"/>
      <c r="L1391" s="242"/>
      <c r="M1391" s="243"/>
      <c r="N1391" s="244"/>
      <c r="O1391" s="244"/>
      <c r="P1391" s="244"/>
      <c r="Q1391" s="244"/>
      <c r="R1391" s="244"/>
      <c r="S1391" s="244"/>
      <c r="T1391" s="245"/>
      <c r="AT1391" s="246" t="s">
        <v>164</v>
      </c>
      <c r="AU1391" s="246" t="s">
        <v>84</v>
      </c>
      <c r="AV1391" s="12" t="s">
        <v>84</v>
      </c>
      <c r="AW1391" s="12" t="s">
        <v>34</v>
      </c>
      <c r="AX1391" s="12" t="s">
        <v>74</v>
      </c>
      <c r="AY1391" s="246" t="s">
        <v>153</v>
      </c>
    </row>
    <row r="1392" s="14" customFormat="1">
      <c r="B1392" s="258"/>
      <c r="C1392" s="259"/>
      <c r="D1392" s="233" t="s">
        <v>164</v>
      </c>
      <c r="E1392" s="260" t="s">
        <v>19</v>
      </c>
      <c r="F1392" s="261" t="s">
        <v>1670</v>
      </c>
      <c r="G1392" s="259"/>
      <c r="H1392" s="260" t="s">
        <v>19</v>
      </c>
      <c r="I1392" s="262"/>
      <c r="J1392" s="259"/>
      <c r="K1392" s="259"/>
      <c r="L1392" s="263"/>
      <c r="M1392" s="264"/>
      <c r="N1392" s="265"/>
      <c r="O1392" s="265"/>
      <c r="P1392" s="265"/>
      <c r="Q1392" s="265"/>
      <c r="R1392" s="265"/>
      <c r="S1392" s="265"/>
      <c r="T1392" s="266"/>
      <c r="AT1392" s="267" t="s">
        <v>164</v>
      </c>
      <c r="AU1392" s="267" t="s">
        <v>84</v>
      </c>
      <c r="AV1392" s="14" t="s">
        <v>82</v>
      </c>
      <c r="AW1392" s="14" t="s">
        <v>34</v>
      </c>
      <c r="AX1392" s="14" t="s">
        <v>74</v>
      </c>
      <c r="AY1392" s="267" t="s">
        <v>153</v>
      </c>
    </row>
    <row r="1393" s="12" customFormat="1">
      <c r="B1393" s="236"/>
      <c r="C1393" s="237"/>
      <c r="D1393" s="233" t="s">
        <v>164</v>
      </c>
      <c r="E1393" s="238" t="s">
        <v>19</v>
      </c>
      <c r="F1393" s="239" t="s">
        <v>1671</v>
      </c>
      <c r="G1393" s="237"/>
      <c r="H1393" s="240">
        <v>2.1000000000000001</v>
      </c>
      <c r="I1393" s="241"/>
      <c r="J1393" s="237"/>
      <c r="K1393" s="237"/>
      <c r="L1393" s="242"/>
      <c r="M1393" s="243"/>
      <c r="N1393" s="244"/>
      <c r="O1393" s="244"/>
      <c r="P1393" s="244"/>
      <c r="Q1393" s="244"/>
      <c r="R1393" s="244"/>
      <c r="S1393" s="244"/>
      <c r="T1393" s="245"/>
      <c r="AT1393" s="246" t="s">
        <v>164</v>
      </c>
      <c r="AU1393" s="246" t="s">
        <v>84</v>
      </c>
      <c r="AV1393" s="12" t="s">
        <v>84</v>
      </c>
      <c r="AW1393" s="12" t="s">
        <v>34</v>
      </c>
      <c r="AX1393" s="12" t="s">
        <v>74</v>
      </c>
      <c r="AY1393" s="246" t="s">
        <v>153</v>
      </c>
    </row>
    <row r="1394" s="14" customFormat="1">
      <c r="B1394" s="258"/>
      <c r="C1394" s="259"/>
      <c r="D1394" s="233" t="s">
        <v>164</v>
      </c>
      <c r="E1394" s="260" t="s">
        <v>19</v>
      </c>
      <c r="F1394" s="261" t="s">
        <v>1672</v>
      </c>
      <c r="G1394" s="259"/>
      <c r="H1394" s="260" t="s">
        <v>19</v>
      </c>
      <c r="I1394" s="262"/>
      <c r="J1394" s="259"/>
      <c r="K1394" s="259"/>
      <c r="L1394" s="263"/>
      <c r="M1394" s="264"/>
      <c r="N1394" s="265"/>
      <c r="O1394" s="265"/>
      <c r="P1394" s="265"/>
      <c r="Q1394" s="265"/>
      <c r="R1394" s="265"/>
      <c r="S1394" s="265"/>
      <c r="T1394" s="266"/>
      <c r="AT1394" s="267" t="s">
        <v>164</v>
      </c>
      <c r="AU1394" s="267" t="s">
        <v>84</v>
      </c>
      <c r="AV1394" s="14" t="s">
        <v>82</v>
      </c>
      <c r="AW1394" s="14" t="s">
        <v>34</v>
      </c>
      <c r="AX1394" s="14" t="s">
        <v>74</v>
      </c>
      <c r="AY1394" s="267" t="s">
        <v>153</v>
      </c>
    </row>
    <row r="1395" s="12" customFormat="1">
      <c r="B1395" s="236"/>
      <c r="C1395" s="237"/>
      <c r="D1395" s="233" t="s">
        <v>164</v>
      </c>
      <c r="E1395" s="238" t="s">
        <v>19</v>
      </c>
      <c r="F1395" s="239" t="s">
        <v>1673</v>
      </c>
      <c r="G1395" s="237"/>
      <c r="H1395" s="240">
        <v>1.47</v>
      </c>
      <c r="I1395" s="241"/>
      <c r="J1395" s="237"/>
      <c r="K1395" s="237"/>
      <c r="L1395" s="242"/>
      <c r="M1395" s="243"/>
      <c r="N1395" s="244"/>
      <c r="O1395" s="244"/>
      <c r="P1395" s="244"/>
      <c r="Q1395" s="244"/>
      <c r="R1395" s="244"/>
      <c r="S1395" s="244"/>
      <c r="T1395" s="245"/>
      <c r="AT1395" s="246" t="s">
        <v>164</v>
      </c>
      <c r="AU1395" s="246" t="s">
        <v>84</v>
      </c>
      <c r="AV1395" s="12" t="s">
        <v>84</v>
      </c>
      <c r="AW1395" s="12" t="s">
        <v>34</v>
      </c>
      <c r="AX1395" s="12" t="s">
        <v>74</v>
      </c>
      <c r="AY1395" s="246" t="s">
        <v>153</v>
      </c>
    </row>
    <row r="1396" s="14" customFormat="1">
      <c r="B1396" s="258"/>
      <c r="C1396" s="259"/>
      <c r="D1396" s="233" t="s">
        <v>164</v>
      </c>
      <c r="E1396" s="260" t="s">
        <v>19</v>
      </c>
      <c r="F1396" s="261" t="s">
        <v>1062</v>
      </c>
      <c r="G1396" s="259"/>
      <c r="H1396" s="260" t="s">
        <v>19</v>
      </c>
      <c r="I1396" s="262"/>
      <c r="J1396" s="259"/>
      <c r="K1396" s="259"/>
      <c r="L1396" s="263"/>
      <c r="M1396" s="264"/>
      <c r="N1396" s="265"/>
      <c r="O1396" s="265"/>
      <c r="P1396" s="265"/>
      <c r="Q1396" s="265"/>
      <c r="R1396" s="265"/>
      <c r="S1396" s="265"/>
      <c r="T1396" s="266"/>
      <c r="AT1396" s="267" t="s">
        <v>164</v>
      </c>
      <c r="AU1396" s="267" t="s">
        <v>84</v>
      </c>
      <c r="AV1396" s="14" t="s">
        <v>82</v>
      </c>
      <c r="AW1396" s="14" t="s">
        <v>34</v>
      </c>
      <c r="AX1396" s="14" t="s">
        <v>74</v>
      </c>
      <c r="AY1396" s="267" t="s">
        <v>153</v>
      </c>
    </row>
    <row r="1397" s="12" customFormat="1">
      <c r="B1397" s="236"/>
      <c r="C1397" s="237"/>
      <c r="D1397" s="233" t="s">
        <v>164</v>
      </c>
      <c r="E1397" s="238" t="s">
        <v>19</v>
      </c>
      <c r="F1397" s="239" t="s">
        <v>1063</v>
      </c>
      <c r="G1397" s="237"/>
      <c r="H1397" s="240">
        <v>4.25</v>
      </c>
      <c r="I1397" s="241"/>
      <c r="J1397" s="237"/>
      <c r="K1397" s="237"/>
      <c r="L1397" s="242"/>
      <c r="M1397" s="243"/>
      <c r="N1397" s="244"/>
      <c r="O1397" s="244"/>
      <c r="P1397" s="244"/>
      <c r="Q1397" s="244"/>
      <c r="R1397" s="244"/>
      <c r="S1397" s="244"/>
      <c r="T1397" s="245"/>
      <c r="AT1397" s="246" t="s">
        <v>164</v>
      </c>
      <c r="AU1397" s="246" t="s">
        <v>84</v>
      </c>
      <c r="AV1397" s="12" t="s">
        <v>84</v>
      </c>
      <c r="AW1397" s="12" t="s">
        <v>34</v>
      </c>
      <c r="AX1397" s="12" t="s">
        <v>74</v>
      </c>
      <c r="AY1397" s="246" t="s">
        <v>153</v>
      </c>
    </row>
    <row r="1398" s="14" customFormat="1">
      <c r="B1398" s="258"/>
      <c r="C1398" s="259"/>
      <c r="D1398" s="233" t="s">
        <v>164</v>
      </c>
      <c r="E1398" s="260" t="s">
        <v>19</v>
      </c>
      <c r="F1398" s="261" t="s">
        <v>1064</v>
      </c>
      <c r="G1398" s="259"/>
      <c r="H1398" s="260" t="s">
        <v>19</v>
      </c>
      <c r="I1398" s="262"/>
      <c r="J1398" s="259"/>
      <c r="K1398" s="259"/>
      <c r="L1398" s="263"/>
      <c r="M1398" s="264"/>
      <c r="N1398" s="265"/>
      <c r="O1398" s="265"/>
      <c r="P1398" s="265"/>
      <c r="Q1398" s="265"/>
      <c r="R1398" s="265"/>
      <c r="S1398" s="265"/>
      <c r="T1398" s="266"/>
      <c r="AT1398" s="267" t="s">
        <v>164</v>
      </c>
      <c r="AU1398" s="267" t="s">
        <v>84</v>
      </c>
      <c r="AV1398" s="14" t="s">
        <v>82</v>
      </c>
      <c r="AW1398" s="14" t="s">
        <v>34</v>
      </c>
      <c r="AX1398" s="14" t="s">
        <v>74</v>
      </c>
      <c r="AY1398" s="267" t="s">
        <v>153</v>
      </c>
    </row>
    <row r="1399" s="12" customFormat="1">
      <c r="B1399" s="236"/>
      <c r="C1399" s="237"/>
      <c r="D1399" s="233" t="s">
        <v>164</v>
      </c>
      <c r="E1399" s="238" t="s">
        <v>19</v>
      </c>
      <c r="F1399" s="239" t="s">
        <v>1065</v>
      </c>
      <c r="G1399" s="237"/>
      <c r="H1399" s="240">
        <v>2.75</v>
      </c>
      <c r="I1399" s="241"/>
      <c r="J1399" s="237"/>
      <c r="K1399" s="237"/>
      <c r="L1399" s="242"/>
      <c r="M1399" s="243"/>
      <c r="N1399" s="244"/>
      <c r="O1399" s="244"/>
      <c r="P1399" s="244"/>
      <c r="Q1399" s="244"/>
      <c r="R1399" s="244"/>
      <c r="S1399" s="244"/>
      <c r="T1399" s="245"/>
      <c r="AT1399" s="246" t="s">
        <v>164</v>
      </c>
      <c r="AU1399" s="246" t="s">
        <v>84</v>
      </c>
      <c r="AV1399" s="12" t="s">
        <v>84</v>
      </c>
      <c r="AW1399" s="12" t="s">
        <v>34</v>
      </c>
      <c r="AX1399" s="12" t="s">
        <v>74</v>
      </c>
      <c r="AY1399" s="246" t="s">
        <v>153</v>
      </c>
    </row>
    <row r="1400" s="14" customFormat="1">
      <c r="B1400" s="258"/>
      <c r="C1400" s="259"/>
      <c r="D1400" s="233" t="s">
        <v>164</v>
      </c>
      <c r="E1400" s="260" t="s">
        <v>19</v>
      </c>
      <c r="F1400" s="261" t="s">
        <v>1066</v>
      </c>
      <c r="G1400" s="259"/>
      <c r="H1400" s="260" t="s">
        <v>19</v>
      </c>
      <c r="I1400" s="262"/>
      <c r="J1400" s="259"/>
      <c r="K1400" s="259"/>
      <c r="L1400" s="263"/>
      <c r="M1400" s="264"/>
      <c r="N1400" s="265"/>
      <c r="O1400" s="265"/>
      <c r="P1400" s="265"/>
      <c r="Q1400" s="265"/>
      <c r="R1400" s="265"/>
      <c r="S1400" s="265"/>
      <c r="T1400" s="266"/>
      <c r="AT1400" s="267" t="s">
        <v>164</v>
      </c>
      <c r="AU1400" s="267" t="s">
        <v>84</v>
      </c>
      <c r="AV1400" s="14" t="s">
        <v>82</v>
      </c>
      <c r="AW1400" s="14" t="s">
        <v>34</v>
      </c>
      <c r="AX1400" s="14" t="s">
        <v>74</v>
      </c>
      <c r="AY1400" s="267" t="s">
        <v>153</v>
      </c>
    </row>
    <row r="1401" s="12" customFormat="1">
      <c r="B1401" s="236"/>
      <c r="C1401" s="237"/>
      <c r="D1401" s="233" t="s">
        <v>164</v>
      </c>
      <c r="E1401" s="238" t="s">
        <v>19</v>
      </c>
      <c r="F1401" s="239" t="s">
        <v>1067</v>
      </c>
      <c r="G1401" s="237"/>
      <c r="H1401" s="240">
        <v>1.8999999999999999</v>
      </c>
      <c r="I1401" s="241"/>
      <c r="J1401" s="237"/>
      <c r="K1401" s="237"/>
      <c r="L1401" s="242"/>
      <c r="M1401" s="243"/>
      <c r="N1401" s="244"/>
      <c r="O1401" s="244"/>
      <c r="P1401" s="244"/>
      <c r="Q1401" s="244"/>
      <c r="R1401" s="244"/>
      <c r="S1401" s="244"/>
      <c r="T1401" s="245"/>
      <c r="AT1401" s="246" t="s">
        <v>164</v>
      </c>
      <c r="AU1401" s="246" t="s">
        <v>84</v>
      </c>
      <c r="AV1401" s="12" t="s">
        <v>84</v>
      </c>
      <c r="AW1401" s="12" t="s">
        <v>34</v>
      </c>
      <c r="AX1401" s="12" t="s">
        <v>74</v>
      </c>
      <c r="AY1401" s="246" t="s">
        <v>153</v>
      </c>
    </row>
    <row r="1402" s="14" customFormat="1">
      <c r="B1402" s="258"/>
      <c r="C1402" s="259"/>
      <c r="D1402" s="233" t="s">
        <v>164</v>
      </c>
      <c r="E1402" s="260" t="s">
        <v>19</v>
      </c>
      <c r="F1402" s="261" t="s">
        <v>1674</v>
      </c>
      <c r="G1402" s="259"/>
      <c r="H1402" s="260" t="s">
        <v>19</v>
      </c>
      <c r="I1402" s="262"/>
      <c r="J1402" s="259"/>
      <c r="K1402" s="259"/>
      <c r="L1402" s="263"/>
      <c r="M1402" s="264"/>
      <c r="N1402" s="265"/>
      <c r="O1402" s="265"/>
      <c r="P1402" s="265"/>
      <c r="Q1402" s="265"/>
      <c r="R1402" s="265"/>
      <c r="S1402" s="265"/>
      <c r="T1402" s="266"/>
      <c r="AT1402" s="267" t="s">
        <v>164</v>
      </c>
      <c r="AU1402" s="267" t="s">
        <v>84</v>
      </c>
      <c r="AV1402" s="14" t="s">
        <v>82</v>
      </c>
      <c r="AW1402" s="14" t="s">
        <v>34</v>
      </c>
      <c r="AX1402" s="14" t="s">
        <v>74</v>
      </c>
      <c r="AY1402" s="267" t="s">
        <v>153</v>
      </c>
    </row>
    <row r="1403" s="12" customFormat="1">
      <c r="B1403" s="236"/>
      <c r="C1403" s="237"/>
      <c r="D1403" s="233" t="s">
        <v>164</v>
      </c>
      <c r="E1403" s="238" t="s">
        <v>19</v>
      </c>
      <c r="F1403" s="239" t="s">
        <v>1675</v>
      </c>
      <c r="G1403" s="237"/>
      <c r="H1403" s="240">
        <v>8.25</v>
      </c>
      <c r="I1403" s="241"/>
      <c r="J1403" s="237"/>
      <c r="K1403" s="237"/>
      <c r="L1403" s="242"/>
      <c r="M1403" s="243"/>
      <c r="N1403" s="244"/>
      <c r="O1403" s="244"/>
      <c r="P1403" s="244"/>
      <c r="Q1403" s="244"/>
      <c r="R1403" s="244"/>
      <c r="S1403" s="244"/>
      <c r="T1403" s="245"/>
      <c r="AT1403" s="246" t="s">
        <v>164</v>
      </c>
      <c r="AU1403" s="246" t="s">
        <v>84</v>
      </c>
      <c r="AV1403" s="12" t="s">
        <v>84</v>
      </c>
      <c r="AW1403" s="12" t="s">
        <v>34</v>
      </c>
      <c r="AX1403" s="12" t="s">
        <v>74</v>
      </c>
      <c r="AY1403" s="246" t="s">
        <v>153</v>
      </c>
    </row>
    <row r="1404" s="14" customFormat="1">
      <c r="B1404" s="258"/>
      <c r="C1404" s="259"/>
      <c r="D1404" s="233" t="s">
        <v>164</v>
      </c>
      <c r="E1404" s="260" t="s">
        <v>19</v>
      </c>
      <c r="F1404" s="261" t="s">
        <v>1676</v>
      </c>
      <c r="G1404" s="259"/>
      <c r="H1404" s="260" t="s">
        <v>19</v>
      </c>
      <c r="I1404" s="262"/>
      <c r="J1404" s="259"/>
      <c r="K1404" s="259"/>
      <c r="L1404" s="263"/>
      <c r="M1404" s="264"/>
      <c r="N1404" s="265"/>
      <c r="O1404" s="265"/>
      <c r="P1404" s="265"/>
      <c r="Q1404" s="265"/>
      <c r="R1404" s="265"/>
      <c r="S1404" s="265"/>
      <c r="T1404" s="266"/>
      <c r="AT1404" s="267" t="s">
        <v>164</v>
      </c>
      <c r="AU1404" s="267" t="s">
        <v>84</v>
      </c>
      <c r="AV1404" s="14" t="s">
        <v>82</v>
      </c>
      <c r="AW1404" s="14" t="s">
        <v>34</v>
      </c>
      <c r="AX1404" s="14" t="s">
        <v>74</v>
      </c>
      <c r="AY1404" s="267" t="s">
        <v>153</v>
      </c>
    </row>
    <row r="1405" s="12" customFormat="1">
      <c r="B1405" s="236"/>
      <c r="C1405" s="237"/>
      <c r="D1405" s="233" t="s">
        <v>164</v>
      </c>
      <c r="E1405" s="238" t="s">
        <v>19</v>
      </c>
      <c r="F1405" s="239" t="s">
        <v>1079</v>
      </c>
      <c r="G1405" s="237"/>
      <c r="H1405" s="240">
        <v>5.1500000000000004</v>
      </c>
      <c r="I1405" s="241"/>
      <c r="J1405" s="237"/>
      <c r="K1405" s="237"/>
      <c r="L1405" s="242"/>
      <c r="M1405" s="243"/>
      <c r="N1405" s="244"/>
      <c r="O1405" s="244"/>
      <c r="P1405" s="244"/>
      <c r="Q1405" s="244"/>
      <c r="R1405" s="244"/>
      <c r="S1405" s="244"/>
      <c r="T1405" s="245"/>
      <c r="AT1405" s="246" t="s">
        <v>164</v>
      </c>
      <c r="AU1405" s="246" t="s">
        <v>84</v>
      </c>
      <c r="AV1405" s="12" t="s">
        <v>84</v>
      </c>
      <c r="AW1405" s="12" t="s">
        <v>34</v>
      </c>
      <c r="AX1405" s="12" t="s">
        <v>74</v>
      </c>
      <c r="AY1405" s="246" t="s">
        <v>153</v>
      </c>
    </row>
    <row r="1406" s="14" customFormat="1">
      <c r="B1406" s="258"/>
      <c r="C1406" s="259"/>
      <c r="D1406" s="233" t="s">
        <v>164</v>
      </c>
      <c r="E1406" s="260" t="s">
        <v>19</v>
      </c>
      <c r="F1406" s="261" t="s">
        <v>1080</v>
      </c>
      <c r="G1406" s="259"/>
      <c r="H1406" s="260" t="s">
        <v>19</v>
      </c>
      <c r="I1406" s="262"/>
      <c r="J1406" s="259"/>
      <c r="K1406" s="259"/>
      <c r="L1406" s="263"/>
      <c r="M1406" s="264"/>
      <c r="N1406" s="265"/>
      <c r="O1406" s="265"/>
      <c r="P1406" s="265"/>
      <c r="Q1406" s="265"/>
      <c r="R1406" s="265"/>
      <c r="S1406" s="265"/>
      <c r="T1406" s="266"/>
      <c r="AT1406" s="267" t="s">
        <v>164</v>
      </c>
      <c r="AU1406" s="267" t="s">
        <v>84</v>
      </c>
      <c r="AV1406" s="14" t="s">
        <v>82</v>
      </c>
      <c r="AW1406" s="14" t="s">
        <v>34</v>
      </c>
      <c r="AX1406" s="14" t="s">
        <v>74</v>
      </c>
      <c r="AY1406" s="267" t="s">
        <v>153</v>
      </c>
    </row>
    <row r="1407" s="12" customFormat="1">
      <c r="B1407" s="236"/>
      <c r="C1407" s="237"/>
      <c r="D1407" s="233" t="s">
        <v>164</v>
      </c>
      <c r="E1407" s="238" t="s">
        <v>19</v>
      </c>
      <c r="F1407" s="239" t="s">
        <v>1081</v>
      </c>
      <c r="G1407" s="237"/>
      <c r="H1407" s="240">
        <v>4.9500000000000002</v>
      </c>
      <c r="I1407" s="241"/>
      <c r="J1407" s="237"/>
      <c r="K1407" s="237"/>
      <c r="L1407" s="242"/>
      <c r="M1407" s="243"/>
      <c r="N1407" s="244"/>
      <c r="O1407" s="244"/>
      <c r="P1407" s="244"/>
      <c r="Q1407" s="244"/>
      <c r="R1407" s="244"/>
      <c r="S1407" s="244"/>
      <c r="T1407" s="245"/>
      <c r="AT1407" s="246" t="s">
        <v>164</v>
      </c>
      <c r="AU1407" s="246" t="s">
        <v>84</v>
      </c>
      <c r="AV1407" s="12" t="s">
        <v>84</v>
      </c>
      <c r="AW1407" s="12" t="s">
        <v>34</v>
      </c>
      <c r="AX1407" s="12" t="s">
        <v>74</v>
      </c>
      <c r="AY1407" s="246" t="s">
        <v>153</v>
      </c>
    </row>
    <row r="1408" s="14" customFormat="1">
      <c r="B1408" s="258"/>
      <c r="C1408" s="259"/>
      <c r="D1408" s="233" t="s">
        <v>164</v>
      </c>
      <c r="E1408" s="260" t="s">
        <v>19</v>
      </c>
      <c r="F1408" s="261" t="s">
        <v>1082</v>
      </c>
      <c r="G1408" s="259"/>
      <c r="H1408" s="260" t="s">
        <v>19</v>
      </c>
      <c r="I1408" s="262"/>
      <c r="J1408" s="259"/>
      <c r="K1408" s="259"/>
      <c r="L1408" s="263"/>
      <c r="M1408" s="264"/>
      <c r="N1408" s="265"/>
      <c r="O1408" s="265"/>
      <c r="P1408" s="265"/>
      <c r="Q1408" s="265"/>
      <c r="R1408" s="265"/>
      <c r="S1408" s="265"/>
      <c r="T1408" s="266"/>
      <c r="AT1408" s="267" t="s">
        <v>164</v>
      </c>
      <c r="AU1408" s="267" t="s">
        <v>84</v>
      </c>
      <c r="AV1408" s="14" t="s">
        <v>82</v>
      </c>
      <c r="AW1408" s="14" t="s">
        <v>34</v>
      </c>
      <c r="AX1408" s="14" t="s">
        <v>74</v>
      </c>
      <c r="AY1408" s="267" t="s">
        <v>153</v>
      </c>
    </row>
    <row r="1409" s="12" customFormat="1">
      <c r="B1409" s="236"/>
      <c r="C1409" s="237"/>
      <c r="D1409" s="233" t="s">
        <v>164</v>
      </c>
      <c r="E1409" s="238" t="s">
        <v>19</v>
      </c>
      <c r="F1409" s="239" t="s">
        <v>1083</v>
      </c>
      <c r="G1409" s="237"/>
      <c r="H1409" s="240">
        <v>1.75</v>
      </c>
      <c r="I1409" s="241"/>
      <c r="J1409" s="237"/>
      <c r="K1409" s="237"/>
      <c r="L1409" s="242"/>
      <c r="M1409" s="243"/>
      <c r="N1409" s="244"/>
      <c r="O1409" s="244"/>
      <c r="P1409" s="244"/>
      <c r="Q1409" s="244"/>
      <c r="R1409" s="244"/>
      <c r="S1409" s="244"/>
      <c r="T1409" s="245"/>
      <c r="AT1409" s="246" t="s">
        <v>164</v>
      </c>
      <c r="AU1409" s="246" t="s">
        <v>84</v>
      </c>
      <c r="AV1409" s="12" t="s">
        <v>84</v>
      </c>
      <c r="AW1409" s="12" t="s">
        <v>34</v>
      </c>
      <c r="AX1409" s="12" t="s">
        <v>74</v>
      </c>
      <c r="AY1409" s="246" t="s">
        <v>153</v>
      </c>
    </row>
    <row r="1410" s="14" customFormat="1">
      <c r="B1410" s="258"/>
      <c r="C1410" s="259"/>
      <c r="D1410" s="233" t="s">
        <v>164</v>
      </c>
      <c r="E1410" s="260" t="s">
        <v>19</v>
      </c>
      <c r="F1410" s="261" t="s">
        <v>1070</v>
      </c>
      <c r="G1410" s="259"/>
      <c r="H1410" s="260" t="s">
        <v>19</v>
      </c>
      <c r="I1410" s="262"/>
      <c r="J1410" s="259"/>
      <c r="K1410" s="259"/>
      <c r="L1410" s="263"/>
      <c r="M1410" s="264"/>
      <c r="N1410" s="265"/>
      <c r="O1410" s="265"/>
      <c r="P1410" s="265"/>
      <c r="Q1410" s="265"/>
      <c r="R1410" s="265"/>
      <c r="S1410" s="265"/>
      <c r="T1410" s="266"/>
      <c r="AT1410" s="267" t="s">
        <v>164</v>
      </c>
      <c r="AU1410" s="267" t="s">
        <v>84</v>
      </c>
      <c r="AV1410" s="14" t="s">
        <v>82</v>
      </c>
      <c r="AW1410" s="14" t="s">
        <v>34</v>
      </c>
      <c r="AX1410" s="14" t="s">
        <v>74</v>
      </c>
      <c r="AY1410" s="267" t="s">
        <v>153</v>
      </c>
    </row>
    <row r="1411" s="12" customFormat="1">
      <c r="B1411" s="236"/>
      <c r="C1411" s="237"/>
      <c r="D1411" s="233" t="s">
        <v>164</v>
      </c>
      <c r="E1411" s="238" t="s">
        <v>19</v>
      </c>
      <c r="F1411" s="239" t="s">
        <v>1071</v>
      </c>
      <c r="G1411" s="237"/>
      <c r="H1411" s="240">
        <v>8.6999999999999993</v>
      </c>
      <c r="I1411" s="241"/>
      <c r="J1411" s="237"/>
      <c r="K1411" s="237"/>
      <c r="L1411" s="242"/>
      <c r="M1411" s="243"/>
      <c r="N1411" s="244"/>
      <c r="O1411" s="244"/>
      <c r="P1411" s="244"/>
      <c r="Q1411" s="244"/>
      <c r="R1411" s="244"/>
      <c r="S1411" s="244"/>
      <c r="T1411" s="245"/>
      <c r="AT1411" s="246" t="s">
        <v>164</v>
      </c>
      <c r="AU1411" s="246" t="s">
        <v>84</v>
      </c>
      <c r="AV1411" s="12" t="s">
        <v>84</v>
      </c>
      <c r="AW1411" s="12" t="s">
        <v>34</v>
      </c>
      <c r="AX1411" s="12" t="s">
        <v>74</v>
      </c>
      <c r="AY1411" s="246" t="s">
        <v>153</v>
      </c>
    </row>
    <row r="1412" s="14" customFormat="1">
      <c r="B1412" s="258"/>
      <c r="C1412" s="259"/>
      <c r="D1412" s="233" t="s">
        <v>164</v>
      </c>
      <c r="E1412" s="260" t="s">
        <v>19</v>
      </c>
      <c r="F1412" s="261" t="s">
        <v>1084</v>
      </c>
      <c r="G1412" s="259"/>
      <c r="H1412" s="260" t="s">
        <v>19</v>
      </c>
      <c r="I1412" s="262"/>
      <c r="J1412" s="259"/>
      <c r="K1412" s="259"/>
      <c r="L1412" s="263"/>
      <c r="M1412" s="264"/>
      <c r="N1412" s="265"/>
      <c r="O1412" s="265"/>
      <c r="P1412" s="265"/>
      <c r="Q1412" s="265"/>
      <c r="R1412" s="265"/>
      <c r="S1412" s="265"/>
      <c r="T1412" s="266"/>
      <c r="AT1412" s="267" t="s">
        <v>164</v>
      </c>
      <c r="AU1412" s="267" t="s">
        <v>84</v>
      </c>
      <c r="AV1412" s="14" t="s">
        <v>82</v>
      </c>
      <c r="AW1412" s="14" t="s">
        <v>34</v>
      </c>
      <c r="AX1412" s="14" t="s">
        <v>74</v>
      </c>
      <c r="AY1412" s="267" t="s">
        <v>153</v>
      </c>
    </row>
    <row r="1413" s="12" customFormat="1">
      <c r="B1413" s="236"/>
      <c r="C1413" s="237"/>
      <c r="D1413" s="233" t="s">
        <v>164</v>
      </c>
      <c r="E1413" s="238" t="s">
        <v>19</v>
      </c>
      <c r="F1413" s="239" t="s">
        <v>1085</v>
      </c>
      <c r="G1413" s="237"/>
      <c r="H1413" s="240">
        <v>4.9800000000000004</v>
      </c>
      <c r="I1413" s="241"/>
      <c r="J1413" s="237"/>
      <c r="K1413" s="237"/>
      <c r="L1413" s="242"/>
      <c r="M1413" s="243"/>
      <c r="N1413" s="244"/>
      <c r="O1413" s="244"/>
      <c r="P1413" s="244"/>
      <c r="Q1413" s="244"/>
      <c r="R1413" s="244"/>
      <c r="S1413" s="244"/>
      <c r="T1413" s="245"/>
      <c r="AT1413" s="246" t="s">
        <v>164</v>
      </c>
      <c r="AU1413" s="246" t="s">
        <v>84</v>
      </c>
      <c r="AV1413" s="12" t="s">
        <v>84</v>
      </c>
      <c r="AW1413" s="12" t="s">
        <v>34</v>
      </c>
      <c r="AX1413" s="12" t="s">
        <v>74</v>
      </c>
      <c r="AY1413" s="246" t="s">
        <v>153</v>
      </c>
    </row>
    <row r="1414" s="14" customFormat="1">
      <c r="B1414" s="258"/>
      <c r="C1414" s="259"/>
      <c r="D1414" s="233" t="s">
        <v>164</v>
      </c>
      <c r="E1414" s="260" t="s">
        <v>19</v>
      </c>
      <c r="F1414" s="261" t="s">
        <v>1086</v>
      </c>
      <c r="G1414" s="259"/>
      <c r="H1414" s="260" t="s">
        <v>19</v>
      </c>
      <c r="I1414" s="262"/>
      <c r="J1414" s="259"/>
      <c r="K1414" s="259"/>
      <c r="L1414" s="263"/>
      <c r="M1414" s="264"/>
      <c r="N1414" s="265"/>
      <c r="O1414" s="265"/>
      <c r="P1414" s="265"/>
      <c r="Q1414" s="265"/>
      <c r="R1414" s="265"/>
      <c r="S1414" s="265"/>
      <c r="T1414" s="266"/>
      <c r="AT1414" s="267" t="s">
        <v>164</v>
      </c>
      <c r="AU1414" s="267" t="s">
        <v>84</v>
      </c>
      <c r="AV1414" s="14" t="s">
        <v>82</v>
      </c>
      <c r="AW1414" s="14" t="s">
        <v>34</v>
      </c>
      <c r="AX1414" s="14" t="s">
        <v>74</v>
      </c>
      <c r="AY1414" s="267" t="s">
        <v>153</v>
      </c>
    </row>
    <row r="1415" s="12" customFormat="1">
      <c r="B1415" s="236"/>
      <c r="C1415" s="237"/>
      <c r="D1415" s="233" t="s">
        <v>164</v>
      </c>
      <c r="E1415" s="238" t="s">
        <v>19</v>
      </c>
      <c r="F1415" s="239" t="s">
        <v>1087</v>
      </c>
      <c r="G1415" s="237"/>
      <c r="H1415" s="240">
        <v>1.98</v>
      </c>
      <c r="I1415" s="241"/>
      <c r="J1415" s="237"/>
      <c r="K1415" s="237"/>
      <c r="L1415" s="242"/>
      <c r="M1415" s="243"/>
      <c r="N1415" s="244"/>
      <c r="O1415" s="244"/>
      <c r="P1415" s="244"/>
      <c r="Q1415" s="244"/>
      <c r="R1415" s="244"/>
      <c r="S1415" s="244"/>
      <c r="T1415" s="245"/>
      <c r="AT1415" s="246" t="s">
        <v>164</v>
      </c>
      <c r="AU1415" s="246" t="s">
        <v>84</v>
      </c>
      <c r="AV1415" s="12" t="s">
        <v>84</v>
      </c>
      <c r="AW1415" s="12" t="s">
        <v>34</v>
      </c>
      <c r="AX1415" s="12" t="s">
        <v>74</v>
      </c>
      <c r="AY1415" s="246" t="s">
        <v>153</v>
      </c>
    </row>
    <row r="1416" s="14" customFormat="1">
      <c r="B1416" s="258"/>
      <c r="C1416" s="259"/>
      <c r="D1416" s="233" t="s">
        <v>164</v>
      </c>
      <c r="E1416" s="260" t="s">
        <v>19</v>
      </c>
      <c r="F1416" s="261" t="s">
        <v>1020</v>
      </c>
      <c r="G1416" s="259"/>
      <c r="H1416" s="260" t="s">
        <v>19</v>
      </c>
      <c r="I1416" s="262"/>
      <c r="J1416" s="259"/>
      <c r="K1416" s="259"/>
      <c r="L1416" s="263"/>
      <c r="M1416" s="264"/>
      <c r="N1416" s="265"/>
      <c r="O1416" s="265"/>
      <c r="P1416" s="265"/>
      <c r="Q1416" s="265"/>
      <c r="R1416" s="265"/>
      <c r="S1416" s="265"/>
      <c r="T1416" s="266"/>
      <c r="AT1416" s="267" t="s">
        <v>164</v>
      </c>
      <c r="AU1416" s="267" t="s">
        <v>84</v>
      </c>
      <c r="AV1416" s="14" t="s">
        <v>82</v>
      </c>
      <c r="AW1416" s="14" t="s">
        <v>34</v>
      </c>
      <c r="AX1416" s="14" t="s">
        <v>74</v>
      </c>
      <c r="AY1416" s="267" t="s">
        <v>153</v>
      </c>
    </row>
    <row r="1417" s="12" customFormat="1">
      <c r="B1417" s="236"/>
      <c r="C1417" s="237"/>
      <c r="D1417" s="233" t="s">
        <v>164</v>
      </c>
      <c r="E1417" s="238" t="s">
        <v>19</v>
      </c>
      <c r="F1417" s="239" t="s">
        <v>202</v>
      </c>
      <c r="G1417" s="237"/>
      <c r="H1417" s="240">
        <v>8</v>
      </c>
      <c r="I1417" s="241"/>
      <c r="J1417" s="237"/>
      <c r="K1417" s="237"/>
      <c r="L1417" s="242"/>
      <c r="M1417" s="243"/>
      <c r="N1417" s="244"/>
      <c r="O1417" s="244"/>
      <c r="P1417" s="244"/>
      <c r="Q1417" s="244"/>
      <c r="R1417" s="244"/>
      <c r="S1417" s="244"/>
      <c r="T1417" s="245"/>
      <c r="AT1417" s="246" t="s">
        <v>164</v>
      </c>
      <c r="AU1417" s="246" t="s">
        <v>84</v>
      </c>
      <c r="AV1417" s="12" t="s">
        <v>84</v>
      </c>
      <c r="AW1417" s="12" t="s">
        <v>34</v>
      </c>
      <c r="AX1417" s="12" t="s">
        <v>74</v>
      </c>
      <c r="AY1417" s="246" t="s">
        <v>153</v>
      </c>
    </row>
    <row r="1418" s="13" customFormat="1">
      <c r="B1418" s="247"/>
      <c r="C1418" s="248"/>
      <c r="D1418" s="233" t="s">
        <v>164</v>
      </c>
      <c r="E1418" s="249" t="s">
        <v>19</v>
      </c>
      <c r="F1418" s="250" t="s">
        <v>167</v>
      </c>
      <c r="G1418" s="248"/>
      <c r="H1418" s="251">
        <v>100.59</v>
      </c>
      <c r="I1418" s="252"/>
      <c r="J1418" s="248"/>
      <c r="K1418" s="248"/>
      <c r="L1418" s="253"/>
      <c r="M1418" s="254"/>
      <c r="N1418" s="255"/>
      <c r="O1418" s="255"/>
      <c r="P1418" s="255"/>
      <c r="Q1418" s="255"/>
      <c r="R1418" s="255"/>
      <c r="S1418" s="255"/>
      <c r="T1418" s="256"/>
      <c r="AT1418" s="257" t="s">
        <v>164</v>
      </c>
      <c r="AU1418" s="257" t="s">
        <v>84</v>
      </c>
      <c r="AV1418" s="13" t="s">
        <v>160</v>
      </c>
      <c r="AW1418" s="13" t="s">
        <v>34</v>
      </c>
      <c r="AX1418" s="13" t="s">
        <v>82</v>
      </c>
      <c r="AY1418" s="257" t="s">
        <v>153</v>
      </c>
    </row>
    <row r="1419" s="1" customFormat="1" ht="16.5" customHeight="1">
      <c r="B1419" s="39"/>
      <c r="C1419" s="220" t="s">
        <v>1677</v>
      </c>
      <c r="D1419" s="220" t="s">
        <v>155</v>
      </c>
      <c r="E1419" s="221" t="s">
        <v>1678</v>
      </c>
      <c r="F1419" s="222" t="s">
        <v>1679</v>
      </c>
      <c r="G1419" s="223" t="s">
        <v>158</v>
      </c>
      <c r="H1419" s="224">
        <v>100.59</v>
      </c>
      <c r="I1419" s="225"/>
      <c r="J1419" s="226">
        <f>ROUND(I1419*H1419,2)</f>
        <v>0</v>
      </c>
      <c r="K1419" s="222" t="s">
        <v>159</v>
      </c>
      <c r="L1419" s="44"/>
      <c r="M1419" s="227" t="s">
        <v>19</v>
      </c>
      <c r="N1419" s="228" t="s">
        <v>45</v>
      </c>
      <c r="O1419" s="84"/>
      <c r="P1419" s="229">
        <f>O1419*H1419</f>
        <v>0</v>
      </c>
      <c r="Q1419" s="229">
        <v>0.0045500000000000002</v>
      </c>
      <c r="R1419" s="229">
        <f>Q1419*H1419</f>
        <v>0.45768450000000005</v>
      </c>
      <c r="S1419" s="229">
        <v>0</v>
      </c>
      <c r="T1419" s="230">
        <f>S1419*H1419</f>
        <v>0</v>
      </c>
      <c r="AR1419" s="231" t="s">
        <v>257</v>
      </c>
      <c r="AT1419" s="231" t="s">
        <v>155</v>
      </c>
      <c r="AU1419" s="231" t="s">
        <v>84</v>
      </c>
      <c r="AY1419" s="18" t="s">
        <v>153</v>
      </c>
      <c r="BE1419" s="232">
        <f>IF(N1419="základní",J1419,0)</f>
        <v>0</v>
      </c>
      <c r="BF1419" s="232">
        <f>IF(N1419="snížená",J1419,0)</f>
        <v>0</v>
      </c>
      <c r="BG1419" s="232">
        <f>IF(N1419="zákl. přenesená",J1419,0)</f>
        <v>0</v>
      </c>
      <c r="BH1419" s="232">
        <f>IF(N1419="sníž. přenesená",J1419,0)</f>
        <v>0</v>
      </c>
      <c r="BI1419" s="232">
        <f>IF(N1419="nulová",J1419,0)</f>
        <v>0</v>
      </c>
      <c r="BJ1419" s="18" t="s">
        <v>82</v>
      </c>
      <c r="BK1419" s="232">
        <f>ROUND(I1419*H1419,2)</f>
        <v>0</v>
      </c>
      <c r="BL1419" s="18" t="s">
        <v>257</v>
      </c>
      <c r="BM1419" s="231" t="s">
        <v>1680</v>
      </c>
    </row>
    <row r="1420" s="1" customFormat="1">
      <c r="B1420" s="39"/>
      <c r="C1420" s="40"/>
      <c r="D1420" s="233" t="s">
        <v>162</v>
      </c>
      <c r="E1420" s="40"/>
      <c r="F1420" s="234" t="s">
        <v>1651</v>
      </c>
      <c r="G1420" s="40"/>
      <c r="H1420" s="40"/>
      <c r="I1420" s="146"/>
      <c r="J1420" s="40"/>
      <c r="K1420" s="40"/>
      <c r="L1420" s="44"/>
      <c r="M1420" s="235"/>
      <c r="N1420" s="84"/>
      <c r="O1420" s="84"/>
      <c r="P1420" s="84"/>
      <c r="Q1420" s="84"/>
      <c r="R1420" s="84"/>
      <c r="S1420" s="84"/>
      <c r="T1420" s="85"/>
      <c r="AT1420" s="18" t="s">
        <v>162</v>
      </c>
      <c r="AU1420" s="18" t="s">
        <v>84</v>
      </c>
    </row>
    <row r="1421" s="1" customFormat="1" ht="16.5" customHeight="1">
      <c r="B1421" s="39"/>
      <c r="C1421" s="220" t="s">
        <v>1681</v>
      </c>
      <c r="D1421" s="220" t="s">
        <v>155</v>
      </c>
      <c r="E1421" s="221" t="s">
        <v>1682</v>
      </c>
      <c r="F1421" s="222" t="s">
        <v>1683</v>
      </c>
      <c r="G1421" s="223" t="s">
        <v>182</v>
      </c>
      <c r="H1421" s="224">
        <v>12.619999999999999</v>
      </c>
      <c r="I1421" s="225"/>
      <c r="J1421" s="226">
        <f>ROUND(I1421*H1421,2)</f>
        <v>0</v>
      </c>
      <c r="K1421" s="222" t="s">
        <v>159</v>
      </c>
      <c r="L1421" s="44"/>
      <c r="M1421" s="227" t="s">
        <v>19</v>
      </c>
      <c r="N1421" s="228" t="s">
        <v>45</v>
      </c>
      <c r="O1421" s="84"/>
      <c r="P1421" s="229">
        <f>O1421*H1421</f>
        <v>0</v>
      </c>
      <c r="Q1421" s="229">
        <v>0.00042999999999999999</v>
      </c>
      <c r="R1421" s="229">
        <f>Q1421*H1421</f>
        <v>0.0054265999999999993</v>
      </c>
      <c r="S1421" s="229">
        <v>0</v>
      </c>
      <c r="T1421" s="230">
        <f>S1421*H1421</f>
        <v>0</v>
      </c>
      <c r="AR1421" s="231" t="s">
        <v>257</v>
      </c>
      <c r="AT1421" s="231" t="s">
        <v>155</v>
      </c>
      <c r="AU1421" s="231" t="s">
        <v>84</v>
      </c>
      <c r="AY1421" s="18" t="s">
        <v>153</v>
      </c>
      <c r="BE1421" s="232">
        <f>IF(N1421="základní",J1421,0)</f>
        <v>0</v>
      </c>
      <c r="BF1421" s="232">
        <f>IF(N1421="snížená",J1421,0)</f>
        <v>0</v>
      </c>
      <c r="BG1421" s="232">
        <f>IF(N1421="zákl. přenesená",J1421,0)</f>
        <v>0</v>
      </c>
      <c r="BH1421" s="232">
        <f>IF(N1421="sníž. přenesená",J1421,0)</f>
        <v>0</v>
      </c>
      <c r="BI1421" s="232">
        <f>IF(N1421="nulová",J1421,0)</f>
        <v>0</v>
      </c>
      <c r="BJ1421" s="18" t="s">
        <v>82</v>
      </c>
      <c r="BK1421" s="232">
        <f>ROUND(I1421*H1421,2)</f>
        <v>0</v>
      </c>
      <c r="BL1421" s="18" t="s">
        <v>257</v>
      </c>
      <c r="BM1421" s="231" t="s">
        <v>1684</v>
      </c>
    </row>
    <row r="1422" s="14" customFormat="1">
      <c r="B1422" s="258"/>
      <c r="C1422" s="259"/>
      <c r="D1422" s="233" t="s">
        <v>164</v>
      </c>
      <c r="E1422" s="260" t="s">
        <v>19</v>
      </c>
      <c r="F1422" s="261" t="s">
        <v>1685</v>
      </c>
      <c r="G1422" s="259"/>
      <c r="H1422" s="260" t="s">
        <v>19</v>
      </c>
      <c r="I1422" s="262"/>
      <c r="J1422" s="259"/>
      <c r="K1422" s="259"/>
      <c r="L1422" s="263"/>
      <c r="M1422" s="264"/>
      <c r="N1422" s="265"/>
      <c r="O1422" s="265"/>
      <c r="P1422" s="265"/>
      <c r="Q1422" s="265"/>
      <c r="R1422" s="265"/>
      <c r="S1422" s="265"/>
      <c r="T1422" s="266"/>
      <c r="AT1422" s="267" t="s">
        <v>164</v>
      </c>
      <c r="AU1422" s="267" t="s">
        <v>84</v>
      </c>
      <c r="AV1422" s="14" t="s">
        <v>82</v>
      </c>
      <c r="AW1422" s="14" t="s">
        <v>34</v>
      </c>
      <c r="AX1422" s="14" t="s">
        <v>74</v>
      </c>
      <c r="AY1422" s="267" t="s">
        <v>153</v>
      </c>
    </row>
    <row r="1423" s="12" customFormat="1">
      <c r="B1423" s="236"/>
      <c r="C1423" s="237"/>
      <c r="D1423" s="233" t="s">
        <v>164</v>
      </c>
      <c r="E1423" s="238" t="s">
        <v>19</v>
      </c>
      <c r="F1423" s="239" t="s">
        <v>1686</v>
      </c>
      <c r="G1423" s="237"/>
      <c r="H1423" s="240">
        <v>12.619999999999999</v>
      </c>
      <c r="I1423" s="241"/>
      <c r="J1423" s="237"/>
      <c r="K1423" s="237"/>
      <c r="L1423" s="242"/>
      <c r="M1423" s="243"/>
      <c r="N1423" s="244"/>
      <c r="O1423" s="244"/>
      <c r="P1423" s="244"/>
      <c r="Q1423" s="244"/>
      <c r="R1423" s="244"/>
      <c r="S1423" s="244"/>
      <c r="T1423" s="245"/>
      <c r="AT1423" s="246" t="s">
        <v>164</v>
      </c>
      <c r="AU1423" s="246" t="s">
        <v>84</v>
      </c>
      <c r="AV1423" s="12" t="s">
        <v>84</v>
      </c>
      <c r="AW1423" s="12" t="s">
        <v>34</v>
      </c>
      <c r="AX1423" s="12" t="s">
        <v>74</v>
      </c>
      <c r="AY1423" s="246" t="s">
        <v>153</v>
      </c>
    </row>
    <row r="1424" s="13" customFormat="1">
      <c r="B1424" s="247"/>
      <c r="C1424" s="248"/>
      <c r="D1424" s="233" t="s">
        <v>164</v>
      </c>
      <c r="E1424" s="249" t="s">
        <v>19</v>
      </c>
      <c r="F1424" s="250" t="s">
        <v>167</v>
      </c>
      <c r="G1424" s="248"/>
      <c r="H1424" s="251">
        <v>12.619999999999999</v>
      </c>
      <c r="I1424" s="252"/>
      <c r="J1424" s="248"/>
      <c r="K1424" s="248"/>
      <c r="L1424" s="253"/>
      <c r="M1424" s="254"/>
      <c r="N1424" s="255"/>
      <c r="O1424" s="255"/>
      <c r="P1424" s="255"/>
      <c r="Q1424" s="255"/>
      <c r="R1424" s="255"/>
      <c r="S1424" s="255"/>
      <c r="T1424" s="256"/>
      <c r="AT1424" s="257" t="s">
        <v>164</v>
      </c>
      <c r="AU1424" s="257" t="s">
        <v>84</v>
      </c>
      <c r="AV1424" s="13" t="s">
        <v>160</v>
      </c>
      <c r="AW1424" s="13" t="s">
        <v>34</v>
      </c>
      <c r="AX1424" s="13" t="s">
        <v>82</v>
      </c>
      <c r="AY1424" s="257" t="s">
        <v>153</v>
      </c>
    </row>
    <row r="1425" s="1" customFormat="1" ht="16.5" customHeight="1">
      <c r="B1425" s="39"/>
      <c r="C1425" s="279" t="s">
        <v>1687</v>
      </c>
      <c r="D1425" s="279" t="s">
        <v>275</v>
      </c>
      <c r="E1425" s="280" t="s">
        <v>1688</v>
      </c>
      <c r="F1425" s="281" t="s">
        <v>1689</v>
      </c>
      <c r="G1425" s="282" t="s">
        <v>254</v>
      </c>
      <c r="H1425" s="283">
        <v>45</v>
      </c>
      <c r="I1425" s="284"/>
      <c r="J1425" s="285">
        <f>ROUND(I1425*H1425,2)</f>
        <v>0</v>
      </c>
      <c r="K1425" s="281" t="s">
        <v>159</v>
      </c>
      <c r="L1425" s="286"/>
      <c r="M1425" s="287" t="s">
        <v>19</v>
      </c>
      <c r="N1425" s="288" t="s">
        <v>45</v>
      </c>
      <c r="O1425" s="84"/>
      <c r="P1425" s="229">
        <f>O1425*H1425</f>
        <v>0</v>
      </c>
      <c r="Q1425" s="229">
        <v>0.00046999999999999999</v>
      </c>
      <c r="R1425" s="229">
        <f>Q1425*H1425</f>
        <v>0.021149999999999999</v>
      </c>
      <c r="S1425" s="229">
        <v>0</v>
      </c>
      <c r="T1425" s="230">
        <f>S1425*H1425</f>
        <v>0</v>
      </c>
      <c r="AR1425" s="231" t="s">
        <v>336</v>
      </c>
      <c r="AT1425" s="231" t="s">
        <v>275</v>
      </c>
      <c r="AU1425" s="231" t="s">
        <v>84</v>
      </c>
      <c r="AY1425" s="18" t="s">
        <v>153</v>
      </c>
      <c r="BE1425" s="232">
        <f>IF(N1425="základní",J1425,0)</f>
        <v>0</v>
      </c>
      <c r="BF1425" s="232">
        <f>IF(N1425="snížená",J1425,0)</f>
        <v>0</v>
      </c>
      <c r="BG1425" s="232">
        <f>IF(N1425="zákl. přenesená",J1425,0)</f>
        <v>0</v>
      </c>
      <c r="BH1425" s="232">
        <f>IF(N1425="sníž. přenesená",J1425,0)</f>
        <v>0</v>
      </c>
      <c r="BI1425" s="232">
        <f>IF(N1425="nulová",J1425,0)</f>
        <v>0</v>
      </c>
      <c r="BJ1425" s="18" t="s">
        <v>82</v>
      </c>
      <c r="BK1425" s="232">
        <f>ROUND(I1425*H1425,2)</f>
        <v>0</v>
      </c>
      <c r="BL1425" s="18" t="s">
        <v>257</v>
      </c>
      <c r="BM1425" s="231" t="s">
        <v>1690</v>
      </c>
    </row>
    <row r="1426" s="12" customFormat="1">
      <c r="B1426" s="236"/>
      <c r="C1426" s="237"/>
      <c r="D1426" s="233" t="s">
        <v>164</v>
      </c>
      <c r="E1426" s="238" t="s">
        <v>19</v>
      </c>
      <c r="F1426" s="239" t="s">
        <v>465</v>
      </c>
      <c r="G1426" s="237"/>
      <c r="H1426" s="240">
        <v>45</v>
      </c>
      <c r="I1426" s="241"/>
      <c r="J1426" s="237"/>
      <c r="K1426" s="237"/>
      <c r="L1426" s="242"/>
      <c r="M1426" s="243"/>
      <c r="N1426" s="244"/>
      <c r="O1426" s="244"/>
      <c r="P1426" s="244"/>
      <c r="Q1426" s="244"/>
      <c r="R1426" s="244"/>
      <c r="S1426" s="244"/>
      <c r="T1426" s="245"/>
      <c r="AT1426" s="246" t="s">
        <v>164</v>
      </c>
      <c r="AU1426" s="246" t="s">
        <v>84</v>
      </c>
      <c r="AV1426" s="12" t="s">
        <v>84</v>
      </c>
      <c r="AW1426" s="12" t="s">
        <v>34</v>
      </c>
      <c r="AX1426" s="12" t="s">
        <v>74</v>
      </c>
      <c r="AY1426" s="246" t="s">
        <v>153</v>
      </c>
    </row>
    <row r="1427" s="13" customFormat="1">
      <c r="B1427" s="247"/>
      <c r="C1427" s="248"/>
      <c r="D1427" s="233" t="s">
        <v>164</v>
      </c>
      <c r="E1427" s="249" t="s">
        <v>19</v>
      </c>
      <c r="F1427" s="250" t="s">
        <v>167</v>
      </c>
      <c r="G1427" s="248"/>
      <c r="H1427" s="251">
        <v>45</v>
      </c>
      <c r="I1427" s="252"/>
      <c r="J1427" s="248"/>
      <c r="K1427" s="248"/>
      <c r="L1427" s="253"/>
      <c r="M1427" s="254"/>
      <c r="N1427" s="255"/>
      <c r="O1427" s="255"/>
      <c r="P1427" s="255"/>
      <c r="Q1427" s="255"/>
      <c r="R1427" s="255"/>
      <c r="S1427" s="255"/>
      <c r="T1427" s="256"/>
      <c r="AT1427" s="257" t="s">
        <v>164</v>
      </c>
      <c r="AU1427" s="257" t="s">
        <v>84</v>
      </c>
      <c r="AV1427" s="13" t="s">
        <v>160</v>
      </c>
      <c r="AW1427" s="13" t="s">
        <v>34</v>
      </c>
      <c r="AX1427" s="13" t="s">
        <v>82</v>
      </c>
      <c r="AY1427" s="257" t="s">
        <v>153</v>
      </c>
    </row>
    <row r="1428" s="1" customFormat="1" ht="24" customHeight="1">
      <c r="B1428" s="39"/>
      <c r="C1428" s="220" t="s">
        <v>1691</v>
      </c>
      <c r="D1428" s="220" t="s">
        <v>155</v>
      </c>
      <c r="E1428" s="221" t="s">
        <v>1692</v>
      </c>
      <c r="F1428" s="222" t="s">
        <v>1693</v>
      </c>
      <c r="G1428" s="223" t="s">
        <v>158</v>
      </c>
      <c r="H1428" s="224">
        <v>100.59</v>
      </c>
      <c r="I1428" s="225"/>
      <c r="J1428" s="226">
        <f>ROUND(I1428*H1428,2)</f>
        <v>0</v>
      </c>
      <c r="K1428" s="222" t="s">
        <v>159</v>
      </c>
      <c r="L1428" s="44"/>
      <c r="M1428" s="227" t="s">
        <v>19</v>
      </c>
      <c r="N1428" s="228" t="s">
        <v>45</v>
      </c>
      <c r="O1428" s="84"/>
      <c r="P1428" s="229">
        <f>O1428*H1428</f>
        <v>0</v>
      </c>
      <c r="Q1428" s="229">
        <v>0.0091000000000000004</v>
      </c>
      <c r="R1428" s="229">
        <f>Q1428*H1428</f>
        <v>0.9153690000000001</v>
      </c>
      <c r="S1428" s="229">
        <v>0</v>
      </c>
      <c r="T1428" s="230">
        <f>S1428*H1428</f>
        <v>0</v>
      </c>
      <c r="AR1428" s="231" t="s">
        <v>257</v>
      </c>
      <c r="AT1428" s="231" t="s">
        <v>155</v>
      </c>
      <c r="AU1428" s="231" t="s">
        <v>84</v>
      </c>
      <c r="AY1428" s="18" t="s">
        <v>153</v>
      </c>
      <c r="BE1428" s="232">
        <f>IF(N1428="základní",J1428,0)</f>
        <v>0</v>
      </c>
      <c r="BF1428" s="232">
        <f>IF(N1428="snížená",J1428,0)</f>
        <v>0</v>
      </c>
      <c r="BG1428" s="232">
        <f>IF(N1428="zákl. přenesená",J1428,0)</f>
        <v>0</v>
      </c>
      <c r="BH1428" s="232">
        <f>IF(N1428="sníž. přenesená",J1428,0)</f>
        <v>0</v>
      </c>
      <c r="BI1428" s="232">
        <f>IF(N1428="nulová",J1428,0)</f>
        <v>0</v>
      </c>
      <c r="BJ1428" s="18" t="s">
        <v>82</v>
      </c>
      <c r="BK1428" s="232">
        <f>ROUND(I1428*H1428,2)</f>
        <v>0</v>
      </c>
      <c r="BL1428" s="18" t="s">
        <v>257</v>
      </c>
      <c r="BM1428" s="231" t="s">
        <v>1694</v>
      </c>
    </row>
    <row r="1429" s="1" customFormat="1">
      <c r="B1429" s="39"/>
      <c r="C1429" s="40"/>
      <c r="D1429" s="233" t="s">
        <v>162</v>
      </c>
      <c r="E1429" s="40"/>
      <c r="F1429" s="234" t="s">
        <v>1695</v>
      </c>
      <c r="G1429" s="40"/>
      <c r="H1429" s="40"/>
      <c r="I1429" s="146"/>
      <c r="J1429" s="40"/>
      <c r="K1429" s="40"/>
      <c r="L1429" s="44"/>
      <c r="M1429" s="235"/>
      <c r="N1429" s="84"/>
      <c r="O1429" s="84"/>
      <c r="P1429" s="84"/>
      <c r="Q1429" s="84"/>
      <c r="R1429" s="84"/>
      <c r="S1429" s="84"/>
      <c r="T1429" s="85"/>
      <c r="AT1429" s="18" t="s">
        <v>162</v>
      </c>
      <c r="AU1429" s="18" t="s">
        <v>84</v>
      </c>
    </row>
    <row r="1430" s="14" customFormat="1">
      <c r="B1430" s="258"/>
      <c r="C1430" s="259"/>
      <c r="D1430" s="233" t="s">
        <v>164</v>
      </c>
      <c r="E1430" s="260" t="s">
        <v>19</v>
      </c>
      <c r="F1430" s="261" t="s">
        <v>1652</v>
      </c>
      <c r="G1430" s="259"/>
      <c r="H1430" s="260" t="s">
        <v>19</v>
      </c>
      <c r="I1430" s="262"/>
      <c r="J1430" s="259"/>
      <c r="K1430" s="259"/>
      <c r="L1430" s="263"/>
      <c r="M1430" s="264"/>
      <c r="N1430" s="265"/>
      <c r="O1430" s="265"/>
      <c r="P1430" s="265"/>
      <c r="Q1430" s="265"/>
      <c r="R1430" s="265"/>
      <c r="S1430" s="265"/>
      <c r="T1430" s="266"/>
      <c r="AT1430" s="267" t="s">
        <v>164</v>
      </c>
      <c r="AU1430" s="267" t="s">
        <v>84</v>
      </c>
      <c r="AV1430" s="14" t="s">
        <v>82</v>
      </c>
      <c r="AW1430" s="14" t="s">
        <v>34</v>
      </c>
      <c r="AX1430" s="14" t="s">
        <v>74</v>
      </c>
      <c r="AY1430" s="267" t="s">
        <v>153</v>
      </c>
    </row>
    <row r="1431" s="14" customFormat="1">
      <c r="B1431" s="258"/>
      <c r="C1431" s="259"/>
      <c r="D1431" s="233" t="s">
        <v>164</v>
      </c>
      <c r="E1431" s="260" t="s">
        <v>19</v>
      </c>
      <c r="F1431" s="261" t="s">
        <v>1653</v>
      </c>
      <c r="G1431" s="259"/>
      <c r="H1431" s="260" t="s">
        <v>19</v>
      </c>
      <c r="I1431" s="262"/>
      <c r="J1431" s="259"/>
      <c r="K1431" s="259"/>
      <c r="L1431" s="263"/>
      <c r="M1431" s="264"/>
      <c r="N1431" s="265"/>
      <c r="O1431" s="265"/>
      <c r="P1431" s="265"/>
      <c r="Q1431" s="265"/>
      <c r="R1431" s="265"/>
      <c r="S1431" s="265"/>
      <c r="T1431" s="266"/>
      <c r="AT1431" s="267" t="s">
        <v>164</v>
      </c>
      <c r="AU1431" s="267" t="s">
        <v>84</v>
      </c>
      <c r="AV1431" s="14" t="s">
        <v>82</v>
      </c>
      <c r="AW1431" s="14" t="s">
        <v>34</v>
      </c>
      <c r="AX1431" s="14" t="s">
        <v>74</v>
      </c>
      <c r="AY1431" s="267" t="s">
        <v>153</v>
      </c>
    </row>
    <row r="1432" s="12" customFormat="1">
      <c r="B1432" s="236"/>
      <c r="C1432" s="237"/>
      <c r="D1432" s="233" t="s">
        <v>164</v>
      </c>
      <c r="E1432" s="238" t="s">
        <v>19</v>
      </c>
      <c r="F1432" s="239" t="s">
        <v>1654</v>
      </c>
      <c r="G1432" s="237"/>
      <c r="H1432" s="240">
        <v>16.579999999999998</v>
      </c>
      <c r="I1432" s="241"/>
      <c r="J1432" s="237"/>
      <c r="K1432" s="237"/>
      <c r="L1432" s="242"/>
      <c r="M1432" s="243"/>
      <c r="N1432" s="244"/>
      <c r="O1432" s="244"/>
      <c r="P1432" s="244"/>
      <c r="Q1432" s="244"/>
      <c r="R1432" s="244"/>
      <c r="S1432" s="244"/>
      <c r="T1432" s="245"/>
      <c r="AT1432" s="246" t="s">
        <v>164</v>
      </c>
      <c r="AU1432" s="246" t="s">
        <v>84</v>
      </c>
      <c r="AV1432" s="12" t="s">
        <v>84</v>
      </c>
      <c r="AW1432" s="12" t="s">
        <v>34</v>
      </c>
      <c r="AX1432" s="12" t="s">
        <v>74</v>
      </c>
      <c r="AY1432" s="246" t="s">
        <v>153</v>
      </c>
    </row>
    <row r="1433" s="14" customFormat="1">
      <c r="B1433" s="258"/>
      <c r="C1433" s="259"/>
      <c r="D1433" s="233" t="s">
        <v>164</v>
      </c>
      <c r="E1433" s="260" t="s">
        <v>19</v>
      </c>
      <c r="F1433" s="261" t="s">
        <v>1655</v>
      </c>
      <c r="G1433" s="259"/>
      <c r="H1433" s="260" t="s">
        <v>19</v>
      </c>
      <c r="I1433" s="262"/>
      <c r="J1433" s="259"/>
      <c r="K1433" s="259"/>
      <c r="L1433" s="263"/>
      <c r="M1433" s="264"/>
      <c r="N1433" s="265"/>
      <c r="O1433" s="265"/>
      <c r="P1433" s="265"/>
      <c r="Q1433" s="265"/>
      <c r="R1433" s="265"/>
      <c r="S1433" s="265"/>
      <c r="T1433" s="266"/>
      <c r="AT1433" s="267" t="s">
        <v>164</v>
      </c>
      <c r="AU1433" s="267" t="s">
        <v>84</v>
      </c>
      <c r="AV1433" s="14" t="s">
        <v>82</v>
      </c>
      <c r="AW1433" s="14" t="s">
        <v>34</v>
      </c>
      <c r="AX1433" s="14" t="s">
        <v>74</v>
      </c>
      <c r="AY1433" s="267" t="s">
        <v>153</v>
      </c>
    </row>
    <row r="1434" s="12" customFormat="1">
      <c r="B1434" s="236"/>
      <c r="C1434" s="237"/>
      <c r="D1434" s="233" t="s">
        <v>164</v>
      </c>
      <c r="E1434" s="238" t="s">
        <v>19</v>
      </c>
      <c r="F1434" s="239" t="s">
        <v>1656</v>
      </c>
      <c r="G1434" s="237"/>
      <c r="H1434" s="240">
        <v>14.6</v>
      </c>
      <c r="I1434" s="241"/>
      <c r="J1434" s="237"/>
      <c r="K1434" s="237"/>
      <c r="L1434" s="242"/>
      <c r="M1434" s="243"/>
      <c r="N1434" s="244"/>
      <c r="O1434" s="244"/>
      <c r="P1434" s="244"/>
      <c r="Q1434" s="244"/>
      <c r="R1434" s="244"/>
      <c r="S1434" s="244"/>
      <c r="T1434" s="245"/>
      <c r="AT1434" s="246" t="s">
        <v>164</v>
      </c>
      <c r="AU1434" s="246" t="s">
        <v>84</v>
      </c>
      <c r="AV1434" s="12" t="s">
        <v>84</v>
      </c>
      <c r="AW1434" s="12" t="s">
        <v>34</v>
      </c>
      <c r="AX1434" s="12" t="s">
        <v>74</v>
      </c>
      <c r="AY1434" s="246" t="s">
        <v>153</v>
      </c>
    </row>
    <row r="1435" s="14" customFormat="1">
      <c r="B1435" s="258"/>
      <c r="C1435" s="259"/>
      <c r="D1435" s="233" t="s">
        <v>164</v>
      </c>
      <c r="E1435" s="260" t="s">
        <v>19</v>
      </c>
      <c r="F1435" s="261" t="s">
        <v>1657</v>
      </c>
      <c r="G1435" s="259"/>
      <c r="H1435" s="260" t="s">
        <v>19</v>
      </c>
      <c r="I1435" s="262"/>
      <c r="J1435" s="259"/>
      <c r="K1435" s="259"/>
      <c r="L1435" s="263"/>
      <c r="M1435" s="264"/>
      <c r="N1435" s="265"/>
      <c r="O1435" s="265"/>
      <c r="P1435" s="265"/>
      <c r="Q1435" s="265"/>
      <c r="R1435" s="265"/>
      <c r="S1435" s="265"/>
      <c r="T1435" s="266"/>
      <c r="AT1435" s="267" t="s">
        <v>164</v>
      </c>
      <c r="AU1435" s="267" t="s">
        <v>84</v>
      </c>
      <c r="AV1435" s="14" t="s">
        <v>82</v>
      </c>
      <c r="AW1435" s="14" t="s">
        <v>34</v>
      </c>
      <c r="AX1435" s="14" t="s">
        <v>74</v>
      </c>
      <c r="AY1435" s="267" t="s">
        <v>153</v>
      </c>
    </row>
    <row r="1436" s="14" customFormat="1">
      <c r="B1436" s="258"/>
      <c r="C1436" s="259"/>
      <c r="D1436" s="233" t="s">
        <v>164</v>
      </c>
      <c r="E1436" s="260" t="s">
        <v>19</v>
      </c>
      <c r="F1436" s="261" t="s">
        <v>1658</v>
      </c>
      <c r="G1436" s="259"/>
      <c r="H1436" s="260" t="s">
        <v>19</v>
      </c>
      <c r="I1436" s="262"/>
      <c r="J1436" s="259"/>
      <c r="K1436" s="259"/>
      <c r="L1436" s="263"/>
      <c r="M1436" s="264"/>
      <c r="N1436" s="265"/>
      <c r="O1436" s="265"/>
      <c r="P1436" s="265"/>
      <c r="Q1436" s="265"/>
      <c r="R1436" s="265"/>
      <c r="S1436" s="265"/>
      <c r="T1436" s="266"/>
      <c r="AT1436" s="267" t="s">
        <v>164</v>
      </c>
      <c r="AU1436" s="267" t="s">
        <v>84</v>
      </c>
      <c r="AV1436" s="14" t="s">
        <v>82</v>
      </c>
      <c r="AW1436" s="14" t="s">
        <v>34</v>
      </c>
      <c r="AX1436" s="14" t="s">
        <v>74</v>
      </c>
      <c r="AY1436" s="267" t="s">
        <v>153</v>
      </c>
    </row>
    <row r="1437" s="12" customFormat="1">
      <c r="B1437" s="236"/>
      <c r="C1437" s="237"/>
      <c r="D1437" s="233" t="s">
        <v>164</v>
      </c>
      <c r="E1437" s="238" t="s">
        <v>19</v>
      </c>
      <c r="F1437" s="239" t="s">
        <v>1659</v>
      </c>
      <c r="G1437" s="237"/>
      <c r="H1437" s="240">
        <v>3.5</v>
      </c>
      <c r="I1437" s="241"/>
      <c r="J1437" s="237"/>
      <c r="K1437" s="237"/>
      <c r="L1437" s="242"/>
      <c r="M1437" s="243"/>
      <c r="N1437" s="244"/>
      <c r="O1437" s="244"/>
      <c r="P1437" s="244"/>
      <c r="Q1437" s="244"/>
      <c r="R1437" s="244"/>
      <c r="S1437" s="244"/>
      <c r="T1437" s="245"/>
      <c r="AT1437" s="246" t="s">
        <v>164</v>
      </c>
      <c r="AU1437" s="246" t="s">
        <v>84</v>
      </c>
      <c r="AV1437" s="12" t="s">
        <v>84</v>
      </c>
      <c r="AW1437" s="12" t="s">
        <v>34</v>
      </c>
      <c r="AX1437" s="12" t="s">
        <v>74</v>
      </c>
      <c r="AY1437" s="246" t="s">
        <v>153</v>
      </c>
    </row>
    <row r="1438" s="14" customFormat="1">
      <c r="B1438" s="258"/>
      <c r="C1438" s="259"/>
      <c r="D1438" s="233" t="s">
        <v>164</v>
      </c>
      <c r="E1438" s="260" t="s">
        <v>19</v>
      </c>
      <c r="F1438" s="261" t="s">
        <v>1660</v>
      </c>
      <c r="G1438" s="259"/>
      <c r="H1438" s="260" t="s">
        <v>19</v>
      </c>
      <c r="I1438" s="262"/>
      <c r="J1438" s="259"/>
      <c r="K1438" s="259"/>
      <c r="L1438" s="263"/>
      <c r="M1438" s="264"/>
      <c r="N1438" s="265"/>
      <c r="O1438" s="265"/>
      <c r="P1438" s="265"/>
      <c r="Q1438" s="265"/>
      <c r="R1438" s="265"/>
      <c r="S1438" s="265"/>
      <c r="T1438" s="266"/>
      <c r="AT1438" s="267" t="s">
        <v>164</v>
      </c>
      <c r="AU1438" s="267" t="s">
        <v>84</v>
      </c>
      <c r="AV1438" s="14" t="s">
        <v>82</v>
      </c>
      <c r="AW1438" s="14" t="s">
        <v>34</v>
      </c>
      <c r="AX1438" s="14" t="s">
        <v>74</v>
      </c>
      <c r="AY1438" s="267" t="s">
        <v>153</v>
      </c>
    </row>
    <row r="1439" s="12" customFormat="1">
      <c r="B1439" s="236"/>
      <c r="C1439" s="237"/>
      <c r="D1439" s="233" t="s">
        <v>164</v>
      </c>
      <c r="E1439" s="238" t="s">
        <v>19</v>
      </c>
      <c r="F1439" s="239" t="s">
        <v>1661</v>
      </c>
      <c r="G1439" s="237"/>
      <c r="H1439" s="240">
        <v>2.8999999999999999</v>
      </c>
      <c r="I1439" s="241"/>
      <c r="J1439" s="237"/>
      <c r="K1439" s="237"/>
      <c r="L1439" s="242"/>
      <c r="M1439" s="243"/>
      <c r="N1439" s="244"/>
      <c r="O1439" s="244"/>
      <c r="P1439" s="244"/>
      <c r="Q1439" s="244"/>
      <c r="R1439" s="244"/>
      <c r="S1439" s="244"/>
      <c r="T1439" s="245"/>
      <c r="AT1439" s="246" t="s">
        <v>164</v>
      </c>
      <c r="AU1439" s="246" t="s">
        <v>84</v>
      </c>
      <c r="AV1439" s="12" t="s">
        <v>84</v>
      </c>
      <c r="AW1439" s="12" t="s">
        <v>34</v>
      </c>
      <c r="AX1439" s="12" t="s">
        <v>74</v>
      </c>
      <c r="AY1439" s="246" t="s">
        <v>153</v>
      </c>
    </row>
    <row r="1440" s="14" customFormat="1">
      <c r="B1440" s="258"/>
      <c r="C1440" s="259"/>
      <c r="D1440" s="233" t="s">
        <v>164</v>
      </c>
      <c r="E1440" s="260" t="s">
        <v>19</v>
      </c>
      <c r="F1440" s="261" t="s">
        <v>1662</v>
      </c>
      <c r="G1440" s="259"/>
      <c r="H1440" s="260" t="s">
        <v>19</v>
      </c>
      <c r="I1440" s="262"/>
      <c r="J1440" s="259"/>
      <c r="K1440" s="259"/>
      <c r="L1440" s="263"/>
      <c r="M1440" s="264"/>
      <c r="N1440" s="265"/>
      <c r="O1440" s="265"/>
      <c r="P1440" s="265"/>
      <c r="Q1440" s="265"/>
      <c r="R1440" s="265"/>
      <c r="S1440" s="265"/>
      <c r="T1440" s="266"/>
      <c r="AT1440" s="267" t="s">
        <v>164</v>
      </c>
      <c r="AU1440" s="267" t="s">
        <v>84</v>
      </c>
      <c r="AV1440" s="14" t="s">
        <v>82</v>
      </c>
      <c r="AW1440" s="14" t="s">
        <v>34</v>
      </c>
      <c r="AX1440" s="14" t="s">
        <v>74</v>
      </c>
      <c r="AY1440" s="267" t="s">
        <v>153</v>
      </c>
    </row>
    <row r="1441" s="12" customFormat="1">
      <c r="B1441" s="236"/>
      <c r="C1441" s="237"/>
      <c r="D1441" s="233" t="s">
        <v>164</v>
      </c>
      <c r="E1441" s="238" t="s">
        <v>19</v>
      </c>
      <c r="F1441" s="239" t="s">
        <v>1663</v>
      </c>
      <c r="G1441" s="237"/>
      <c r="H1441" s="240">
        <v>1.1499999999999999</v>
      </c>
      <c r="I1441" s="241"/>
      <c r="J1441" s="237"/>
      <c r="K1441" s="237"/>
      <c r="L1441" s="242"/>
      <c r="M1441" s="243"/>
      <c r="N1441" s="244"/>
      <c r="O1441" s="244"/>
      <c r="P1441" s="244"/>
      <c r="Q1441" s="244"/>
      <c r="R1441" s="244"/>
      <c r="S1441" s="244"/>
      <c r="T1441" s="245"/>
      <c r="AT1441" s="246" t="s">
        <v>164</v>
      </c>
      <c r="AU1441" s="246" t="s">
        <v>84</v>
      </c>
      <c r="AV1441" s="12" t="s">
        <v>84</v>
      </c>
      <c r="AW1441" s="12" t="s">
        <v>34</v>
      </c>
      <c r="AX1441" s="12" t="s">
        <v>74</v>
      </c>
      <c r="AY1441" s="246" t="s">
        <v>153</v>
      </c>
    </row>
    <row r="1442" s="14" customFormat="1">
      <c r="B1442" s="258"/>
      <c r="C1442" s="259"/>
      <c r="D1442" s="233" t="s">
        <v>164</v>
      </c>
      <c r="E1442" s="260" t="s">
        <v>19</v>
      </c>
      <c r="F1442" s="261" t="s">
        <v>1664</v>
      </c>
      <c r="G1442" s="259"/>
      <c r="H1442" s="260" t="s">
        <v>19</v>
      </c>
      <c r="I1442" s="262"/>
      <c r="J1442" s="259"/>
      <c r="K1442" s="259"/>
      <c r="L1442" s="263"/>
      <c r="M1442" s="264"/>
      <c r="N1442" s="265"/>
      <c r="O1442" s="265"/>
      <c r="P1442" s="265"/>
      <c r="Q1442" s="265"/>
      <c r="R1442" s="265"/>
      <c r="S1442" s="265"/>
      <c r="T1442" s="266"/>
      <c r="AT1442" s="267" t="s">
        <v>164</v>
      </c>
      <c r="AU1442" s="267" t="s">
        <v>84</v>
      </c>
      <c r="AV1442" s="14" t="s">
        <v>82</v>
      </c>
      <c r="AW1442" s="14" t="s">
        <v>34</v>
      </c>
      <c r="AX1442" s="14" t="s">
        <v>74</v>
      </c>
      <c r="AY1442" s="267" t="s">
        <v>153</v>
      </c>
    </row>
    <row r="1443" s="12" customFormat="1">
      <c r="B1443" s="236"/>
      <c r="C1443" s="237"/>
      <c r="D1443" s="233" t="s">
        <v>164</v>
      </c>
      <c r="E1443" s="238" t="s">
        <v>19</v>
      </c>
      <c r="F1443" s="239" t="s">
        <v>1665</v>
      </c>
      <c r="G1443" s="237"/>
      <c r="H1443" s="240">
        <v>1.23</v>
      </c>
      <c r="I1443" s="241"/>
      <c r="J1443" s="237"/>
      <c r="K1443" s="237"/>
      <c r="L1443" s="242"/>
      <c r="M1443" s="243"/>
      <c r="N1443" s="244"/>
      <c r="O1443" s="244"/>
      <c r="P1443" s="244"/>
      <c r="Q1443" s="244"/>
      <c r="R1443" s="244"/>
      <c r="S1443" s="244"/>
      <c r="T1443" s="245"/>
      <c r="AT1443" s="246" t="s">
        <v>164</v>
      </c>
      <c r="AU1443" s="246" t="s">
        <v>84</v>
      </c>
      <c r="AV1443" s="12" t="s">
        <v>84</v>
      </c>
      <c r="AW1443" s="12" t="s">
        <v>34</v>
      </c>
      <c r="AX1443" s="12" t="s">
        <v>74</v>
      </c>
      <c r="AY1443" s="246" t="s">
        <v>153</v>
      </c>
    </row>
    <row r="1444" s="14" customFormat="1">
      <c r="B1444" s="258"/>
      <c r="C1444" s="259"/>
      <c r="D1444" s="233" t="s">
        <v>164</v>
      </c>
      <c r="E1444" s="260" t="s">
        <v>19</v>
      </c>
      <c r="F1444" s="261" t="s">
        <v>1666</v>
      </c>
      <c r="G1444" s="259"/>
      <c r="H1444" s="260" t="s">
        <v>19</v>
      </c>
      <c r="I1444" s="262"/>
      <c r="J1444" s="259"/>
      <c r="K1444" s="259"/>
      <c r="L1444" s="263"/>
      <c r="M1444" s="264"/>
      <c r="N1444" s="265"/>
      <c r="O1444" s="265"/>
      <c r="P1444" s="265"/>
      <c r="Q1444" s="265"/>
      <c r="R1444" s="265"/>
      <c r="S1444" s="265"/>
      <c r="T1444" s="266"/>
      <c r="AT1444" s="267" t="s">
        <v>164</v>
      </c>
      <c r="AU1444" s="267" t="s">
        <v>84</v>
      </c>
      <c r="AV1444" s="14" t="s">
        <v>82</v>
      </c>
      <c r="AW1444" s="14" t="s">
        <v>34</v>
      </c>
      <c r="AX1444" s="14" t="s">
        <v>74</v>
      </c>
      <c r="AY1444" s="267" t="s">
        <v>153</v>
      </c>
    </row>
    <row r="1445" s="12" customFormat="1">
      <c r="B1445" s="236"/>
      <c r="C1445" s="237"/>
      <c r="D1445" s="233" t="s">
        <v>164</v>
      </c>
      <c r="E1445" s="238" t="s">
        <v>19</v>
      </c>
      <c r="F1445" s="239" t="s">
        <v>1667</v>
      </c>
      <c r="G1445" s="237"/>
      <c r="H1445" s="240">
        <v>1.2</v>
      </c>
      <c r="I1445" s="241"/>
      <c r="J1445" s="237"/>
      <c r="K1445" s="237"/>
      <c r="L1445" s="242"/>
      <c r="M1445" s="243"/>
      <c r="N1445" s="244"/>
      <c r="O1445" s="244"/>
      <c r="P1445" s="244"/>
      <c r="Q1445" s="244"/>
      <c r="R1445" s="244"/>
      <c r="S1445" s="244"/>
      <c r="T1445" s="245"/>
      <c r="AT1445" s="246" t="s">
        <v>164</v>
      </c>
      <c r="AU1445" s="246" t="s">
        <v>84</v>
      </c>
      <c r="AV1445" s="12" t="s">
        <v>84</v>
      </c>
      <c r="AW1445" s="12" t="s">
        <v>34</v>
      </c>
      <c r="AX1445" s="12" t="s">
        <v>74</v>
      </c>
      <c r="AY1445" s="246" t="s">
        <v>153</v>
      </c>
    </row>
    <row r="1446" s="14" customFormat="1">
      <c r="B1446" s="258"/>
      <c r="C1446" s="259"/>
      <c r="D1446" s="233" t="s">
        <v>164</v>
      </c>
      <c r="E1446" s="260" t="s">
        <v>19</v>
      </c>
      <c r="F1446" s="261" t="s">
        <v>1668</v>
      </c>
      <c r="G1446" s="259"/>
      <c r="H1446" s="260" t="s">
        <v>19</v>
      </c>
      <c r="I1446" s="262"/>
      <c r="J1446" s="259"/>
      <c r="K1446" s="259"/>
      <c r="L1446" s="263"/>
      <c r="M1446" s="264"/>
      <c r="N1446" s="265"/>
      <c r="O1446" s="265"/>
      <c r="P1446" s="265"/>
      <c r="Q1446" s="265"/>
      <c r="R1446" s="265"/>
      <c r="S1446" s="265"/>
      <c r="T1446" s="266"/>
      <c r="AT1446" s="267" t="s">
        <v>164</v>
      </c>
      <c r="AU1446" s="267" t="s">
        <v>84</v>
      </c>
      <c r="AV1446" s="14" t="s">
        <v>82</v>
      </c>
      <c r="AW1446" s="14" t="s">
        <v>34</v>
      </c>
      <c r="AX1446" s="14" t="s">
        <v>74</v>
      </c>
      <c r="AY1446" s="267" t="s">
        <v>153</v>
      </c>
    </row>
    <row r="1447" s="12" customFormat="1">
      <c r="B1447" s="236"/>
      <c r="C1447" s="237"/>
      <c r="D1447" s="233" t="s">
        <v>164</v>
      </c>
      <c r="E1447" s="238" t="s">
        <v>19</v>
      </c>
      <c r="F1447" s="239" t="s">
        <v>1669</v>
      </c>
      <c r="G1447" s="237"/>
      <c r="H1447" s="240">
        <v>3.2000000000000002</v>
      </c>
      <c r="I1447" s="241"/>
      <c r="J1447" s="237"/>
      <c r="K1447" s="237"/>
      <c r="L1447" s="242"/>
      <c r="M1447" s="243"/>
      <c r="N1447" s="244"/>
      <c r="O1447" s="244"/>
      <c r="P1447" s="244"/>
      <c r="Q1447" s="244"/>
      <c r="R1447" s="244"/>
      <c r="S1447" s="244"/>
      <c r="T1447" s="245"/>
      <c r="AT1447" s="246" t="s">
        <v>164</v>
      </c>
      <c r="AU1447" s="246" t="s">
        <v>84</v>
      </c>
      <c r="AV1447" s="12" t="s">
        <v>84</v>
      </c>
      <c r="AW1447" s="12" t="s">
        <v>34</v>
      </c>
      <c r="AX1447" s="12" t="s">
        <v>74</v>
      </c>
      <c r="AY1447" s="246" t="s">
        <v>153</v>
      </c>
    </row>
    <row r="1448" s="14" customFormat="1">
      <c r="B1448" s="258"/>
      <c r="C1448" s="259"/>
      <c r="D1448" s="233" t="s">
        <v>164</v>
      </c>
      <c r="E1448" s="260" t="s">
        <v>19</v>
      </c>
      <c r="F1448" s="261" t="s">
        <v>1670</v>
      </c>
      <c r="G1448" s="259"/>
      <c r="H1448" s="260" t="s">
        <v>19</v>
      </c>
      <c r="I1448" s="262"/>
      <c r="J1448" s="259"/>
      <c r="K1448" s="259"/>
      <c r="L1448" s="263"/>
      <c r="M1448" s="264"/>
      <c r="N1448" s="265"/>
      <c r="O1448" s="265"/>
      <c r="P1448" s="265"/>
      <c r="Q1448" s="265"/>
      <c r="R1448" s="265"/>
      <c r="S1448" s="265"/>
      <c r="T1448" s="266"/>
      <c r="AT1448" s="267" t="s">
        <v>164</v>
      </c>
      <c r="AU1448" s="267" t="s">
        <v>84</v>
      </c>
      <c r="AV1448" s="14" t="s">
        <v>82</v>
      </c>
      <c r="AW1448" s="14" t="s">
        <v>34</v>
      </c>
      <c r="AX1448" s="14" t="s">
        <v>74</v>
      </c>
      <c r="AY1448" s="267" t="s">
        <v>153</v>
      </c>
    </row>
    <row r="1449" s="12" customFormat="1">
      <c r="B1449" s="236"/>
      <c r="C1449" s="237"/>
      <c r="D1449" s="233" t="s">
        <v>164</v>
      </c>
      <c r="E1449" s="238" t="s">
        <v>19</v>
      </c>
      <c r="F1449" s="239" t="s">
        <v>1671</v>
      </c>
      <c r="G1449" s="237"/>
      <c r="H1449" s="240">
        <v>2.1000000000000001</v>
      </c>
      <c r="I1449" s="241"/>
      <c r="J1449" s="237"/>
      <c r="K1449" s="237"/>
      <c r="L1449" s="242"/>
      <c r="M1449" s="243"/>
      <c r="N1449" s="244"/>
      <c r="O1449" s="244"/>
      <c r="P1449" s="244"/>
      <c r="Q1449" s="244"/>
      <c r="R1449" s="244"/>
      <c r="S1449" s="244"/>
      <c r="T1449" s="245"/>
      <c r="AT1449" s="246" t="s">
        <v>164</v>
      </c>
      <c r="AU1449" s="246" t="s">
        <v>84</v>
      </c>
      <c r="AV1449" s="12" t="s">
        <v>84</v>
      </c>
      <c r="AW1449" s="12" t="s">
        <v>34</v>
      </c>
      <c r="AX1449" s="12" t="s">
        <v>74</v>
      </c>
      <c r="AY1449" s="246" t="s">
        <v>153</v>
      </c>
    </row>
    <row r="1450" s="14" customFormat="1">
      <c r="B1450" s="258"/>
      <c r="C1450" s="259"/>
      <c r="D1450" s="233" t="s">
        <v>164</v>
      </c>
      <c r="E1450" s="260" t="s">
        <v>19</v>
      </c>
      <c r="F1450" s="261" t="s">
        <v>1672</v>
      </c>
      <c r="G1450" s="259"/>
      <c r="H1450" s="260" t="s">
        <v>19</v>
      </c>
      <c r="I1450" s="262"/>
      <c r="J1450" s="259"/>
      <c r="K1450" s="259"/>
      <c r="L1450" s="263"/>
      <c r="M1450" s="264"/>
      <c r="N1450" s="265"/>
      <c r="O1450" s="265"/>
      <c r="P1450" s="265"/>
      <c r="Q1450" s="265"/>
      <c r="R1450" s="265"/>
      <c r="S1450" s="265"/>
      <c r="T1450" s="266"/>
      <c r="AT1450" s="267" t="s">
        <v>164</v>
      </c>
      <c r="AU1450" s="267" t="s">
        <v>84</v>
      </c>
      <c r="AV1450" s="14" t="s">
        <v>82</v>
      </c>
      <c r="AW1450" s="14" t="s">
        <v>34</v>
      </c>
      <c r="AX1450" s="14" t="s">
        <v>74</v>
      </c>
      <c r="AY1450" s="267" t="s">
        <v>153</v>
      </c>
    </row>
    <row r="1451" s="12" customFormat="1">
      <c r="B1451" s="236"/>
      <c r="C1451" s="237"/>
      <c r="D1451" s="233" t="s">
        <v>164</v>
      </c>
      <c r="E1451" s="238" t="s">
        <v>19</v>
      </c>
      <c r="F1451" s="239" t="s">
        <v>1673</v>
      </c>
      <c r="G1451" s="237"/>
      <c r="H1451" s="240">
        <v>1.47</v>
      </c>
      <c r="I1451" s="241"/>
      <c r="J1451" s="237"/>
      <c r="K1451" s="237"/>
      <c r="L1451" s="242"/>
      <c r="M1451" s="243"/>
      <c r="N1451" s="244"/>
      <c r="O1451" s="244"/>
      <c r="P1451" s="244"/>
      <c r="Q1451" s="244"/>
      <c r="R1451" s="244"/>
      <c r="S1451" s="244"/>
      <c r="T1451" s="245"/>
      <c r="AT1451" s="246" t="s">
        <v>164</v>
      </c>
      <c r="AU1451" s="246" t="s">
        <v>84</v>
      </c>
      <c r="AV1451" s="12" t="s">
        <v>84</v>
      </c>
      <c r="AW1451" s="12" t="s">
        <v>34</v>
      </c>
      <c r="AX1451" s="12" t="s">
        <v>74</v>
      </c>
      <c r="AY1451" s="246" t="s">
        <v>153</v>
      </c>
    </row>
    <row r="1452" s="14" customFormat="1">
      <c r="B1452" s="258"/>
      <c r="C1452" s="259"/>
      <c r="D1452" s="233" t="s">
        <v>164</v>
      </c>
      <c r="E1452" s="260" t="s">
        <v>19</v>
      </c>
      <c r="F1452" s="261" t="s">
        <v>1062</v>
      </c>
      <c r="G1452" s="259"/>
      <c r="H1452" s="260" t="s">
        <v>19</v>
      </c>
      <c r="I1452" s="262"/>
      <c r="J1452" s="259"/>
      <c r="K1452" s="259"/>
      <c r="L1452" s="263"/>
      <c r="M1452" s="264"/>
      <c r="N1452" s="265"/>
      <c r="O1452" s="265"/>
      <c r="P1452" s="265"/>
      <c r="Q1452" s="265"/>
      <c r="R1452" s="265"/>
      <c r="S1452" s="265"/>
      <c r="T1452" s="266"/>
      <c r="AT1452" s="267" t="s">
        <v>164</v>
      </c>
      <c r="AU1452" s="267" t="s">
        <v>84</v>
      </c>
      <c r="AV1452" s="14" t="s">
        <v>82</v>
      </c>
      <c r="AW1452" s="14" t="s">
        <v>34</v>
      </c>
      <c r="AX1452" s="14" t="s">
        <v>74</v>
      </c>
      <c r="AY1452" s="267" t="s">
        <v>153</v>
      </c>
    </row>
    <row r="1453" s="12" customFormat="1">
      <c r="B1453" s="236"/>
      <c r="C1453" s="237"/>
      <c r="D1453" s="233" t="s">
        <v>164</v>
      </c>
      <c r="E1453" s="238" t="s">
        <v>19</v>
      </c>
      <c r="F1453" s="239" t="s">
        <v>1063</v>
      </c>
      <c r="G1453" s="237"/>
      <c r="H1453" s="240">
        <v>4.25</v>
      </c>
      <c r="I1453" s="241"/>
      <c r="J1453" s="237"/>
      <c r="K1453" s="237"/>
      <c r="L1453" s="242"/>
      <c r="M1453" s="243"/>
      <c r="N1453" s="244"/>
      <c r="O1453" s="244"/>
      <c r="P1453" s="244"/>
      <c r="Q1453" s="244"/>
      <c r="R1453" s="244"/>
      <c r="S1453" s="244"/>
      <c r="T1453" s="245"/>
      <c r="AT1453" s="246" t="s">
        <v>164</v>
      </c>
      <c r="AU1453" s="246" t="s">
        <v>84</v>
      </c>
      <c r="AV1453" s="12" t="s">
        <v>84</v>
      </c>
      <c r="AW1453" s="12" t="s">
        <v>34</v>
      </c>
      <c r="AX1453" s="12" t="s">
        <v>74</v>
      </c>
      <c r="AY1453" s="246" t="s">
        <v>153</v>
      </c>
    </row>
    <row r="1454" s="14" customFormat="1">
      <c r="B1454" s="258"/>
      <c r="C1454" s="259"/>
      <c r="D1454" s="233" t="s">
        <v>164</v>
      </c>
      <c r="E1454" s="260" t="s">
        <v>19</v>
      </c>
      <c r="F1454" s="261" t="s">
        <v>1064</v>
      </c>
      <c r="G1454" s="259"/>
      <c r="H1454" s="260" t="s">
        <v>19</v>
      </c>
      <c r="I1454" s="262"/>
      <c r="J1454" s="259"/>
      <c r="K1454" s="259"/>
      <c r="L1454" s="263"/>
      <c r="M1454" s="264"/>
      <c r="N1454" s="265"/>
      <c r="O1454" s="265"/>
      <c r="P1454" s="265"/>
      <c r="Q1454" s="265"/>
      <c r="R1454" s="265"/>
      <c r="S1454" s="265"/>
      <c r="T1454" s="266"/>
      <c r="AT1454" s="267" t="s">
        <v>164</v>
      </c>
      <c r="AU1454" s="267" t="s">
        <v>84</v>
      </c>
      <c r="AV1454" s="14" t="s">
        <v>82</v>
      </c>
      <c r="AW1454" s="14" t="s">
        <v>34</v>
      </c>
      <c r="AX1454" s="14" t="s">
        <v>74</v>
      </c>
      <c r="AY1454" s="267" t="s">
        <v>153</v>
      </c>
    </row>
    <row r="1455" s="12" customFormat="1">
      <c r="B1455" s="236"/>
      <c r="C1455" s="237"/>
      <c r="D1455" s="233" t="s">
        <v>164</v>
      </c>
      <c r="E1455" s="238" t="s">
        <v>19</v>
      </c>
      <c r="F1455" s="239" t="s">
        <v>1065</v>
      </c>
      <c r="G1455" s="237"/>
      <c r="H1455" s="240">
        <v>2.75</v>
      </c>
      <c r="I1455" s="241"/>
      <c r="J1455" s="237"/>
      <c r="K1455" s="237"/>
      <c r="L1455" s="242"/>
      <c r="M1455" s="243"/>
      <c r="N1455" s="244"/>
      <c r="O1455" s="244"/>
      <c r="P1455" s="244"/>
      <c r="Q1455" s="244"/>
      <c r="R1455" s="244"/>
      <c r="S1455" s="244"/>
      <c r="T1455" s="245"/>
      <c r="AT1455" s="246" t="s">
        <v>164</v>
      </c>
      <c r="AU1455" s="246" t="s">
        <v>84</v>
      </c>
      <c r="AV1455" s="12" t="s">
        <v>84</v>
      </c>
      <c r="AW1455" s="12" t="s">
        <v>34</v>
      </c>
      <c r="AX1455" s="12" t="s">
        <v>74</v>
      </c>
      <c r="AY1455" s="246" t="s">
        <v>153</v>
      </c>
    </row>
    <row r="1456" s="14" customFormat="1">
      <c r="B1456" s="258"/>
      <c r="C1456" s="259"/>
      <c r="D1456" s="233" t="s">
        <v>164</v>
      </c>
      <c r="E1456" s="260" t="s">
        <v>19</v>
      </c>
      <c r="F1456" s="261" t="s">
        <v>1066</v>
      </c>
      <c r="G1456" s="259"/>
      <c r="H1456" s="260" t="s">
        <v>19</v>
      </c>
      <c r="I1456" s="262"/>
      <c r="J1456" s="259"/>
      <c r="K1456" s="259"/>
      <c r="L1456" s="263"/>
      <c r="M1456" s="264"/>
      <c r="N1456" s="265"/>
      <c r="O1456" s="265"/>
      <c r="P1456" s="265"/>
      <c r="Q1456" s="265"/>
      <c r="R1456" s="265"/>
      <c r="S1456" s="265"/>
      <c r="T1456" s="266"/>
      <c r="AT1456" s="267" t="s">
        <v>164</v>
      </c>
      <c r="AU1456" s="267" t="s">
        <v>84</v>
      </c>
      <c r="AV1456" s="14" t="s">
        <v>82</v>
      </c>
      <c r="AW1456" s="14" t="s">
        <v>34</v>
      </c>
      <c r="AX1456" s="14" t="s">
        <v>74</v>
      </c>
      <c r="AY1456" s="267" t="s">
        <v>153</v>
      </c>
    </row>
    <row r="1457" s="12" customFormat="1">
      <c r="B1457" s="236"/>
      <c r="C1457" s="237"/>
      <c r="D1457" s="233" t="s">
        <v>164</v>
      </c>
      <c r="E1457" s="238" t="s">
        <v>19</v>
      </c>
      <c r="F1457" s="239" t="s">
        <v>1067</v>
      </c>
      <c r="G1457" s="237"/>
      <c r="H1457" s="240">
        <v>1.8999999999999999</v>
      </c>
      <c r="I1457" s="241"/>
      <c r="J1457" s="237"/>
      <c r="K1457" s="237"/>
      <c r="L1457" s="242"/>
      <c r="M1457" s="243"/>
      <c r="N1457" s="244"/>
      <c r="O1457" s="244"/>
      <c r="P1457" s="244"/>
      <c r="Q1457" s="244"/>
      <c r="R1457" s="244"/>
      <c r="S1457" s="244"/>
      <c r="T1457" s="245"/>
      <c r="AT1457" s="246" t="s">
        <v>164</v>
      </c>
      <c r="AU1457" s="246" t="s">
        <v>84</v>
      </c>
      <c r="AV1457" s="12" t="s">
        <v>84</v>
      </c>
      <c r="AW1457" s="12" t="s">
        <v>34</v>
      </c>
      <c r="AX1457" s="12" t="s">
        <v>74</v>
      </c>
      <c r="AY1457" s="246" t="s">
        <v>153</v>
      </c>
    </row>
    <row r="1458" s="14" customFormat="1">
      <c r="B1458" s="258"/>
      <c r="C1458" s="259"/>
      <c r="D1458" s="233" t="s">
        <v>164</v>
      </c>
      <c r="E1458" s="260" t="s">
        <v>19</v>
      </c>
      <c r="F1458" s="261" t="s">
        <v>1674</v>
      </c>
      <c r="G1458" s="259"/>
      <c r="H1458" s="260" t="s">
        <v>19</v>
      </c>
      <c r="I1458" s="262"/>
      <c r="J1458" s="259"/>
      <c r="K1458" s="259"/>
      <c r="L1458" s="263"/>
      <c r="M1458" s="264"/>
      <c r="N1458" s="265"/>
      <c r="O1458" s="265"/>
      <c r="P1458" s="265"/>
      <c r="Q1458" s="265"/>
      <c r="R1458" s="265"/>
      <c r="S1458" s="265"/>
      <c r="T1458" s="266"/>
      <c r="AT1458" s="267" t="s">
        <v>164</v>
      </c>
      <c r="AU1458" s="267" t="s">
        <v>84</v>
      </c>
      <c r="AV1458" s="14" t="s">
        <v>82</v>
      </c>
      <c r="AW1458" s="14" t="s">
        <v>34</v>
      </c>
      <c r="AX1458" s="14" t="s">
        <v>74</v>
      </c>
      <c r="AY1458" s="267" t="s">
        <v>153</v>
      </c>
    </row>
    <row r="1459" s="12" customFormat="1">
      <c r="B1459" s="236"/>
      <c r="C1459" s="237"/>
      <c r="D1459" s="233" t="s">
        <v>164</v>
      </c>
      <c r="E1459" s="238" t="s">
        <v>19</v>
      </c>
      <c r="F1459" s="239" t="s">
        <v>1675</v>
      </c>
      <c r="G1459" s="237"/>
      <c r="H1459" s="240">
        <v>8.25</v>
      </c>
      <c r="I1459" s="241"/>
      <c r="J1459" s="237"/>
      <c r="K1459" s="237"/>
      <c r="L1459" s="242"/>
      <c r="M1459" s="243"/>
      <c r="N1459" s="244"/>
      <c r="O1459" s="244"/>
      <c r="P1459" s="244"/>
      <c r="Q1459" s="244"/>
      <c r="R1459" s="244"/>
      <c r="S1459" s="244"/>
      <c r="T1459" s="245"/>
      <c r="AT1459" s="246" t="s">
        <v>164</v>
      </c>
      <c r="AU1459" s="246" t="s">
        <v>84</v>
      </c>
      <c r="AV1459" s="12" t="s">
        <v>84</v>
      </c>
      <c r="AW1459" s="12" t="s">
        <v>34</v>
      </c>
      <c r="AX1459" s="12" t="s">
        <v>74</v>
      </c>
      <c r="AY1459" s="246" t="s">
        <v>153</v>
      </c>
    </row>
    <row r="1460" s="14" customFormat="1">
      <c r="B1460" s="258"/>
      <c r="C1460" s="259"/>
      <c r="D1460" s="233" t="s">
        <v>164</v>
      </c>
      <c r="E1460" s="260" t="s">
        <v>19</v>
      </c>
      <c r="F1460" s="261" t="s">
        <v>1676</v>
      </c>
      <c r="G1460" s="259"/>
      <c r="H1460" s="260" t="s">
        <v>19</v>
      </c>
      <c r="I1460" s="262"/>
      <c r="J1460" s="259"/>
      <c r="K1460" s="259"/>
      <c r="L1460" s="263"/>
      <c r="M1460" s="264"/>
      <c r="N1460" s="265"/>
      <c r="O1460" s="265"/>
      <c r="P1460" s="265"/>
      <c r="Q1460" s="265"/>
      <c r="R1460" s="265"/>
      <c r="S1460" s="265"/>
      <c r="T1460" s="266"/>
      <c r="AT1460" s="267" t="s">
        <v>164</v>
      </c>
      <c r="AU1460" s="267" t="s">
        <v>84</v>
      </c>
      <c r="AV1460" s="14" t="s">
        <v>82</v>
      </c>
      <c r="AW1460" s="14" t="s">
        <v>34</v>
      </c>
      <c r="AX1460" s="14" t="s">
        <v>74</v>
      </c>
      <c r="AY1460" s="267" t="s">
        <v>153</v>
      </c>
    </row>
    <row r="1461" s="12" customFormat="1">
      <c r="B1461" s="236"/>
      <c r="C1461" s="237"/>
      <c r="D1461" s="233" t="s">
        <v>164</v>
      </c>
      <c r="E1461" s="238" t="s">
        <v>19</v>
      </c>
      <c r="F1461" s="239" t="s">
        <v>1079</v>
      </c>
      <c r="G1461" s="237"/>
      <c r="H1461" s="240">
        <v>5.1500000000000004</v>
      </c>
      <c r="I1461" s="241"/>
      <c r="J1461" s="237"/>
      <c r="K1461" s="237"/>
      <c r="L1461" s="242"/>
      <c r="M1461" s="243"/>
      <c r="N1461" s="244"/>
      <c r="O1461" s="244"/>
      <c r="P1461" s="244"/>
      <c r="Q1461" s="244"/>
      <c r="R1461" s="244"/>
      <c r="S1461" s="244"/>
      <c r="T1461" s="245"/>
      <c r="AT1461" s="246" t="s">
        <v>164</v>
      </c>
      <c r="AU1461" s="246" t="s">
        <v>84</v>
      </c>
      <c r="AV1461" s="12" t="s">
        <v>84</v>
      </c>
      <c r="AW1461" s="12" t="s">
        <v>34</v>
      </c>
      <c r="AX1461" s="12" t="s">
        <v>74</v>
      </c>
      <c r="AY1461" s="246" t="s">
        <v>153</v>
      </c>
    </row>
    <row r="1462" s="14" customFormat="1">
      <c r="B1462" s="258"/>
      <c r="C1462" s="259"/>
      <c r="D1462" s="233" t="s">
        <v>164</v>
      </c>
      <c r="E1462" s="260" t="s">
        <v>19</v>
      </c>
      <c r="F1462" s="261" t="s">
        <v>1080</v>
      </c>
      <c r="G1462" s="259"/>
      <c r="H1462" s="260" t="s">
        <v>19</v>
      </c>
      <c r="I1462" s="262"/>
      <c r="J1462" s="259"/>
      <c r="K1462" s="259"/>
      <c r="L1462" s="263"/>
      <c r="M1462" s="264"/>
      <c r="N1462" s="265"/>
      <c r="O1462" s="265"/>
      <c r="P1462" s="265"/>
      <c r="Q1462" s="265"/>
      <c r="R1462" s="265"/>
      <c r="S1462" s="265"/>
      <c r="T1462" s="266"/>
      <c r="AT1462" s="267" t="s">
        <v>164</v>
      </c>
      <c r="AU1462" s="267" t="s">
        <v>84</v>
      </c>
      <c r="AV1462" s="14" t="s">
        <v>82</v>
      </c>
      <c r="AW1462" s="14" t="s">
        <v>34</v>
      </c>
      <c r="AX1462" s="14" t="s">
        <v>74</v>
      </c>
      <c r="AY1462" s="267" t="s">
        <v>153</v>
      </c>
    </row>
    <row r="1463" s="12" customFormat="1">
      <c r="B1463" s="236"/>
      <c r="C1463" s="237"/>
      <c r="D1463" s="233" t="s">
        <v>164</v>
      </c>
      <c r="E1463" s="238" t="s">
        <v>19</v>
      </c>
      <c r="F1463" s="239" t="s">
        <v>1081</v>
      </c>
      <c r="G1463" s="237"/>
      <c r="H1463" s="240">
        <v>4.9500000000000002</v>
      </c>
      <c r="I1463" s="241"/>
      <c r="J1463" s="237"/>
      <c r="K1463" s="237"/>
      <c r="L1463" s="242"/>
      <c r="M1463" s="243"/>
      <c r="N1463" s="244"/>
      <c r="O1463" s="244"/>
      <c r="P1463" s="244"/>
      <c r="Q1463" s="244"/>
      <c r="R1463" s="244"/>
      <c r="S1463" s="244"/>
      <c r="T1463" s="245"/>
      <c r="AT1463" s="246" t="s">
        <v>164</v>
      </c>
      <c r="AU1463" s="246" t="s">
        <v>84</v>
      </c>
      <c r="AV1463" s="12" t="s">
        <v>84</v>
      </c>
      <c r="AW1463" s="12" t="s">
        <v>34</v>
      </c>
      <c r="AX1463" s="12" t="s">
        <v>74</v>
      </c>
      <c r="AY1463" s="246" t="s">
        <v>153</v>
      </c>
    </row>
    <row r="1464" s="14" customFormat="1">
      <c r="B1464" s="258"/>
      <c r="C1464" s="259"/>
      <c r="D1464" s="233" t="s">
        <v>164</v>
      </c>
      <c r="E1464" s="260" t="s">
        <v>19</v>
      </c>
      <c r="F1464" s="261" t="s">
        <v>1082</v>
      </c>
      <c r="G1464" s="259"/>
      <c r="H1464" s="260" t="s">
        <v>19</v>
      </c>
      <c r="I1464" s="262"/>
      <c r="J1464" s="259"/>
      <c r="K1464" s="259"/>
      <c r="L1464" s="263"/>
      <c r="M1464" s="264"/>
      <c r="N1464" s="265"/>
      <c r="O1464" s="265"/>
      <c r="P1464" s="265"/>
      <c r="Q1464" s="265"/>
      <c r="R1464" s="265"/>
      <c r="S1464" s="265"/>
      <c r="T1464" s="266"/>
      <c r="AT1464" s="267" t="s">
        <v>164</v>
      </c>
      <c r="AU1464" s="267" t="s">
        <v>84</v>
      </c>
      <c r="AV1464" s="14" t="s">
        <v>82</v>
      </c>
      <c r="AW1464" s="14" t="s">
        <v>34</v>
      </c>
      <c r="AX1464" s="14" t="s">
        <v>74</v>
      </c>
      <c r="AY1464" s="267" t="s">
        <v>153</v>
      </c>
    </row>
    <row r="1465" s="12" customFormat="1">
      <c r="B1465" s="236"/>
      <c r="C1465" s="237"/>
      <c r="D1465" s="233" t="s">
        <v>164</v>
      </c>
      <c r="E1465" s="238" t="s">
        <v>19</v>
      </c>
      <c r="F1465" s="239" t="s">
        <v>1083</v>
      </c>
      <c r="G1465" s="237"/>
      <c r="H1465" s="240">
        <v>1.75</v>
      </c>
      <c r="I1465" s="241"/>
      <c r="J1465" s="237"/>
      <c r="K1465" s="237"/>
      <c r="L1465" s="242"/>
      <c r="M1465" s="243"/>
      <c r="N1465" s="244"/>
      <c r="O1465" s="244"/>
      <c r="P1465" s="244"/>
      <c r="Q1465" s="244"/>
      <c r="R1465" s="244"/>
      <c r="S1465" s="244"/>
      <c r="T1465" s="245"/>
      <c r="AT1465" s="246" t="s">
        <v>164</v>
      </c>
      <c r="AU1465" s="246" t="s">
        <v>84</v>
      </c>
      <c r="AV1465" s="12" t="s">
        <v>84</v>
      </c>
      <c r="AW1465" s="12" t="s">
        <v>34</v>
      </c>
      <c r="AX1465" s="12" t="s">
        <v>74</v>
      </c>
      <c r="AY1465" s="246" t="s">
        <v>153</v>
      </c>
    </row>
    <row r="1466" s="14" customFormat="1">
      <c r="B1466" s="258"/>
      <c r="C1466" s="259"/>
      <c r="D1466" s="233" t="s">
        <v>164</v>
      </c>
      <c r="E1466" s="260" t="s">
        <v>19</v>
      </c>
      <c r="F1466" s="261" t="s">
        <v>1070</v>
      </c>
      <c r="G1466" s="259"/>
      <c r="H1466" s="260" t="s">
        <v>19</v>
      </c>
      <c r="I1466" s="262"/>
      <c r="J1466" s="259"/>
      <c r="K1466" s="259"/>
      <c r="L1466" s="263"/>
      <c r="M1466" s="264"/>
      <c r="N1466" s="265"/>
      <c r="O1466" s="265"/>
      <c r="P1466" s="265"/>
      <c r="Q1466" s="265"/>
      <c r="R1466" s="265"/>
      <c r="S1466" s="265"/>
      <c r="T1466" s="266"/>
      <c r="AT1466" s="267" t="s">
        <v>164</v>
      </c>
      <c r="AU1466" s="267" t="s">
        <v>84</v>
      </c>
      <c r="AV1466" s="14" t="s">
        <v>82</v>
      </c>
      <c r="AW1466" s="14" t="s">
        <v>34</v>
      </c>
      <c r="AX1466" s="14" t="s">
        <v>74</v>
      </c>
      <c r="AY1466" s="267" t="s">
        <v>153</v>
      </c>
    </row>
    <row r="1467" s="12" customFormat="1">
      <c r="B1467" s="236"/>
      <c r="C1467" s="237"/>
      <c r="D1467" s="233" t="s">
        <v>164</v>
      </c>
      <c r="E1467" s="238" t="s">
        <v>19</v>
      </c>
      <c r="F1467" s="239" t="s">
        <v>1071</v>
      </c>
      <c r="G1467" s="237"/>
      <c r="H1467" s="240">
        <v>8.6999999999999993</v>
      </c>
      <c r="I1467" s="241"/>
      <c r="J1467" s="237"/>
      <c r="K1467" s="237"/>
      <c r="L1467" s="242"/>
      <c r="M1467" s="243"/>
      <c r="N1467" s="244"/>
      <c r="O1467" s="244"/>
      <c r="P1467" s="244"/>
      <c r="Q1467" s="244"/>
      <c r="R1467" s="244"/>
      <c r="S1467" s="244"/>
      <c r="T1467" s="245"/>
      <c r="AT1467" s="246" t="s">
        <v>164</v>
      </c>
      <c r="AU1467" s="246" t="s">
        <v>84</v>
      </c>
      <c r="AV1467" s="12" t="s">
        <v>84</v>
      </c>
      <c r="AW1467" s="12" t="s">
        <v>34</v>
      </c>
      <c r="AX1467" s="12" t="s">
        <v>74</v>
      </c>
      <c r="AY1467" s="246" t="s">
        <v>153</v>
      </c>
    </row>
    <row r="1468" s="14" customFormat="1">
      <c r="B1468" s="258"/>
      <c r="C1468" s="259"/>
      <c r="D1468" s="233" t="s">
        <v>164</v>
      </c>
      <c r="E1468" s="260" t="s">
        <v>19</v>
      </c>
      <c r="F1468" s="261" t="s">
        <v>1084</v>
      </c>
      <c r="G1468" s="259"/>
      <c r="H1468" s="260" t="s">
        <v>19</v>
      </c>
      <c r="I1468" s="262"/>
      <c r="J1468" s="259"/>
      <c r="K1468" s="259"/>
      <c r="L1468" s="263"/>
      <c r="M1468" s="264"/>
      <c r="N1468" s="265"/>
      <c r="O1468" s="265"/>
      <c r="P1468" s="265"/>
      <c r="Q1468" s="265"/>
      <c r="R1468" s="265"/>
      <c r="S1468" s="265"/>
      <c r="T1468" s="266"/>
      <c r="AT1468" s="267" t="s">
        <v>164</v>
      </c>
      <c r="AU1468" s="267" t="s">
        <v>84</v>
      </c>
      <c r="AV1468" s="14" t="s">
        <v>82</v>
      </c>
      <c r="AW1468" s="14" t="s">
        <v>34</v>
      </c>
      <c r="AX1468" s="14" t="s">
        <v>74</v>
      </c>
      <c r="AY1468" s="267" t="s">
        <v>153</v>
      </c>
    </row>
    <row r="1469" s="12" customFormat="1">
      <c r="B1469" s="236"/>
      <c r="C1469" s="237"/>
      <c r="D1469" s="233" t="s">
        <v>164</v>
      </c>
      <c r="E1469" s="238" t="s">
        <v>19</v>
      </c>
      <c r="F1469" s="239" t="s">
        <v>1085</v>
      </c>
      <c r="G1469" s="237"/>
      <c r="H1469" s="240">
        <v>4.9800000000000004</v>
      </c>
      <c r="I1469" s="241"/>
      <c r="J1469" s="237"/>
      <c r="K1469" s="237"/>
      <c r="L1469" s="242"/>
      <c r="M1469" s="243"/>
      <c r="N1469" s="244"/>
      <c r="O1469" s="244"/>
      <c r="P1469" s="244"/>
      <c r="Q1469" s="244"/>
      <c r="R1469" s="244"/>
      <c r="S1469" s="244"/>
      <c r="T1469" s="245"/>
      <c r="AT1469" s="246" t="s">
        <v>164</v>
      </c>
      <c r="AU1469" s="246" t="s">
        <v>84</v>
      </c>
      <c r="AV1469" s="12" t="s">
        <v>84</v>
      </c>
      <c r="AW1469" s="12" t="s">
        <v>34</v>
      </c>
      <c r="AX1469" s="12" t="s">
        <v>74</v>
      </c>
      <c r="AY1469" s="246" t="s">
        <v>153</v>
      </c>
    </row>
    <row r="1470" s="14" customFormat="1">
      <c r="B1470" s="258"/>
      <c r="C1470" s="259"/>
      <c r="D1470" s="233" t="s">
        <v>164</v>
      </c>
      <c r="E1470" s="260" t="s">
        <v>19</v>
      </c>
      <c r="F1470" s="261" t="s">
        <v>1086</v>
      </c>
      <c r="G1470" s="259"/>
      <c r="H1470" s="260" t="s">
        <v>19</v>
      </c>
      <c r="I1470" s="262"/>
      <c r="J1470" s="259"/>
      <c r="K1470" s="259"/>
      <c r="L1470" s="263"/>
      <c r="M1470" s="264"/>
      <c r="N1470" s="265"/>
      <c r="O1470" s="265"/>
      <c r="P1470" s="265"/>
      <c r="Q1470" s="265"/>
      <c r="R1470" s="265"/>
      <c r="S1470" s="265"/>
      <c r="T1470" s="266"/>
      <c r="AT1470" s="267" t="s">
        <v>164</v>
      </c>
      <c r="AU1470" s="267" t="s">
        <v>84</v>
      </c>
      <c r="AV1470" s="14" t="s">
        <v>82</v>
      </c>
      <c r="AW1470" s="14" t="s">
        <v>34</v>
      </c>
      <c r="AX1470" s="14" t="s">
        <v>74</v>
      </c>
      <c r="AY1470" s="267" t="s">
        <v>153</v>
      </c>
    </row>
    <row r="1471" s="12" customFormat="1">
      <c r="B1471" s="236"/>
      <c r="C1471" s="237"/>
      <c r="D1471" s="233" t="s">
        <v>164</v>
      </c>
      <c r="E1471" s="238" t="s">
        <v>19</v>
      </c>
      <c r="F1471" s="239" t="s">
        <v>1087</v>
      </c>
      <c r="G1471" s="237"/>
      <c r="H1471" s="240">
        <v>1.98</v>
      </c>
      <c r="I1471" s="241"/>
      <c r="J1471" s="237"/>
      <c r="K1471" s="237"/>
      <c r="L1471" s="242"/>
      <c r="M1471" s="243"/>
      <c r="N1471" s="244"/>
      <c r="O1471" s="244"/>
      <c r="P1471" s="244"/>
      <c r="Q1471" s="244"/>
      <c r="R1471" s="244"/>
      <c r="S1471" s="244"/>
      <c r="T1471" s="245"/>
      <c r="AT1471" s="246" t="s">
        <v>164</v>
      </c>
      <c r="AU1471" s="246" t="s">
        <v>84</v>
      </c>
      <c r="AV1471" s="12" t="s">
        <v>84</v>
      </c>
      <c r="AW1471" s="12" t="s">
        <v>34</v>
      </c>
      <c r="AX1471" s="12" t="s">
        <v>74</v>
      </c>
      <c r="AY1471" s="246" t="s">
        <v>153</v>
      </c>
    </row>
    <row r="1472" s="14" customFormat="1">
      <c r="B1472" s="258"/>
      <c r="C1472" s="259"/>
      <c r="D1472" s="233" t="s">
        <v>164</v>
      </c>
      <c r="E1472" s="260" t="s">
        <v>19</v>
      </c>
      <c r="F1472" s="261" t="s">
        <v>1020</v>
      </c>
      <c r="G1472" s="259"/>
      <c r="H1472" s="260" t="s">
        <v>19</v>
      </c>
      <c r="I1472" s="262"/>
      <c r="J1472" s="259"/>
      <c r="K1472" s="259"/>
      <c r="L1472" s="263"/>
      <c r="M1472" s="264"/>
      <c r="N1472" s="265"/>
      <c r="O1472" s="265"/>
      <c r="P1472" s="265"/>
      <c r="Q1472" s="265"/>
      <c r="R1472" s="265"/>
      <c r="S1472" s="265"/>
      <c r="T1472" s="266"/>
      <c r="AT1472" s="267" t="s">
        <v>164</v>
      </c>
      <c r="AU1472" s="267" t="s">
        <v>84</v>
      </c>
      <c r="AV1472" s="14" t="s">
        <v>82</v>
      </c>
      <c r="AW1472" s="14" t="s">
        <v>34</v>
      </c>
      <c r="AX1472" s="14" t="s">
        <v>74</v>
      </c>
      <c r="AY1472" s="267" t="s">
        <v>153</v>
      </c>
    </row>
    <row r="1473" s="12" customFormat="1">
      <c r="B1473" s="236"/>
      <c r="C1473" s="237"/>
      <c r="D1473" s="233" t="s">
        <v>164</v>
      </c>
      <c r="E1473" s="238" t="s">
        <v>19</v>
      </c>
      <c r="F1473" s="239" t="s">
        <v>202</v>
      </c>
      <c r="G1473" s="237"/>
      <c r="H1473" s="240">
        <v>8</v>
      </c>
      <c r="I1473" s="241"/>
      <c r="J1473" s="237"/>
      <c r="K1473" s="237"/>
      <c r="L1473" s="242"/>
      <c r="M1473" s="243"/>
      <c r="N1473" s="244"/>
      <c r="O1473" s="244"/>
      <c r="P1473" s="244"/>
      <c r="Q1473" s="244"/>
      <c r="R1473" s="244"/>
      <c r="S1473" s="244"/>
      <c r="T1473" s="245"/>
      <c r="AT1473" s="246" t="s">
        <v>164</v>
      </c>
      <c r="AU1473" s="246" t="s">
        <v>84</v>
      </c>
      <c r="AV1473" s="12" t="s">
        <v>84</v>
      </c>
      <c r="AW1473" s="12" t="s">
        <v>34</v>
      </c>
      <c r="AX1473" s="12" t="s">
        <v>74</v>
      </c>
      <c r="AY1473" s="246" t="s">
        <v>153</v>
      </c>
    </row>
    <row r="1474" s="13" customFormat="1">
      <c r="B1474" s="247"/>
      <c r="C1474" s="248"/>
      <c r="D1474" s="233" t="s">
        <v>164</v>
      </c>
      <c r="E1474" s="249" t="s">
        <v>19</v>
      </c>
      <c r="F1474" s="250" t="s">
        <v>167</v>
      </c>
      <c r="G1474" s="248"/>
      <c r="H1474" s="251">
        <v>100.59</v>
      </c>
      <c r="I1474" s="252"/>
      <c r="J1474" s="248"/>
      <c r="K1474" s="248"/>
      <c r="L1474" s="253"/>
      <c r="M1474" s="254"/>
      <c r="N1474" s="255"/>
      <c r="O1474" s="255"/>
      <c r="P1474" s="255"/>
      <c r="Q1474" s="255"/>
      <c r="R1474" s="255"/>
      <c r="S1474" s="255"/>
      <c r="T1474" s="256"/>
      <c r="AT1474" s="257" t="s">
        <v>164</v>
      </c>
      <c r="AU1474" s="257" t="s">
        <v>84</v>
      </c>
      <c r="AV1474" s="13" t="s">
        <v>160</v>
      </c>
      <c r="AW1474" s="13" t="s">
        <v>34</v>
      </c>
      <c r="AX1474" s="13" t="s">
        <v>82</v>
      </c>
      <c r="AY1474" s="257" t="s">
        <v>153</v>
      </c>
    </row>
    <row r="1475" s="1" customFormat="1" ht="16.5" customHeight="1">
      <c r="B1475" s="39"/>
      <c r="C1475" s="279" t="s">
        <v>1696</v>
      </c>
      <c r="D1475" s="279" t="s">
        <v>275</v>
      </c>
      <c r="E1475" s="280" t="s">
        <v>1697</v>
      </c>
      <c r="F1475" s="281" t="s">
        <v>1698</v>
      </c>
      <c r="G1475" s="282" t="s">
        <v>158</v>
      </c>
      <c r="H1475" s="283">
        <v>110.649</v>
      </c>
      <c r="I1475" s="284"/>
      <c r="J1475" s="285">
        <f>ROUND(I1475*H1475,2)</f>
        <v>0</v>
      </c>
      <c r="K1475" s="281" t="s">
        <v>159</v>
      </c>
      <c r="L1475" s="286"/>
      <c r="M1475" s="287" t="s">
        <v>19</v>
      </c>
      <c r="N1475" s="288" t="s">
        <v>45</v>
      </c>
      <c r="O1475" s="84"/>
      <c r="P1475" s="229">
        <f>O1475*H1475</f>
        <v>0</v>
      </c>
      <c r="Q1475" s="229">
        <v>0.019199999999999998</v>
      </c>
      <c r="R1475" s="229">
        <f>Q1475*H1475</f>
        <v>2.1244608</v>
      </c>
      <c r="S1475" s="229">
        <v>0</v>
      </c>
      <c r="T1475" s="230">
        <f>S1475*H1475</f>
        <v>0</v>
      </c>
      <c r="AR1475" s="231" t="s">
        <v>336</v>
      </c>
      <c r="AT1475" s="231" t="s">
        <v>275</v>
      </c>
      <c r="AU1475" s="231" t="s">
        <v>84</v>
      </c>
      <c r="AY1475" s="18" t="s">
        <v>153</v>
      </c>
      <c r="BE1475" s="232">
        <f>IF(N1475="základní",J1475,0)</f>
        <v>0</v>
      </c>
      <c r="BF1475" s="232">
        <f>IF(N1475="snížená",J1475,0)</f>
        <v>0</v>
      </c>
      <c r="BG1475" s="232">
        <f>IF(N1475="zákl. přenesená",J1475,0)</f>
        <v>0</v>
      </c>
      <c r="BH1475" s="232">
        <f>IF(N1475="sníž. přenesená",J1475,0)</f>
        <v>0</v>
      </c>
      <c r="BI1475" s="232">
        <f>IF(N1475="nulová",J1475,0)</f>
        <v>0</v>
      </c>
      <c r="BJ1475" s="18" t="s">
        <v>82</v>
      </c>
      <c r="BK1475" s="232">
        <f>ROUND(I1475*H1475,2)</f>
        <v>0</v>
      </c>
      <c r="BL1475" s="18" t="s">
        <v>257</v>
      </c>
      <c r="BM1475" s="231" t="s">
        <v>1699</v>
      </c>
    </row>
    <row r="1476" s="12" customFormat="1">
      <c r="B1476" s="236"/>
      <c r="C1476" s="237"/>
      <c r="D1476" s="233" t="s">
        <v>164</v>
      </c>
      <c r="E1476" s="237"/>
      <c r="F1476" s="239" t="s">
        <v>1700</v>
      </c>
      <c r="G1476" s="237"/>
      <c r="H1476" s="240">
        <v>110.649</v>
      </c>
      <c r="I1476" s="241"/>
      <c r="J1476" s="237"/>
      <c r="K1476" s="237"/>
      <c r="L1476" s="242"/>
      <c r="M1476" s="243"/>
      <c r="N1476" s="244"/>
      <c r="O1476" s="244"/>
      <c r="P1476" s="244"/>
      <c r="Q1476" s="244"/>
      <c r="R1476" s="244"/>
      <c r="S1476" s="244"/>
      <c r="T1476" s="245"/>
      <c r="AT1476" s="246" t="s">
        <v>164</v>
      </c>
      <c r="AU1476" s="246" t="s">
        <v>84</v>
      </c>
      <c r="AV1476" s="12" t="s">
        <v>84</v>
      </c>
      <c r="AW1476" s="12" t="s">
        <v>4</v>
      </c>
      <c r="AX1476" s="12" t="s">
        <v>82</v>
      </c>
      <c r="AY1476" s="246" t="s">
        <v>153</v>
      </c>
    </row>
    <row r="1477" s="1" customFormat="1" ht="24" customHeight="1">
      <c r="B1477" s="39"/>
      <c r="C1477" s="220" t="s">
        <v>1701</v>
      </c>
      <c r="D1477" s="220" t="s">
        <v>155</v>
      </c>
      <c r="E1477" s="221" t="s">
        <v>1702</v>
      </c>
      <c r="F1477" s="222" t="s">
        <v>1703</v>
      </c>
      <c r="G1477" s="223" t="s">
        <v>158</v>
      </c>
      <c r="H1477" s="224">
        <v>39.310000000000002</v>
      </c>
      <c r="I1477" s="225"/>
      <c r="J1477" s="226">
        <f>ROUND(I1477*H1477,2)</f>
        <v>0</v>
      </c>
      <c r="K1477" s="222" t="s">
        <v>159</v>
      </c>
      <c r="L1477" s="44"/>
      <c r="M1477" s="227" t="s">
        <v>19</v>
      </c>
      <c r="N1477" s="228" t="s">
        <v>45</v>
      </c>
      <c r="O1477" s="84"/>
      <c r="P1477" s="229">
        <f>O1477*H1477</f>
        <v>0</v>
      </c>
      <c r="Q1477" s="229">
        <v>0</v>
      </c>
      <c r="R1477" s="229">
        <f>Q1477*H1477</f>
        <v>0</v>
      </c>
      <c r="S1477" s="229">
        <v>0</v>
      </c>
      <c r="T1477" s="230">
        <f>S1477*H1477</f>
        <v>0</v>
      </c>
      <c r="AR1477" s="231" t="s">
        <v>257</v>
      </c>
      <c r="AT1477" s="231" t="s">
        <v>155</v>
      </c>
      <c r="AU1477" s="231" t="s">
        <v>84</v>
      </c>
      <c r="AY1477" s="18" t="s">
        <v>153</v>
      </c>
      <c r="BE1477" s="232">
        <f>IF(N1477="základní",J1477,0)</f>
        <v>0</v>
      </c>
      <c r="BF1477" s="232">
        <f>IF(N1477="snížená",J1477,0)</f>
        <v>0</v>
      </c>
      <c r="BG1477" s="232">
        <f>IF(N1477="zákl. přenesená",J1477,0)</f>
        <v>0</v>
      </c>
      <c r="BH1477" s="232">
        <f>IF(N1477="sníž. přenesená",J1477,0)</f>
        <v>0</v>
      </c>
      <c r="BI1477" s="232">
        <f>IF(N1477="nulová",J1477,0)</f>
        <v>0</v>
      </c>
      <c r="BJ1477" s="18" t="s">
        <v>82</v>
      </c>
      <c r="BK1477" s="232">
        <f>ROUND(I1477*H1477,2)</f>
        <v>0</v>
      </c>
      <c r="BL1477" s="18" t="s">
        <v>257</v>
      </c>
      <c r="BM1477" s="231" t="s">
        <v>1704</v>
      </c>
    </row>
    <row r="1478" s="1" customFormat="1">
      <c r="B1478" s="39"/>
      <c r="C1478" s="40"/>
      <c r="D1478" s="233" t="s">
        <v>162</v>
      </c>
      <c r="E1478" s="40"/>
      <c r="F1478" s="234" t="s">
        <v>1695</v>
      </c>
      <c r="G1478" s="40"/>
      <c r="H1478" s="40"/>
      <c r="I1478" s="146"/>
      <c r="J1478" s="40"/>
      <c r="K1478" s="40"/>
      <c r="L1478" s="44"/>
      <c r="M1478" s="235"/>
      <c r="N1478" s="84"/>
      <c r="O1478" s="84"/>
      <c r="P1478" s="84"/>
      <c r="Q1478" s="84"/>
      <c r="R1478" s="84"/>
      <c r="S1478" s="84"/>
      <c r="T1478" s="85"/>
      <c r="AT1478" s="18" t="s">
        <v>162</v>
      </c>
      <c r="AU1478" s="18" t="s">
        <v>84</v>
      </c>
    </row>
    <row r="1479" s="14" customFormat="1">
      <c r="B1479" s="258"/>
      <c r="C1479" s="259"/>
      <c r="D1479" s="233" t="s">
        <v>164</v>
      </c>
      <c r="E1479" s="260" t="s">
        <v>19</v>
      </c>
      <c r="F1479" s="261" t="s">
        <v>1657</v>
      </c>
      <c r="G1479" s="259"/>
      <c r="H1479" s="260" t="s">
        <v>19</v>
      </c>
      <c r="I1479" s="262"/>
      <c r="J1479" s="259"/>
      <c r="K1479" s="259"/>
      <c r="L1479" s="263"/>
      <c r="M1479" s="264"/>
      <c r="N1479" s="265"/>
      <c r="O1479" s="265"/>
      <c r="P1479" s="265"/>
      <c r="Q1479" s="265"/>
      <c r="R1479" s="265"/>
      <c r="S1479" s="265"/>
      <c r="T1479" s="266"/>
      <c r="AT1479" s="267" t="s">
        <v>164</v>
      </c>
      <c r="AU1479" s="267" t="s">
        <v>84</v>
      </c>
      <c r="AV1479" s="14" t="s">
        <v>82</v>
      </c>
      <c r="AW1479" s="14" t="s">
        <v>34</v>
      </c>
      <c r="AX1479" s="14" t="s">
        <v>74</v>
      </c>
      <c r="AY1479" s="267" t="s">
        <v>153</v>
      </c>
    </row>
    <row r="1480" s="14" customFormat="1">
      <c r="B1480" s="258"/>
      <c r="C1480" s="259"/>
      <c r="D1480" s="233" t="s">
        <v>164</v>
      </c>
      <c r="E1480" s="260" t="s">
        <v>19</v>
      </c>
      <c r="F1480" s="261" t="s">
        <v>1658</v>
      </c>
      <c r="G1480" s="259"/>
      <c r="H1480" s="260" t="s">
        <v>19</v>
      </c>
      <c r="I1480" s="262"/>
      <c r="J1480" s="259"/>
      <c r="K1480" s="259"/>
      <c r="L1480" s="263"/>
      <c r="M1480" s="264"/>
      <c r="N1480" s="265"/>
      <c r="O1480" s="265"/>
      <c r="P1480" s="265"/>
      <c r="Q1480" s="265"/>
      <c r="R1480" s="265"/>
      <c r="S1480" s="265"/>
      <c r="T1480" s="266"/>
      <c r="AT1480" s="267" t="s">
        <v>164</v>
      </c>
      <c r="AU1480" s="267" t="s">
        <v>84</v>
      </c>
      <c r="AV1480" s="14" t="s">
        <v>82</v>
      </c>
      <c r="AW1480" s="14" t="s">
        <v>34</v>
      </c>
      <c r="AX1480" s="14" t="s">
        <v>74</v>
      </c>
      <c r="AY1480" s="267" t="s">
        <v>153</v>
      </c>
    </row>
    <row r="1481" s="12" customFormat="1">
      <c r="B1481" s="236"/>
      <c r="C1481" s="237"/>
      <c r="D1481" s="233" t="s">
        <v>164</v>
      </c>
      <c r="E1481" s="238" t="s">
        <v>19</v>
      </c>
      <c r="F1481" s="239" t="s">
        <v>1659</v>
      </c>
      <c r="G1481" s="237"/>
      <c r="H1481" s="240">
        <v>3.5</v>
      </c>
      <c r="I1481" s="241"/>
      <c r="J1481" s="237"/>
      <c r="K1481" s="237"/>
      <c r="L1481" s="242"/>
      <c r="M1481" s="243"/>
      <c r="N1481" s="244"/>
      <c r="O1481" s="244"/>
      <c r="P1481" s="244"/>
      <c r="Q1481" s="244"/>
      <c r="R1481" s="244"/>
      <c r="S1481" s="244"/>
      <c r="T1481" s="245"/>
      <c r="AT1481" s="246" t="s">
        <v>164</v>
      </c>
      <c r="AU1481" s="246" t="s">
        <v>84</v>
      </c>
      <c r="AV1481" s="12" t="s">
        <v>84</v>
      </c>
      <c r="AW1481" s="12" t="s">
        <v>34</v>
      </c>
      <c r="AX1481" s="12" t="s">
        <v>74</v>
      </c>
      <c r="AY1481" s="246" t="s">
        <v>153</v>
      </c>
    </row>
    <row r="1482" s="14" customFormat="1">
      <c r="B1482" s="258"/>
      <c r="C1482" s="259"/>
      <c r="D1482" s="233" t="s">
        <v>164</v>
      </c>
      <c r="E1482" s="260" t="s">
        <v>19</v>
      </c>
      <c r="F1482" s="261" t="s">
        <v>1660</v>
      </c>
      <c r="G1482" s="259"/>
      <c r="H1482" s="260" t="s">
        <v>19</v>
      </c>
      <c r="I1482" s="262"/>
      <c r="J1482" s="259"/>
      <c r="K1482" s="259"/>
      <c r="L1482" s="263"/>
      <c r="M1482" s="264"/>
      <c r="N1482" s="265"/>
      <c r="O1482" s="265"/>
      <c r="P1482" s="265"/>
      <c r="Q1482" s="265"/>
      <c r="R1482" s="265"/>
      <c r="S1482" s="265"/>
      <c r="T1482" s="266"/>
      <c r="AT1482" s="267" t="s">
        <v>164</v>
      </c>
      <c r="AU1482" s="267" t="s">
        <v>84</v>
      </c>
      <c r="AV1482" s="14" t="s">
        <v>82</v>
      </c>
      <c r="AW1482" s="14" t="s">
        <v>34</v>
      </c>
      <c r="AX1482" s="14" t="s">
        <v>74</v>
      </c>
      <c r="AY1482" s="267" t="s">
        <v>153</v>
      </c>
    </row>
    <row r="1483" s="12" customFormat="1">
      <c r="B1483" s="236"/>
      <c r="C1483" s="237"/>
      <c r="D1483" s="233" t="s">
        <v>164</v>
      </c>
      <c r="E1483" s="238" t="s">
        <v>19</v>
      </c>
      <c r="F1483" s="239" t="s">
        <v>1661</v>
      </c>
      <c r="G1483" s="237"/>
      <c r="H1483" s="240">
        <v>2.8999999999999999</v>
      </c>
      <c r="I1483" s="241"/>
      <c r="J1483" s="237"/>
      <c r="K1483" s="237"/>
      <c r="L1483" s="242"/>
      <c r="M1483" s="243"/>
      <c r="N1483" s="244"/>
      <c r="O1483" s="244"/>
      <c r="P1483" s="244"/>
      <c r="Q1483" s="244"/>
      <c r="R1483" s="244"/>
      <c r="S1483" s="244"/>
      <c r="T1483" s="245"/>
      <c r="AT1483" s="246" t="s">
        <v>164</v>
      </c>
      <c r="AU1483" s="246" t="s">
        <v>84</v>
      </c>
      <c r="AV1483" s="12" t="s">
        <v>84</v>
      </c>
      <c r="AW1483" s="12" t="s">
        <v>34</v>
      </c>
      <c r="AX1483" s="12" t="s">
        <v>74</v>
      </c>
      <c r="AY1483" s="246" t="s">
        <v>153</v>
      </c>
    </row>
    <row r="1484" s="14" customFormat="1">
      <c r="B1484" s="258"/>
      <c r="C1484" s="259"/>
      <c r="D1484" s="233" t="s">
        <v>164</v>
      </c>
      <c r="E1484" s="260" t="s">
        <v>19</v>
      </c>
      <c r="F1484" s="261" t="s">
        <v>1662</v>
      </c>
      <c r="G1484" s="259"/>
      <c r="H1484" s="260" t="s">
        <v>19</v>
      </c>
      <c r="I1484" s="262"/>
      <c r="J1484" s="259"/>
      <c r="K1484" s="259"/>
      <c r="L1484" s="263"/>
      <c r="M1484" s="264"/>
      <c r="N1484" s="265"/>
      <c r="O1484" s="265"/>
      <c r="P1484" s="265"/>
      <c r="Q1484" s="265"/>
      <c r="R1484" s="265"/>
      <c r="S1484" s="265"/>
      <c r="T1484" s="266"/>
      <c r="AT1484" s="267" t="s">
        <v>164</v>
      </c>
      <c r="AU1484" s="267" t="s">
        <v>84</v>
      </c>
      <c r="AV1484" s="14" t="s">
        <v>82</v>
      </c>
      <c r="AW1484" s="14" t="s">
        <v>34</v>
      </c>
      <c r="AX1484" s="14" t="s">
        <v>74</v>
      </c>
      <c r="AY1484" s="267" t="s">
        <v>153</v>
      </c>
    </row>
    <row r="1485" s="12" customFormat="1">
      <c r="B1485" s="236"/>
      <c r="C1485" s="237"/>
      <c r="D1485" s="233" t="s">
        <v>164</v>
      </c>
      <c r="E1485" s="238" t="s">
        <v>19</v>
      </c>
      <c r="F1485" s="239" t="s">
        <v>1663</v>
      </c>
      <c r="G1485" s="237"/>
      <c r="H1485" s="240">
        <v>1.1499999999999999</v>
      </c>
      <c r="I1485" s="241"/>
      <c r="J1485" s="237"/>
      <c r="K1485" s="237"/>
      <c r="L1485" s="242"/>
      <c r="M1485" s="243"/>
      <c r="N1485" s="244"/>
      <c r="O1485" s="244"/>
      <c r="P1485" s="244"/>
      <c r="Q1485" s="244"/>
      <c r="R1485" s="244"/>
      <c r="S1485" s="244"/>
      <c r="T1485" s="245"/>
      <c r="AT1485" s="246" t="s">
        <v>164</v>
      </c>
      <c r="AU1485" s="246" t="s">
        <v>84</v>
      </c>
      <c r="AV1485" s="12" t="s">
        <v>84</v>
      </c>
      <c r="AW1485" s="12" t="s">
        <v>34</v>
      </c>
      <c r="AX1485" s="12" t="s">
        <v>74</v>
      </c>
      <c r="AY1485" s="246" t="s">
        <v>153</v>
      </c>
    </row>
    <row r="1486" s="14" customFormat="1">
      <c r="B1486" s="258"/>
      <c r="C1486" s="259"/>
      <c r="D1486" s="233" t="s">
        <v>164</v>
      </c>
      <c r="E1486" s="260" t="s">
        <v>19</v>
      </c>
      <c r="F1486" s="261" t="s">
        <v>1664</v>
      </c>
      <c r="G1486" s="259"/>
      <c r="H1486" s="260" t="s">
        <v>19</v>
      </c>
      <c r="I1486" s="262"/>
      <c r="J1486" s="259"/>
      <c r="K1486" s="259"/>
      <c r="L1486" s="263"/>
      <c r="M1486" s="264"/>
      <c r="N1486" s="265"/>
      <c r="O1486" s="265"/>
      <c r="P1486" s="265"/>
      <c r="Q1486" s="265"/>
      <c r="R1486" s="265"/>
      <c r="S1486" s="265"/>
      <c r="T1486" s="266"/>
      <c r="AT1486" s="267" t="s">
        <v>164</v>
      </c>
      <c r="AU1486" s="267" t="s">
        <v>84</v>
      </c>
      <c r="AV1486" s="14" t="s">
        <v>82</v>
      </c>
      <c r="AW1486" s="14" t="s">
        <v>34</v>
      </c>
      <c r="AX1486" s="14" t="s">
        <v>74</v>
      </c>
      <c r="AY1486" s="267" t="s">
        <v>153</v>
      </c>
    </row>
    <row r="1487" s="12" customFormat="1">
      <c r="B1487" s="236"/>
      <c r="C1487" s="237"/>
      <c r="D1487" s="233" t="s">
        <v>164</v>
      </c>
      <c r="E1487" s="238" t="s">
        <v>19</v>
      </c>
      <c r="F1487" s="239" t="s">
        <v>1665</v>
      </c>
      <c r="G1487" s="237"/>
      <c r="H1487" s="240">
        <v>1.23</v>
      </c>
      <c r="I1487" s="241"/>
      <c r="J1487" s="237"/>
      <c r="K1487" s="237"/>
      <c r="L1487" s="242"/>
      <c r="M1487" s="243"/>
      <c r="N1487" s="244"/>
      <c r="O1487" s="244"/>
      <c r="P1487" s="244"/>
      <c r="Q1487" s="244"/>
      <c r="R1487" s="244"/>
      <c r="S1487" s="244"/>
      <c r="T1487" s="245"/>
      <c r="AT1487" s="246" t="s">
        <v>164</v>
      </c>
      <c r="AU1487" s="246" t="s">
        <v>84</v>
      </c>
      <c r="AV1487" s="12" t="s">
        <v>84</v>
      </c>
      <c r="AW1487" s="12" t="s">
        <v>34</v>
      </c>
      <c r="AX1487" s="12" t="s">
        <v>74</v>
      </c>
      <c r="AY1487" s="246" t="s">
        <v>153</v>
      </c>
    </row>
    <row r="1488" s="14" customFormat="1">
      <c r="B1488" s="258"/>
      <c r="C1488" s="259"/>
      <c r="D1488" s="233" t="s">
        <v>164</v>
      </c>
      <c r="E1488" s="260" t="s">
        <v>19</v>
      </c>
      <c r="F1488" s="261" t="s">
        <v>1666</v>
      </c>
      <c r="G1488" s="259"/>
      <c r="H1488" s="260" t="s">
        <v>19</v>
      </c>
      <c r="I1488" s="262"/>
      <c r="J1488" s="259"/>
      <c r="K1488" s="259"/>
      <c r="L1488" s="263"/>
      <c r="M1488" s="264"/>
      <c r="N1488" s="265"/>
      <c r="O1488" s="265"/>
      <c r="P1488" s="265"/>
      <c r="Q1488" s="265"/>
      <c r="R1488" s="265"/>
      <c r="S1488" s="265"/>
      <c r="T1488" s="266"/>
      <c r="AT1488" s="267" t="s">
        <v>164</v>
      </c>
      <c r="AU1488" s="267" t="s">
        <v>84</v>
      </c>
      <c r="AV1488" s="14" t="s">
        <v>82</v>
      </c>
      <c r="AW1488" s="14" t="s">
        <v>34</v>
      </c>
      <c r="AX1488" s="14" t="s">
        <v>74</v>
      </c>
      <c r="AY1488" s="267" t="s">
        <v>153</v>
      </c>
    </row>
    <row r="1489" s="12" customFormat="1">
      <c r="B1489" s="236"/>
      <c r="C1489" s="237"/>
      <c r="D1489" s="233" t="s">
        <v>164</v>
      </c>
      <c r="E1489" s="238" t="s">
        <v>19</v>
      </c>
      <c r="F1489" s="239" t="s">
        <v>1667</v>
      </c>
      <c r="G1489" s="237"/>
      <c r="H1489" s="240">
        <v>1.2</v>
      </c>
      <c r="I1489" s="241"/>
      <c r="J1489" s="237"/>
      <c r="K1489" s="237"/>
      <c r="L1489" s="242"/>
      <c r="M1489" s="243"/>
      <c r="N1489" s="244"/>
      <c r="O1489" s="244"/>
      <c r="P1489" s="244"/>
      <c r="Q1489" s="244"/>
      <c r="R1489" s="244"/>
      <c r="S1489" s="244"/>
      <c r="T1489" s="245"/>
      <c r="AT1489" s="246" t="s">
        <v>164</v>
      </c>
      <c r="AU1489" s="246" t="s">
        <v>84</v>
      </c>
      <c r="AV1489" s="12" t="s">
        <v>84</v>
      </c>
      <c r="AW1489" s="12" t="s">
        <v>34</v>
      </c>
      <c r="AX1489" s="12" t="s">
        <v>74</v>
      </c>
      <c r="AY1489" s="246" t="s">
        <v>153</v>
      </c>
    </row>
    <row r="1490" s="14" customFormat="1">
      <c r="B1490" s="258"/>
      <c r="C1490" s="259"/>
      <c r="D1490" s="233" t="s">
        <v>164</v>
      </c>
      <c r="E1490" s="260" t="s">
        <v>19</v>
      </c>
      <c r="F1490" s="261" t="s">
        <v>1668</v>
      </c>
      <c r="G1490" s="259"/>
      <c r="H1490" s="260" t="s">
        <v>19</v>
      </c>
      <c r="I1490" s="262"/>
      <c r="J1490" s="259"/>
      <c r="K1490" s="259"/>
      <c r="L1490" s="263"/>
      <c r="M1490" s="264"/>
      <c r="N1490" s="265"/>
      <c r="O1490" s="265"/>
      <c r="P1490" s="265"/>
      <c r="Q1490" s="265"/>
      <c r="R1490" s="265"/>
      <c r="S1490" s="265"/>
      <c r="T1490" s="266"/>
      <c r="AT1490" s="267" t="s">
        <v>164</v>
      </c>
      <c r="AU1490" s="267" t="s">
        <v>84</v>
      </c>
      <c r="AV1490" s="14" t="s">
        <v>82</v>
      </c>
      <c r="AW1490" s="14" t="s">
        <v>34</v>
      </c>
      <c r="AX1490" s="14" t="s">
        <v>74</v>
      </c>
      <c r="AY1490" s="267" t="s">
        <v>153</v>
      </c>
    </row>
    <row r="1491" s="12" customFormat="1">
      <c r="B1491" s="236"/>
      <c r="C1491" s="237"/>
      <c r="D1491" s="233" t="s">
        <v>164</v>
      </c>
      <c r="E1491" s="238" t="s">
        <v>19</v>
      </c>
      <c r="F1491" s="239" t="s">
        <v>1669</v>
      </c>
      <c r="G1491" s="237"/>
      <c r="H1491" s="240">
        <v>3.2000000000000002</v>
      </c>
      <c r="I1491" s="241"/>
      <c r="J1491" s="237"/>
      <c r="K1491" s="237"/>
      <c r="L1491" s="242"/>
      <c r="M1491" s="243"/>
      <c r="N1491" s="244"/>
      <c r="O1491" s="244"/>
      <c r="P1491" s="244"/>
      <c r="Q1491" s="244"/>
      <c r="R1491" s="244"/>
      <c r="S1491" s="244"/>
      <c r="T1491" s="245"/>
      <c r="AT1491" s="246" t="s">
        <v>164</v>
      </c>
      <c r="AU1491" s="246" t="s">
        <v>84</v>
      </c>
      <c r="AV1491" s="12" t="s">
        <v>84</v>
      </c>
      <c r="AW1491" s="12" t="s">
        <v>34</v>
      </c>
      <c r="AX1491" s="12" t="s">
        <v>74</v>
      </c>
      <c r="AY1491" s="246" t="s">
        <v>153</v>
      </c>
    </row>
    <row r="1492" s="14" customFormat="1">
      <c r="B1492" s="258"/>
      <c r="C1492" s="259"/>
      <c r="D1492" s="233" t="s">
        <v>164</v>
      </c>
      <c r="E1492" s="260" t="s">
        <v>19</v>
      </c>
      <c r="F1492" s="261" t="s">
        <v>1670</v>
      </c>
      <c r="G1492" s="259"/>
      <c r="H1492" s="260" t="s">
        <v>19</v>
      </c>
      <c r="I1492" s="262"/>
      <c r="J1492" s="259"/>
      <c r="K1492" s="259"/>
      <c r="L1492" s="263"/>
      <c r="M1492" s="264"/>
      <c r="N1492" s="265"/>
      <c r="O1492" s="265"/>
      <c r="P1492" s="265"/>
      <c r="Q1492" s="265"/>
      <c r="R1492" s="265"/>
      <c r="S1492" s="265"/>
      <c r="T1492" s="266"/>
      <c r="AT1492" s="267" t="s">
        <v>164</v>
      </c>
      <c r="AU1492" s="267" t="s">
        <v>84</v>
      </c>
      <c r="AV1492" s="14" t="s">
        <v>82</v>
      </c>
      <c r="AW1492" s="14" t="s">
        <v>34</v>
      </c>
      <c r="AX1492" s="14" t="s">
        <v>74</v>
      </c>
      <c r="AY1492" s="267" t="s">
        <v>153</v>
      </c>
    </row>
    <row r="1493" s="12" customFormat="1">
      <c r="B1493" s="236"/>
      <c r="C1493" s="237"/>
      <c r="D1493" s="233" t="s">
        <v>164</v>
      </c>
      <c r="E1493" s="238" t="s">
        <v>19</v>
      </c>
      <c r="F1493" s="239" t="s">
        <v>1671</v>
      </c>
      <c r="G1493" s="237"/>
      <c r="H1493" s="240">
        <v>2.1000000000000001</v>
      </c>
      <c r="I1493" s="241"/>
      <c r="J1493" s="237"/>
      <c r="K1493" s="237"/>
      <c r="L1493" s="242"/>
      <c r="M1493" s="243"/>
      <c r="N1493" s="244"/>
      <c r="O1493" s="244"/>
      <c r="P1493" s="244"/>
      <c r="Q1493" s="244"/>
      <c r="R1493" s="244"/>
      <c r="S1493" s="244"/>
      <c r="T1493" s="245"/>
      <c r="AT1493" s="246" t="s">
        <v>164</v>
      </c>
      <c r="AU1493" s="246" t="s">
        <v>84</v>
      </c>
      <c r="AV1493" s="12" t="s">
        <v>84</v>
      </c>
      <c r="AW1493" s="12" t="s">
        <v>34</v>
      </c>
      <c r="AX1493" s="12" t="s">
        <v>74</v>
      </c>
      <c r="AY1493" s="246" t="s">
        <v>153</v>
      </c>
    </row>
    <row r="1494" s="14" customFormat="1">
      <c r="B1494" s="258"/>
      <c r="C1494" s="259"/>
      <c r="D1494" s="233" t="s">
        <v>164</v>
      </c>
      <c r="E1494" s="260" t="s">
        <v>19</v>
      </c>
      <c r="F1494" s="261" t="s">
        <v>1672</v>
      </c>
      <c r="G1494" s="259"/>
      <c r="H1494" s="260" t="s">
        <v>19</v>
      </c>
      <c r="I1494" s="262"/>
      <c r="J1494" s="259"/>
      <c r="K1494" s="259"/>
      <c r="L1494" s="263"/>
      <c r="M1494" s="264"/>
      <c r="N1494" s="265"/>
      <c r="O1494" s="265"/>
      <c r="P1494" s="265"/>
      <c r="Q1494" s="265"/>
      <c r="R1494" s="265"/>
      <c r="S1494" s="265"/>
      <c r="T1494" s="266"/>
      <c r="AT1494" s="267" t="s">
        <v>164</v>
      </c>
      <c r="AU1494" s="267" t="s">
        <v>84</v>
      </c>
      <c r="AV1494" s="14" t="s">
        <v>82</v>
      </c>
      <c r="AW1494" s="14" t="s">
        <v>34</v>
      </c>
      <c r="AX1494" s="14" t="s">
        <v>74</v>
      </c>
      <c r="AY1494" s="267" t="s">
        <v>153</v>
      </c>
    </row>
    <row r="1495" s="12" customFormat="1">
      <c r="B1495" s="236"/>
      <c r="C1495" s="237"/>
      <c r="D1495" s="233" t="s">
        <v>164</v>
      </c>
      <c r="E1495" s="238" t="s">
        <v>19</v>
      </c>
      <c r="F1495" s="239" t="s">
        <v>1673</v>
      </c>
      <c r="G1495" s="237"/>
      <c r="H1495" s="240">
        <v>1.47</v>
      </c>
      <c r="I1495" s="241"/>
      <c r="J1495" s="237"/>
      <c r="K1495" s="237"/>
      <c r="L1495" s="242"/>
      <c r="M1495" s="243"/>
      <c r="N1495" s="244"/>
      <c r="O1495" s="244"/>
      <c r="P1495" s="244"/>
      <c r="Q1495" s="244"/>
      <c r="R1495" s="244"/>
      <c r="S1495" s="244"/>
      <c r="T1495" s="245"/>
      <c r="AT1495" s="246" t="s">
        <v>164</v>
      </c>
      <c r="AU1495" s="246" t="s">
        <v>84</v>
      </c>
      <c r="AV1495" s="12" t="s">
        <v>84</v>
      </c>
      <c r="AW1495" s="12" t="s">
        <v>34</v>
      </c>
      <c r="AX1495" s="12" t="s">
        <v>74</v>
      </c>
      <c r="AY1495" s="246" t="s">
        <v>153</v>
      </c>
    </row>
    <row r="1496" s="14" customFormat="1">
      <c r="B1496" s="258"/>
      <c r="C1496" s="259"/>
      <c r="D1496" s="233" t="s">
        <v>164</v>
      </c>
      <c r="E1496" s="260" t="s">
        <v>19</v>
      </c>
      <c r="F1496" s="261" t="s">
        <v>1062</v>
      </c>
      <c r="G1496" s="259"/>
      <c r="H1496" s="260" t="s">
        <v>19</v>
      </c>
      <c r="I1496" s="262"/>
      <c r="J1496" s="259"/>
      <c r="K1496" s="259"/>
      <c r="L1496" s="263"/>
      <c r="M1496" s="264"/>
      <c r="N1496" s="265"/>
      <c r="O1496" s="265"/>
      <c r="P1496" s="265"/>
      <c r="Q1496" s="265"/>
      <c r="R1496" s="265"/>
      <c r="S1496" s="265"/>
      <c r="T1496" s="266"/>
      <c r="AT1496" s="267" t="s">
        <v>164</v>
      </c>
      <c r="AU1496" s="267" t="s">
        <v>84</v>
      </c>
      <c r="AV1496" s="14" t="s">
        <v>82</v>
      </c>
      <c r="AW1496" s="14" t="s">
        <v>34</v>
      </c>
      <c r="AX1496" s="14" t="s">
        <v>74</v>
      </c>
      <c r="AY1496" s="267" t="s">
        <v>153</v>
      </c>
    </row>
    <row r="1497" s="12" customFormat="1">
      <c r="B1497" s="236"/>
      <c r="C1497" s="237"/>
      <c r="D1497" s="233" t="s">
        <v>164</v>
      </c>
      <c r="E1497" s="238" t="s">
        <v>19</v>
      </c>
      <c r="F1497" s="239" t="s">
        <v>1063</v>
      </c>
      <c r="G1497" s="237"/>
      <c r="H1497" s="240">
        <v>4.25</v>
      </c>
      <c r="I1497" s="241"/>
      <c r="J1497" s="237"/>
      <c r="K1497" s="237"/>
      <c r="L1497" s="242"/>
      <c r="M1497" s="243"/>
      <c r="N1497" s="244"/>
      <c r="O1497" s="244"/>
      <c r="P1497" s="244"/>
      <c r="Q1497" s="244"/>
      <c r="R1497" s="244"/>
      <c r="S1497" s="244"/>
      <c r="T1497" s="245"/>
      <c r="AT1497" s="246" t="s">
        <v>164</v>
      </c>
      <c r="AU1497" s="246" t="s">
        <v>84</v>
      </c>
      <c r="AV1497" s="12" t="s">
        <v>84</v>
      </c>
      <c r="AW1497" s="12" t="s">
        <v>34</v>
      </c>
      <c r="AX1497" s="12" t="s">
        <v>74</v>
      </c>
      <c r="AY1497" s="246" t="s">
        <v>153</v>
      </c>
    </row>
    <row r="1498" s="14" customFormat="1">
      <c r="B1498" s="258"/>
      <c r="C1498" s="259"/>
      <c r="D1498" s="233" t="s">
        <v>164</v>
      </c>
      <c r="E1498" s="260" t="s">
        <v>19</v>
      </c>
      <c r="F1498" s="261" t="s">
        <v>1064</v>
      </c>
      <c r="G1498" s="259"/>
      <c r="H1498" s="260" t="s">
        <v>19</v>
      </c>
      <c r="I1498" s="262"/>
      <c r="J1498" s="259"/>
      <c r="K1498" s="259"/>
      <c r="L1498" s="263"/>
      <c r="M1498" s="264"/>
      <c r="N1498" s="265"/>
      <c r="O1498" s="265"/>
      <c r="P1498" s="265"/>
      <c r="Q1498" s="265"/>
      <c r="R1498" s="265"/>
      <c r="S1498" s="265"/>
      <c r="T1498" s="266"/>
      <c r="AT1498" s="267" t="s">
        <v>164</v>
      </c>
      <c r="AU1498" s="267" t="s">
        <v>84</v>
      </c>
      <c r="AV1498" s="14" t="s">
        <v>82</v>
      </c>
      <c r="AW1498" s="14" t="s">
        <v>34</v>
      </c>
      <c r="AX1498" s="14" t="s">
        <v>74</v>
      </c>
      <c r="AY1498" s="267" t="s">
        <v>153</v>
      </c>
    </row>
    <row r="1499" s="12" customFormat="1">
      <c r="B1499" s="236"/>
      <c r="C1499" s="237"/>
      <c r="D1499" s="233" t="s">
        <v>164</v>
      </c>
      <c r="E1499" s="238" t="s">
        <v>19</v>
      </c>
      <c r="F1499" s="239" t="s">
        <v>1065</v>
      </c>
      <c r="G1499" s="237"/>
      <c r="H1499" s="240">
        <v>2.75</v>
      </c>
      <c r="I1499" s="241"/>
      <c r="J1499" s="237"/>
      <c r="K1499" s="237"/>
      <c r="L1499" s="242"/>
      <c r="M1499" s="243"/>
      <c r="N1499" s="244"/>
      <c r="O1499" s="244"/>
      <c r="P1499" s="244"/>
      <c r="Q1499" s="244"/>
      <c r="R1499" s="244"/>
      <c r="S1499" s="244"/>
      <c r="T1499" s="245"/>
      <c r="AT1499" s="246" t="s">
        <v>164</v>
      </c>
      <c r="AU1499" s="246" t="s">
        <v>84</v>
      </c>
      <c r="AV1499" s="12" t="s">
        <v>84</v>
      </c>
      <c r="AW1499" s="12" t="s">
        <v>34</v>
      </c>
      <c r="AX1499" s="12" t="s">
        <v>74</v>
      </c>
      <c r="AY1499" s="246" t="s">
        <v>153</v>
      </c>
    </row>
    <row r="1500" s="14" customFormat="1">
      <c r="B1500" s="258"/>
      <c r="C1500" s="259"/>
      <c r="D1500" s="233" t="s">
        <v>164</v>
      </c>
      <c r="E1500" s="260" t="s">
        <v>19</v>
      </c>
      <c r="F1500" s="261" t="s">
        <v>1066</v>
      </c>
      <c r="G1500" s="259"/>
      <c r="H1500" s="260" t="s">
        <v>19</v>
      </c>
      <c r="I1500" s="262"/>
      <c r="J1500" s="259"/>
      <c r="K1500" s="259"/>
      <c r="L1500" s="263"/>
      <c r="M1500" s="264"/>
      <c r="N1500" s="265"/>
      <c r="O1500" s="265"/>
      <c r="P1500" s="265"/>
      <c r="Q1500" s="265"/>
      <c r="R1500" s="265"/>
      <c r="S1500" s="265"/>
      <c r="T1500" s="266"/>
      <c r="AT1500" s="267" t="s">
        <v>164</v>
      </c>
      <c r="AU1500" s="267" t="s">
        <v>84</v>
      </c>
      <c r="AV1500" s="14" t="s">
        <v>82</v>
      </c>
      <c r="AW1500" s="14" t="s">
        <v>34</v>
      </c>
      <c r="AX1500" s="14" t="s">
        <v>74</v>
      </c>
      <c r="AY1500" s="267" t="s">
        <v>153</v>
      </c>
    </row>
    <row r="1501" s="12" customFormat="1">
      <c r="B1501" s="236"/>
      <c r="C1501" s="237"/>
      <c r="D1501" s="233" t="s">
        <v>164</v>
      </c>
      <c r="E1501" s="238" t="s">
        <v>19</v>
      </c>
      <c r="F1501" s="239" t="s">
        <v>1067</v>
      </c>
      <c r="G1501" s="237"/>
      <c r="H1501" s="240">
        <v>1.8999999999999999</v>
      </c>
      <c r="I1501" s="241"/>
      <c r="J1501" s="237"/>
      <c r="K1501" s="237"/>
      <c r="L1501" s="242"/>
      <c r="M1501" s="243"/>
      <c r="N1501" s="244"/>
      <c r="O1501" s="244"/>
      <c r="P1501" s="244"/>
      <c r="Q1501" s="244"/>
      <c r="R1501" s="244"/>
      <c r="S1501" s="244"/>
      <c r="T1501" s="245"/>
      <c r="AT1501" s="246" t="s">
        <v>164</v>
      </c>
      <c r="AU1501" s="246" t="s">
        <v>84</v>
      </c>
      <c r="AV1501" s="12" t="s">
        <v>84</v>
      </c>
      <c r="AW1501" s="12" t="s">
        <v>34</v>
      </c>
      <c r="AX1501" s="12" t="s">
        <v>74</v>
      </c>
      <c r="AY1501" s="246" t="s">
        <v>153</v>
      </c>
    </row>
    <row r="1502" s="14" customFormat="1">
      <c r="B1502" s="258"/>
      <c r="C1502" s="259"/>
      <c r="D1502" s="233" t="s">
        <v>164</v>
      </c>
      <c r="E1502" s="260" t="s">
        <v>19</v>
      </c>
      <c r="F1502" s="261" t="s">
        <v>1080</v>
      </c>
      <c r="G1502" s="259"/>
      <c r="H1502" s="260" t="s">
        <v>19</v>
      </c>
      <c r="I1502" s="262"/>
      <c r="J1502" s="259"/>
      <c r="K1502" s="259"/>
      <c r="L1502" s="263"/>
      <c r="M1502" s="264"/>
      <c r="N1502" s="265"/>
      <c r="O1502" s="265"/>
      <c r="P1502" s="265"/>
      <c r="Q1502" s="265"/>
      <c r="R1502" s="265"/>
      <c r="S1502" s="265"/>
      <c r="T1502" s="266"/>
      <c r="AT1502" s="267" t="s">
        <v>164</v>
      </c>
      <c r="AU1502" s="267" t="s">
        <v>84</v>
      </c>
      <c r="AV1502" s="14" t="s">
        <v>82</v>
      </c>
      <c r="AW1502" s="14" t="s">
        <v>34</v>
      </c>
      <c r="AX1502" s="14" t="s">
        <v>74</v>
      </c>
      <c r="AY1502" s="267" t="s">
        <v>153</v>
      </c>
    </row>
    <row r="1503" s="12" customFormat="1">
      <c r="B1503" s="236"/>
      <c r="C1503" s="237"/>
      <c r="D1503" s="233" t="s">
        <v>164</v>
      </c>
      <c r="E1503" s="238" t="s">
        <v>19</v>
      </c>
      <c r="F1503" s="239" t="s">
        <v>1081</v>
      </c>
      <c r="G1503" s="237"/>
      <c r="H1503" s="240">
        <v>4.9500000000000002</v>
      </c>
      <c r="I1503" s="241"/>
      <c r="J1503" s="237"/>
      <c r="K1503" s="237"/>
      <c r="L1503" s="242"/>
      <c r="M1503" s="243"/>
      <c r="N1503" s="244"/>
      <c r="O1503" s="244"/>
      <c r="P1503" s="244"/>
      <c r="Q1503" s="244"/>
      <c r="R1503" s="244"/>
      <c r="S1503" s="244"/>
      <c r="T1503" s="245"/>
      <c r="AT1503" s="246" t="s">
        <v>164</v>
      </c>
      <c r="AU1503" s="246" t="s">
        <v>84</v>
      </c>
      <c r="AV1503" s="12" t="s">
        <v>84</v>
      </c>
      <c r="AW1503" s="12" t="s">
        <v>34</v>
      </c>
      <c r="AX1503" s="12" t="s">
        <v>74</v>
      </c>
      <c r="AY1503" s="246" t="s">
        <v>153</v>
      </c>
    </row>
    <row r="1504" s="14" customFormat="1">
      <c r="B1504" s="258"/>
      <c r="C1504" s="259"/>
      <c r="D1504" s="233" t="s">
        <v>164</v>
      </c>
      <c r="E1504" s="260" t="s">
        <v>19</v>
      </c>
      <c r="F1504" s="261" t="s">
        <v>1082</v>
      </c>
      <c r="G1504" s="259"/>
      <c r="H1504" s="260" t="s">
        <v>19</v>
      </c>
      <c r="I1504" s="262"/>
      <c r="J1504" s="259"/>
      <c r="K1504" s="259"/>
      <c r="L1504" s="263"/>
      <c r="M1504" s="264"/>
      <c r="N1504" s="265"/>
      <c r="O1504" s="265"/>
      <c r="P1504" s="265"/>
      <c r="Q1504" s="265"/>
      <c r="R1504" s="265"/>
      <c r="S1504" s="265"/>
      <c r="T1504" s="266"/>
      <c r="AT1504" s="267" t="s">
        <v>164</v>
      </c>
      <c r="AU1504" s="267" t="s">
        <v>84</v>
      </c>
      <c r="AV1504" s="14" t="s">
        <v>82</v>
      </c>
      <c r="AW1504" s="14" t="s">
        <v>34</v>
      </c>
      <c r="AX1504" s="14" t="s">
        <v>74</v>
      </c>
      <c r="AY1504" s="267" t="s">
        <v>153</v>
      </c>
    </row>
    <row r="1505" s="12" customFormat="1">
      <c r="B1505" s="236"/>
      <c r="C1505" s="237"/>
      <c r="D1505" s="233" t="s">
        <v>164</v>
      </c>
      <c r="E1505" s="238" t="s">
        <v>19</v>
      </c>
      <c r="F1505" s="239" t="s">
        <v>1083</v>
      </c>
      <c r="G1505" s="237"/>
      <c r="H1505" s="240">
        <v>1.75</v>
      </c>
      <c r="I1505" s="241"/>
      <c r="J1505" s="237"/>
      <c r="K1505" s="237"/>
      <c r="L1505" s="242"/>
      <c r="M1505" s="243"/>
      <c r="N1505" s="244"/>
      <c r="O1505" s="244"/>
      <c r="P1505" s="244"/>
      <c r="Q1505" s="244"/>
      <c r="R1505" s="244"/>
      <c r="S1505" s="244"/>
      <c r="T1505" s="245"/>
      <c r="AT1505" s="246" t="s">
        <v>164</v>
      </c>
      <c r="AU1505" s="246" t="s">
        <v>84</v>
      </c>
      <c r="AV1505" s="12" t="s">
        <v>84</v>
      </c>
      <c r="AW1505" s="12" t="s">
        <v>34</v>
      </c>
      <c r="AX1505" s="12" t="s">
        <v>74</v>
      </c>
      <c r="AY1505" s="246" t="s">
        <v>153</v>
      </c>
    </row>
    <row r="1506" s="14" customFormat="1">
      <c r="B1506" s="258"/>
      <c r="C1506" s="259"/>
      <c r="D1506" s="233" t="s">
        <v>164</v>
      </c>
      <c r="E1506" s="260" t="s">
        <v>19</v>
      </c>
      <c r="F1506" s="261" t="s">
        <v>1084</v>
      </c>
      <c r="G1506" s="259"/>
      <c r="H1506" s="260" t="s">
        <v>19</v>
      </c>
      <c r="I1506" s="262"/>
      <c r="J1506" s="259"/>
      <c r="K1506" s="259"/>
      <c r="L1506" s="263"/>
      <c r="M1506" s="264"/>
      <c r="N1506" s="265"/>
      <c r="O1506" s="265"/>
      <c r="P1506" s="265"/>
      <c r="Q1506" s="265"/>
      <c r="R1506" s="265"/>
      <c r="S1506" s="265"/>
      <c r="T1506" s="266"/>
      <c r="AT1506" s="267" t="s">
        <v>164</v>
      </c>
      <c r="AU1506" s="267" t="s">
        <v>84</v>
      </c>
      <c r="AV1506" s="14" t="s">
        <v>82</v>
      </c>
      <c r="AW1506" s="14" t="s">
        <v>34</v>
      </c>
      <c r="AX1506" s="14" t="s">
        <v>74</v>
      </c>
      <c r="AY1506" s="267" t="s">
        <v>153</v>
      </c>
    </row>
    <row r="1507" s="12" customFormat="1">
      <c r="B1507" s="236"/>
      <c r="C1507" s="237"/>
      <c r="D1507" s="233" t="s">
        <v>164</v>
      </c>
      <c r="E1507" s="238" t="s">
        <v>19</v>
      </c>
      <c r="F1507" s="239" t="s">
        <v>1085</v>
      </c>
      <c r="G1507" s="237"/>
      <c r="H1507" s="240">
        <v>4.9800000000000004</v>
      </c>
      <c r="I1507" s="241"/>
      <c r="J1507" s="237"/>
      <c r="K1507" s="237"/>
      <c r="L1507" s="242"/>
      <c r="M1507" s="243"/>
      <c r="N1507" s="244"/>
      <c r="O1507" s="244"/>
      <c r="P1507" s="244"/>
      <c r="Q1507" s="244"/>
      <c r="R1507" s="244"/>
      <c r="S1507" s="244"/>
      <c r="T1507" s="245"/>
      <c r="AT1507" s="246" t="s">
        <v>164</v>
      </c>
      <c r="AU1507" s="246" t="s">
        <v>84</v>
      </c>
      <c r="AV1507" s="12" t="s">
        <v>84</v>
      </c>
      <c r="AW1507" s="12" t="s">
        <v>34</v>
      </c>
      <c r="AX1507" s="12" t="s">
        <v>74</v>
      </c>
      <c r="AY1507" s="246" t="s">
        <v>153</v>
      </c>
    </row>
    <row r="1508" s="14" customFormat="1">
      <c r="B1508" s="258"/>
      <c r="C1508" s="259"/>
      <c r="D1508" s="233" t="s">
        <v>164</v>
      </c>
      <c r="E1508" s="260" t="s">
        <v>19</v>
      </c>
      <c r="F1508" s="261" t="s">
        <v>1086</v>
      </c>
      <c r="G1508" s="259"/>
      <c r="H1508" s="260" t="s">
        <v>19</v>
      </c>
      <c r="I1508" s="262"/>
      <c r="J1508" s="259"/>
      <c r="K1508" s="259"/>
      <c r="L1508" s="263"/>
      <c r="M1508" s="264"/>
      <c r="N1508" s="265"/>
      <c r="O1508" s="265"/>
      <c r="P1508" s="265"/>
      <c r="Q1508" s="265"/>
      <c r="R1508" s="265"/>
      <c r="S1508" s="265"/>
      <c r="T1508" s="266"/>
      <c r="AT1508" s="267" t="s">
        <v>164</v>
      </c>
      <c r="AU1508" s="267" t="s">
        <v>84</v>
      </c>
      <c r="AV1508" s="14" t="s">
        <v>82</v>
      </c>
      <c r="AW1508" s="14" t="s">
        <v>34</v>
      </c>
      <c r="AX1508" s="14" t="s">
        <v>74</v>
      </c>
      <c r="AY1508" s="267" t="s">
        <v>153</v>
      </c>
    </row>
    <row r="1509" s="12" customFormat="1">
      <c r="B1509" s="236"/>
      <c r="C1509" s="237"/>
      <c r="D1509" s="233" t="s">
        <v>164</v>
      </c>
      <c r="E1509" s="238" t="s">
        <v>19</v>
      </c>
      <c r="F1509" s="239" t="s">
        <v>1087</v>
      </c>
      <c r="G1509" s="237"/>
      <c r="H1509" s="240">
        <v>1.98</v>
      </c>
      <c r="I1509" s="241"/>
      <c r="J1509" s="237"/>
      <c r="K1509" s="237"/>
      <c r="L1509" s="242"/>
      <c r="M1509" s="243"/>
      <c r="N1509" s="244"/>
      <c r="O1509" s="244"/>
      <c r="P1509" s="244"/>
      <c r="Q1509" s="244"/>
      <c r="R1509" s="244"/>
      <c r="S1509" s="244"/>
      <c r="T1509" s="245"/>
      <c r="AT1509" s="246" t="s">
        <v>164</v>
      </c>
      <c r="AU1509" s="246" t="s">
        <v>84</v>
      </c>
      <c r="AV1509" s="12" t="s">
        <v>84</v>
      </c>
      <c r="AW1509" s="12" t="s">
        <v>34</v>
      </c>
      <c r="AX1509" s="12" t="s">
        <v>74</v>
      </c>
      <c r="AY1509" s="246" t="s">
        <v>153</v>
      </c>
    </row>
    <row r="1510" s="13" customFormat="1">
      <c r="B1510" s="247"/>
      <c r="C1510" s="248"/>
      <c r="D1510" s="233" t="s">
        <v>164</v>
      </c>
      <c r="E1510" s="249" t="s">
        <v>19</v>
      </c>
      <c r="F1510" s="250" t="s">
        <v>167</v>
      </c>
      <c r="G1510" s="248"/>
      <c r="H1510" s="251">
        <v>39.310000000000002</v>
      </c>
      <c r="I1510" s="252"/>
      <c r="J1510" s="248"/>
      <c r="K1510" s="248"/>
      <c r="L1510" s="253"/>
      <c r="M1510" s="254"/>
      <c r="N1510" s="255"/>
      <c r="O1510" s="255"/>
      <c r="P1510" s="255"/>
      <c r="Q1510" s="255"/>
      <c r="R1510" s="255"/>
      <c r="S1510" s="255"/>
      <c r="T1510" s="256"/>
      <c r="AT1510" s="257" t="s">
        <v>164</v>
      </c>
      <c r="AU1510" s="257" t="s">
        <v>84</v>
      </c>
      <c r="AV1510" s="13" t="s">
        <v>160</v>
      </c>
      <c r="AW1510" s="13" t="s">
        <v>34</v>
      </c>
      <c r="AX1510" s="13" t="s">
        <v>82</v>
      </c>
      <c r="AY1510" s="257" t="s">
        <v>153</v>
      </c>
    </row>
    <row r="1511" s="1" customFormat="1" ht="16.5" customHeight="1">
      <c r="B1511" s="39"/>
      <c r="C1511" s="220" t="s">
        <v>1705</v>
      </c>
      <c r="D1511" s="220" t="s">
        <v>155</v>
      </c>
      <c r="E1511" s="221" t="s">
        <v>1706</v>
      </c>
      <c r="F1511" s="222" t="s">
        <v>1707</v>
      </c>
      <c r="G1511" s="223" t="s">
        <v>158</v>
      </c>
      <c r="H1511" s="224">
        <v>60.710000000000001</v>
      </c>
      <c r="I1511" s="225"/>
      <c r="J1511" s="226">
        <f>ROUND(I1511*H1511,2)</f>
        <v>0</v>
      </c>
      <c r="K1511" s="222" t="s">
        <v>159</v>
      </c>
      <c r="L1511" s="44"/>
      <c r="M1511" s="227" t="s">
        <v>19</v>
      </c>
      <c r="N1511" s="228" t="s">
        <v>45</v>
      </c>
      <c r="O1511" s="84"/>
      <c r="P1511" s="229">
        <f>O1511*H1511</f>
        <v>0</v>
      </c>
      <c r="Q1511" s="229">
        <v>0.0015</v>
      </c>
      <c r="R1511" s="229">
        <f>Q1511*H1511</f>
        <v>0.091065000000000007</v>
      </c>
      <c r="S1511" s="229">
        <v>0</v>
      </c>
      <c r="T1511" s="230">
        <f>S1511*H1511</f>
        <v>0</v>
      </c>
      <c r="AR1511" s="231" t="s">
        <v>257</v>
      </c>
      <c r="AT1511" s="231" t="s">
        <v>155</v>
      </c>
      <c r="AU1511" s="231" t="s">
        <v>84</v>
      </c>
      <c r="AY1511" s="18" t="s">
        <v>153</v>
      </c>
      <c r="BE1511" s="232">
        <f>IF(N1511="základní",J1511,0)</f>
        <v>0</v>
      </c>
      <c r="BF1511" s="232">
        <f>IF(N1511="snížená",J1511,0)</f>
        <v>0</v>
      </c>
      <c r="BG1511" s="232">
        <f>IF(N1511="zákl. přenesená",J1511,0)</f>
        <v>0</v>
      </c>
      <c r="BH1511" s="232">
        <f>IF(N1511="sníž. přenesená",J1511,0)</f>
        <v>0</v>
      </c>
      <c r="BI1511" s="232">
        <f>IF(N1511="nulová",J1511,0)</f>
        <v>0</v>
      </c>
      <c r="BJ1511" s="18" t="s">
        <v>82</v>
      </c>
      <c r="BK1511" s="232">
        <f>ROUND(I1511*H1511,2)</f>
        <v>0</v>
      </c>
      <c r="BL1511" s="18" t="s">
        <v>257</v>
      </c>
      <c r="BM1511" s="231" t="s">
        <v>1708</v>
      </c>
    </row>
    <row r="1512" s="1" customFormat="1">
      <c r="B1512" s="39"/>
      <c r="C1512" s="40"/>
      <c r="D1512" s="233" t="s">
        <v>162</v>
      </c>
      <c r="E1512" s="40"/>
      <c r="F1512" s="234" t="s">
        <v>1709</v>
      </c>
      <c r="G1512" s="40"/>
      <c r="H1512" s="40"/>
      <c r="I1512" s="146"/>
      <c r="J1512" s="40"/>
      <c r="K1512" s="40"/>
      <c r="L1512" s="44"/>
      <c r="M1512" s="235"/>
      <c r="N1512" s="84"/>
      <c r="O1512" s="84"/>
      <c r="P1512" s="84"/>
      <c r="Q1512" s="84"/>
      <c r="R1512" s="84"/>
      <c r="S1512" s="84"/>
      <c r="T1512" s="85"/>
      <c r="AT1512" s="18" t="s">
        <v>162</v>
      </c>
      <c r="AU1512" s="18" t="s">
        <v>84</v>
      </c>
    </row>
    <row r="1513" s="14" customFormat="1">
      <c r="B1513" s="258"/>
      <c r="C1513" s="259"/>
      <c r="D1513" s="233" t="s">
        <v>164</v>
      </c>
      <c r="E1513" s="260" t="s">
        <v>19</v>
      </c>
      <c r="F1513" s="261" t="s">
        <v>1658</v>
      </c>
      <c r="G1513" s="259"/>
      <c r="H1513" s="260" t="s">
        <v>19</v>
      </c>
      <c r="I1513" s="262"/>
      <c r="J1513" s="259"/>
      <c r="K1513" s="259"/>
      <c r="L1513" s="263"/>
      <c r="M1513" s="264"/>
      <c r="N1513" s="265"/>
      <c r="O1513" s="265"/>
      <c r="P1513" s="265"/>
      <c r="Q1513" s="265"/>
      <c r="R1513" s="265"/>
      <c r="S1513" s="265"/>
      <c r="T1513" s="266"/>
      <c r="AT1513" s="267" t="s">
        <v>164</v>
      </c>
      <c r="AU1513" s="267" t="s">
        <v>84</v>
      </c>
      <c r="AV1513" s="14" t="s">
        <v>82</v>
      </c>
      <c r="AW1513" s="14" t="s">
        <v>34</v>
      </c>
      <c r="AX1513" s="14" t="s">
        <v>74</v>
      </c>
      <c r="AY1513" s="267" t="s">
        <v>153</v>
      </c>
    </row>
    <row r="1514" s="12" customFormat="1">
      <c r="B1514" s="236"/>
      <c r="C1514" s="237"/>
      <c r="D1514" s="233" t="s">
        <v>164</v>
      </c>
      <c r="E1514" s="238" t="s">
        <v>19</v>
      </c>
      <c r="F1514" s="239" t="s">
        <v>1659</v>
      </c>
      <c r="G1514" s="237"/>
      <c r="H1514" s="240">
        <v>3.5</v>
      </c>
      <c r="I1514" s="241"/>
      <c r="J1514" s="237"/>
      <c r="K1514" s="237"/>
      <c r="L1514" s="242"/>
      <c r="M1514" s="243"/>
      <c r="N1514" s="244"/>
      <c r="O1514" s="244"/>
      <c r="P1514" s="244"/>
      <c r="Q1514" s="244"/>
      <c r="R1514" s="244"/>
      <c r="S1514" s="244"/>
      <c r="T1514" s="245"/>
      <c r="AT1514" s="246" t="s">
        <v>164</v>
      </c>
      <c r="AU1514" s="246" t="s">
        <v>84</v>
      </c>
      <c r="AV1514" s="12" t="s">
        <v>84</v>
      </c>
      <c r="AW1514" s="12" t="s">
        <v>34</v>
      </c>
      <c r="AX1514" s="12" t="s">
        <v>74</v>
      </c>
      <c r="AY1514" s="246" t="s">
        <v>153</v>
      </c>
    </row>
    <row r="1515" s="14" customFormat="1">
      <c r="B1515" s="258"/>
      <c r="C1515" s="259"/>
      <c r="D1515" s="233" t="s">
        <v>164</v>
      </c>
      <c r="E1515" s="260" t="s">
        <v>19</v>
      </c>
      <c r="F1515" s="261" t="s">
        <v>1660</v>
      </c>
      <c r="G1515" s="259"/>
      <c r="H1515" s="260" t="s">
        <v>19</v>
      </c>
      <c r="I1515" s="262"/>
      <c r="J1515" s="259"/>
      <c r="K1515" s="259"/>
      <c r="L1515" s="263"/>
      <c r="M1515" s="264"/>
      <c r="N1515" s="265"/>
      <c r="O1515" s="265"/>
      <c r="P1515" s="265"/>
      <c r="Q1515" s="265"/>
      <c r="R1515" s="265"/>
      <c r="S1515" s="265"/>
      <c r="T1515" s="266"/>
      <c r="AT1515" s="267" t="s">
        <v>164</v>
      </c>
      <c r="AU1515" s="267" t="s">
        <v>84</v>
      </c>
      <c r="AV1515" s="14" t="s">
        <v>82</v>
      </c>
      <c r="AW1515" s="14" t="s">
        <v>34</v>
      </c>
      <c r="AX1515" s="14" t="s">
        <v>74</v>
      </c>
      <c r="AY1515" s="267" t="s">
        <v>153</v>
      </c>
    </row>
    <row r="1516" s="12" customFormat="1">
      <c r="B1516" s="236"/>
      <c r="C1516" s="237"/>
      <c r="D1516" s="233" t="s">
        <v>164</v>
      </c>
      <c r="E1516" s="238" t="s">
        <v>19</v>
      </c>
      <c r="F1516" s="239" t="s">
        <v>1661</v>
      </c>
      <c r="G1516" s="237"/>
      <c r="H1516" s="240">
        <v>2.8999999999999999</v>
      </c>
      <c r="I1516" s="241"/>
      <c r="J1516" s="237"/>
      <c r="K1516" s="237"/>
      <c r="L1516" s="242"/>
      <c r="M1516" s="243"/>
      <c r="N1516" s="244"/>
      <c r="O1516" s="244"/>
      <c r="P1516" s="244"/>
      <c r="Q1516" s="244"/>
      <c r="R1516" s="244"/>
      <c r="S1516" s="244"/>
      <c r="T1516" s="245"/>
      <c r="AT1516" s="246" t="s">
        <v>164</v>
      </c>
      <c r="AU1516" s="246" t="s">
        <v>84</v>
      </c>
      <c r="AV1516" s="12" t="s">
        <v>84</v>
      </c>
      <c r="AW1516" s="12" t="s">
        <v>34</v>
      </c>
      <c r="AX1516" s="12" t="s">
        <v>74</v>
      </c>
      <c r="AY1516" s="246" t="s">
        <v>153</v>
      </c>
    </row>
    <row r="1517" s="14" customFormat="1">
      <c r="B1517" s="258"/>
      <c r="C1517" s="259"/>
      <c r="D1517" s="233" t="s">
        <v>164</v>
      </c>
      <c r="E1517" s="260" t="s">
        <v>19</v>
      </c>
      <c r="F1517" s="261" t="s">
        <v>1662</v>
      </c>
      <c r="G1517" s="259"/>
      <c r="H1517" s="260" t="s">
        <v>19</v>
      </c>
      <c r="I1517" s="262"/>
      <c r="J1517" s="259"/>
      <c r="K1517" s="259"/>
      <c r="L1517" s="263"/>
      <c r="M1517" s="264"/>
      <c r="N1517" s="265"/>
      <c r="O1517" s="265"/>
      <c r="P1517" s="265"/>
      <c r="Q1517" s="265"/>
      <c r="R1517" s="265"/>
      <c r="S1517" s="265"/>
      <c r="T1517" s="266"/>
      <c r="AT1517" s="267" t="s">
        <v>164</v>
      </c>
      <c r="AU1517" s="267" t="s">
        <v>84</v>
      </c>
      <c r="AV1517" s="14" t="s">
        <v>82</v>
      </c>
      <c r="AW1517" s="14" t="s">
        <v>34</v>
      </c>
      <c r="AX1517" s="14" t="s">
        <v>74</v>
      </c>
      <c r="AY1517" s="267" t="s">
        <v>153</v>
      </c>
    </row>
    <row r="1518" s="12" customFormat="1">
      <c r="B1518" s="236"/>
      <c r="C1518" s="237"/>
      <c r="D1518" s="233" t="s">
        <v>164</v>
      </c>
      <c r="E1518" s="238" t="s">
        <v>19</v>
      </c>
      <c r="F1518" s="239" t="s">
        <v>1663</v>
      </c>
      <c r="G1518" s="237"/>
      <c r="H1518" s="240">
        <v>1.1499999999999999</v>
      </c>
      <c r="I1518" s="241"/>
      <c r="J1518" s="237"/>
      <c r="K1518" s="237"/>
      <c r="L1518" s="242"/>
      <c r="M1518" s="243"/>
      <c r="N1518" s="244"/>
      <c r="O1518" s="244"/>
      <c r="P1518" s="244"/>
      <c r="Q1518" s="244"/>
      <c r="R1518" s="244"/>
      <c r="S1518" s="244"/>
      <c r="T1518" s="245"/>
      <c r="AT1518" s="246" t="s">
        <v>164</v>
      </c>
      <c r="AU1518" s="246" t="s">
        <v>84</v>
      </c>
      <c r="AV1518" s="12" t="s">
        <v>84</v>
      </c>
      <c r="AW1518" s="12" t="s">
        <v>34</v>
      </c>
      <c r="AX1518" s="12" t="s">
        <v>74</v>
      </c>
      <c r="AY1518" s="246" t="s">
        <v>153</v>
      </c>
    </row>
    <row r="1519" s="14" customFormat="1">
      <c r="B1519" s="258"/>
      <c r="C1519" s="259"/>
      <c r="D1519" s="233" t="s">
        <v>164</v>
      </c>
      <c r="E1519" s="260" t="s">
        <v>19</v>
      </c>
      <c r="F1519" s="261" t="s">
        <v>1664</v>
      </c>
      <c r="G1519" s="259"/>
      <c r="H1519" s="260" t="s">
        <v>19</v>
      </c>
      <c r="I1519" s="262"/>
      <c r="J1519" s="259"/>
      <c r="K1519" s="259"/>
      <c r="L1519" s="263"/>
      <c r="M1519" s="264"/>
      <c r="N1519" s="265"/>
      <c r="O1519" s="265"/>
      <c r="P1519" s="265"/>
      <c r="Q1519" s="265"/>
      <c r="R1519" s="265"/>
      <c r="S1519" s="265"/>
      <c r="T1519" s="266"/>
      <c r="AT1519" s="267" t="s">
        <v>164</v>
      </c>
      <c r="AU1519" s="267" t="s">
        <v>84</v>
      </c>
      <c r="AV1519" s="14" t="s">
        <v>82</v>
      </c>
      <c r="AW1519" s="14" t="s">
        <v>34</v>
      </c>
      <c r="AX1519" s="14" t="s">
        <v>74</v>
      </c>
      <c r="AY1519" s="267" t="s">
        <v>153</v>
      </c>
    </row>
    <row r="1520" s="12" customFormat="1">
      <c r="B1520" s="236"/>
      <c r="C1520" s="237"/>
      <c r="D1520" s="233" t="s">
        <v>164</v>
      </c>
      <c r="E1520" s="238" t="s">
        <v>19</v>
      </c>
      <c r="F1520" s="239" t="s">
        <v>1665</v>
      </c>
      <c r="G1520" s="237"/>
      <c r="H1520" s="240">
        <v>1.23</v>
      </c>
      <c r="I1520" s="241"/>
      <c r="J1520" s="237"/>
      <c r="K1520" s="237"/>
      <c r="L1520" s="242"/>
      <c r="M1520" s="243"/>
      <c r="N1520" s="244"/>
      <c r="O1520" s="244"/>
      <c r="P1520" s="244"/>
      <c r="Q1520" s="244"/>
      <c r="R1520" s="244"/>
      <c r="S1520" s="244"/>
      <c r="T1520" s="245"/>
      <c r="AT1520" s="246" t="s">
        <v>164</v>
      </c>
      <c r="AU1520" s="246" t="s">
        <v>84</v>
      </c>
      <c r="AV1520" s="12" t="s">
        <v>84</v>
      </c>
      <c r="AW1520" s="12" t="s">
        <v>34</v>
      </c>
      <c r="AX1520" s="12" t="s">
        <v>74</v>
      </c>
      <c r="AY1520" s="246" t="s">
        <v>153</v>
      </c>
    </row>
    <row r="1521" s="14" customFormat="1">
      <c r="B1521" s="258"/>
      <c r="C1521" s="259"/>
      <c r="D1521" s="233" t="s">
        <v>164</v>
      </c>
      <c r="E1521" s="260" t="s">
        <v>19</v>
      </c>
      <c r="F1521" s="261" t="s">
        <v>1666</v>
      </c>
      <c r="G1521" s="259"/>
      <c r="H1521" s="260" t="s">
        <v>19</v>
      </c>
      <c r="I1521" s="262"/>
      <c r="J1521" s="259"/>
      <c r="K1521" s="259"/>
      <c r="L1521" s="263"/>
      <c r="M1521" s="264"/>
      <c r="N1521" s="265"/>
      <c r="O1521" s="265"/>
      <c r="P1521" s="265"/>
      <c r="Q1521" s="265"/>
      <c r="R1521" s="265"/>
      <c r="S1521" s="265"/>
      <c r="T1521" s="266"/>
      <c r="AT1521" s="267" t="s">
        <v>164</v>
      </c>
      <c r="AU1521" s="267" t="s">
        <v>84</v>
      </c>
      <c r="AV1521" s="14" t="s">
        <v>82</v>
      </c>
      <c r="AW1521" s="14" t="s">
        <v>34</v>
      </c>
      <c r="AX1521" s="14" t="s">
        <v>74</v>
      </c>
      <c r="AY1521" s="267" t="s">
        <v>153</v>
      </c>
    </row>
    <row r="1522" s="12" customFormat="1">
      <c r="B1522" s="236"/>
      <c r="C1522" s="237"/>
      <c r="D1522" s="233" t="s">
        <v>164</v>
      </c>
      <c r="E1522" s="238" t="s">
        <v>19</v>
      </c>
      <c r="F1522" s="239" t="s">
        <v>1667</v>
      </c>
      <c r="G1522" s="237"/>
      <c r="H1522" s="240">
        <v>1.2</v>
      </c>
      <c r="I1522" s="241"/>
      <c r="J1522" s="237"/>
      <c r="K1522" s="237"/>
      <c r="L1522" s="242"/>
      <c r="M1522" s="243"/>
      <c r="N1522" s="244"/>
      <c r="O1522" s="244"/>
      <c r="P1522" s="244"/>
      <c r="Q1522" s="244"/>
      <c r="R1522" s="244"/>
      <c r="S1522" s="244"/>
      <c r="T1522" s="245"/>
      <c r="AT1522" s="246" t="s">
        <v>164</v>
      </c>
      <c r="AU1522" s="246" t="s">
        <v>84</v>
      </c>
      <c r="AV1522" s="12" t="s">
        <v>84</v>
      </c>
      <c r="AW1522" s="12" t="s">
        <v>34</v>
      </c>
      <c r="AX1522" s="12" t="s">
        <v>74</v>
      </c>
      <c r="AY1522" s="246" t="s">
        <v>153</v>
      </c>
    </row>
    <row r="1523" s="14" customFormat="1">
      <c r="B1523" s="258"/>
      <c r="C1523" s="259"/>
      <c r="D1523" s="233" t="s">
        <v>164</v>
      </c>
      <c r="E1523" s="260" t="s">
        <v>19</v>
      </c>
      <c r="F1523" s="261" t="s">
        <v>1668</v>
      </c>
      <c r="G1523" s="259"/>
      <c r="H1523" s="260" t="s">
        <v>19</v>
      </c>
      <c r="I1523" s="262"/>
      <c r="J1523" s="259"/>
      <c r="K1523" s="259"/>
      <c r="L1523" s="263"/>
      <c r="M1523" s="264"/>
      <c r="N1523" s="265"/>
      <c r="O1523" s="265"/>
      <c r="P1523" s="265"/>
      <c r="Q1523" s="265"/>
      <c r="R1523" s="265"/>
      <c r="S1523" s="265"/>
      <c r="T1523" s="266"/>
      <c r="AT1523" s="267" t="s">
        <v>164</v>
      </c>
      <c r="AU1523" s="267" t="s">
        <v>84</v>
      </c>
      <c r="AV1523" s="14" t="s">
        <v>82</v>
      </c>
      <c r="AW1523" s="14" t="s">
        <v>34</v>
      </c>
      <c r="AX1523" s="14" t="s">
        <v>74</v>
      </c>
      <c r="AY1523" s="267" t="s">
        <v>153</v>
      </c>
    </row>
    <row r="1524" s="12" customFormat="1">
      <c r="B1524" s="236"/>
      <c r="C1524" s="237"/>
      <c r="D1524" s="233" t="s">
        <v>164</v>
      </c>
      <c r="E1524" s="238" t="s">
        <v>19</v>
      </c>
      <c r="F1524" s="239" t="s">
        <v>1669</v>
      </c>
      <c r="G1524" s="237"/>
      <c r="H1524" s="240">
        <v>3.2000000000000002</v>
      </c>
      <c r="I1524" s="241"/>
      <c r="J1524" s="237"/>
      <c r="K1524" s="237"/>
      <c r="L1524" s="242"/>
      <c r="M1524" s="243"/>
      <c r="N1524" s="244"/>
      <c r="O1524" s="244"/>
      <c r="P1524" s="244"/>
      <c r="Q1524" s="244"/>
      <c r="R1524" s="244"/>
      <c r="S1524" s="244"/>
      <c r="T1524" s="245"/>
      <c r="AT1524" s="246" t="s">
        <v>164</v>
      </c>
      <c r="AU1524" s="246" t="s">
        <v>84</v>
      </c>
      <c r="AV1524" s="12" t="s">
        <v>84</v>
      </c>
      <c r="AW1524" s="12" t="s">
        <v>34</v>
      </c>
      <c r="AX1524" s="12" t="s">
        <v>74</v>
      </c>
      <c r="AY1524" s="246" t="s">
        <v>153</v>
      </c>
    </row>
    <row r="1525" s="14" customFormat="1">
      <c r="B1525" s="258"/>
      <c r="C1525" s="259"/>
      <c r="D1525" s="233" t="s">
        <v>164</v>
      </c>
      <c r="E1525" s="260" t="s">
        <v>19</v>
      </c>
      <c r="F1525" s="261" t="s">
        <v>1670</v>
      </c>
      <c r="G1525" s="259"/>
      <c r="H1525" s="260" t="s">
        <v>19</v>
      </c>
      <c r="I1525" s="262"/>
      <c r="J1525" s="259"/>
      <c r="K1525" s="259"/>
      <c r="L1525" s="263"/>
      <c r="M1525" s="264"/>
      <c r="N1525" s="265"/>
      <c r="O1525" s="265"/>
      <c r="P1525" s="265"/>
      <c r="Q1525" s="265"/>
      <c r="R1525" s="265"/>
      <c r="S1525" s="265"/>
      <c r="T1525" s="266"/>
      <c r="AT1525" s="267" t="s">
        <v>164</v>
      </c>
      <c r="AU1525" s="267" t="s">
        <v>84</v>
      </c>
      <c r="AV1525" s="14" t="s">
        <v>82</v>
      </c>
      <c r="AW1525" s="14" t="s">
        <v>34</v>
      </c>
      <c r="AX1525" s="14" t="s">
        <v>74</v>
      </c>
      <c r="AY1525" s="267" t="s">
        <v>153</v>
      </c>
    </row>
    <row r="1526" s="12" customFormat="1">
      <c r="B1526" s="236"/>
      <c r="C1526" s="237"/>
      <c r="D1526" s="233" t="s">
        <v>164</v>
      </c>
      <c r="E1526" s="238" t="s">
        <v>19</v>
      </c>
      <c r="F1526" s="239" t="s">
        <v>1710</v>
      </c>
      <c r="G1526" s="237"/>
      <c r="H1526" s="240">
        <v>2.1000000000000001</v>
      </c>
      <c r="I1526" s="241"/>
      <c r="J1526" s="237"/>
      <c r="K1526" s="237"/>
      <c r="L1526" s="242"/>
      <c r="M1526" s="243"/>
      <c r="N1526" s="244"/>
      <c r="O1526" s="244"/>
      <c r="P1526" s="244"/>
      <c r="Q1526" s="244"/>
      <c r="R1526" s="244"/>
      <c r="S1526" s="244"/>
      <c r="T1526" s="245"/>
      <c r="AT1526" s="246" t="s">
        <v>164</v>
      </c>
      <c r="AU1526" s="246" t="s">
        <v>84</v>
      </c>
      <c r="AV1526" s="12" t="s">
        <v>84</v>
      </c>
      <c r="AW1526" s="12" t="s">
        <v>34</v>
      </c>
      <c r="AX1526" s="12" t="s">
        <v>74</v>
      </c>
      <c r="AY1526" s="246" t="s">
        <v>153</v>
      </c>
    </row>
    <row r="1527" s="14" customFormat="1">
      <c r="B1527" s="258"/>
      <c r="C1527" s="259"/>
      <c r="D1527" s="233" t="s">
        <v>164</v>
      </c>
      <c r="E1527" s="260" t="s">
        <v>19</v>
      </c>
      <c r="F1527" s="261" t="s">
        <v>1672</v>
      </c>
      <c r="G1527" s="259"/>
      <c r="H1527" s="260" t="s">
        <v>19</v>
      </c>
      <c r="I1527" s="262"/>
      <c r="J1527" s="259"/>
      <c r="K1527" s="259"/>
      <c r="L1527" s="263"/>
      <c r="M1527" s="264"/>
      <c r="N1527" s="265"/>
      <c r="O1527" s="265"/>
      <c r="P1527" s="265"/>
      <c r="Q1527" s="265"/>
      <c r="R1527" s="265"/>
      <c r="S1527" s="265"/>
      <c r="T1527" s="266"/>
      <c r="AT1527" s="267" t="s">
        <v>164</v>
      </c>
      <c r="AU1527" s="267" t="s">
        <v>84</v>
      </c>
      <c r="AV1527" s="14" t="s">
        <v>82</v>
      </c>
      <c r="AW1527" s="14" t="s">
        <v>34</v>
      </c>
      <c r="AX1527" s="14" t="s">
        <v>74</v>
      </c>
      <c r="AY1527" s="267" t="s">
        <v>153</v>
      </c>
    </row>
    <row r="1528" s="12" customFormat="1">
      <c r="B1528" s="236"/>
      <c r="C1528" s="237"/>
      <c r="D1528" s="233" t="s">
        <v>164</v>
      </c>
      <c r="E1528" s="238" t="s">
        <v>19</v>
      </c>
      <c r="F1528" s="239" t="s">
        <v>1673</v>
      </c>
      <c r="G1528" s="237"/>
      <c r="H1528" s="240">
        <v>1.47</v>
      </c>
      <c r="I1528" s="241"/>
      <c r="J1528" s="237"/>
      <c r="K1528" s="237"/>
      <c r="L1528" s="242"/>
      <c r="M1528" s="243"/>
      <c r="N1528" s="244"/>
      <c r="O1528" s="244"/>
      <c r="P1528" s="244"/>
      <c r="Q1528" s="244"/>
      <c r="R1528" s="244"/>
      <c r="S1528" s="244"/>
      <c r="T1528" s="245"/>
      <c r="AT1528" s="246" t="s">
        <v>164</v>
      </c>
      <c r="AU1528" s="246" t="s">
        <v>84</v>
      </c>
      <c r="AV1528" s="12" t="s">
        <v>84</v>
      </c>
      <c r="AW1528" s="12" t="s">
        <v>34</v>
      </c>
      <c r="AX1528" s="12" t="s">
        <v>74</v>
      </c>
      <c r="AY1528" s="246" t="s">
        <v>153</v>
      </c>
    </row>
    <row r="1529" s="14" customFormat="1">
      <c r="B1529" s="258"/>
      <c r="C1529" s="259"/>
      <c r="D1529" s="233" t="s">
        <v>164</v>
      </c>
      <c r="E1529" s="260" t="s">
        <v>19</v>
      </c>
      <c r="F1529" s="261" t="s">
        <v>1062</v>
      </c>
      <c r="G1529" s="259"/>
      <c r="H1529" s="260" t="s">
        <v>19</v>
      </c>
      <c r="I1529" s="262"/>
      <c r="J1529" s="259"/>
      <c r="K1529" s="259"/>
      <c r="L1529" s="263"/>
      <c r="M1529" s="264"/>
      <c r="N1529" s="265"/>
      <c r="O1529" s="265"/>
      <c r="P1529" s="265"/>
      <c r="Q1529" s="265"/>
      <c r="R1529" s="265"/>
      <c r="S1529" s="265"/>
      <c r="T1529" s="266"/>
      <c r="AT1529" s="267" t="s">
        <v>164</v>
      </c>
      <c r="AU1529" s="267" t="s">
        <v>84</v>
      </c>
      <c r="AV1529" s="14" t="s">
        <v>82</v>
      </c>
      <c r="AW1529" s="14" t="s">
        <v>34</v>
      </c>
      <c r="AX1529" s="14" t="s">
        <v>74</v>
      </c>
      <c r="AY1529" s="267" t="s">
        <v>153</v>
      </c>
    </row>
    <row r="1530" s="12" customFormat="1">
      <c r="B1530" s="236"/>
      <c r="C1530" s="237"/>
      <c r="D1530" s="233" t="s">
        <v>164</v>
      </c>
      <c r="E1530" s="238" t="s">
        <v>19</v>
      </c>
      <c r="F1530" s="239" t="s">
        <v>1063</v>
      </c>
      <c r="G1530" s="237"/>
      <c r="H1530" s="240">
        <v>4.25</v>
      </c>
      <c r="I1530" s="241"/>
      <c r="J1530" s="237"/>
      <c r="K1530" s="237"/>
      <c r="L1530" s="242"/>
      <c r="M1530" s="243"/>
      <c r="N1530" s="244"/>
      <c r="O1530" s="244"/>
      <c r="P1530" s="244"/>
      <c r="Q1530" s="244"/>
      <c r="R1530" s="244"/>
      <c r="S1530" s="244"/>
      <c r="T1530" s="245"/>
      <c r="AT1530" s="246" t="s">
        <v>164</v>
      </c>
      <c r="AU1530" s="246" t="s">
        <v>84</v>
      </c>
      <c r="AV1530" s="12" t="s">
        <v>84</v>
      </c>
      <c r="AW1530" s="12" t="s">
        <v>34</v>
      </c>
      <c r="AX1530" s="12" t="s">
        <v>74</v>
      </c>
      <c r="AY1530" s="246" t="s">
        <v>153</v>
      </c>
    </row>
    <row r="1531" s="14" customFormat="1">
      <c r="B1531" s="258"/>
      <c r="C1531" s="259"/>
      <c r="D1531" s="233" t="s">
        <v>164</v>
      </c>
      <c r="E1531" s="260" t="s">
        <v>19</v>
      </c>
      <c r="F1531" s="261" t="s">
        <v>1064</v>
      </c>
      <c r="G1531" s="259"/>
      <c r="H1531" s="260" t="s">
        <v>19</v>
      </c>
      <c r="I1531" s="262"/>
      <c r="J1531" s="259"/>
      <c r="K1531" s="259"/>
      <c r="L1531" s="263"/>
      <c r="M1531" s="264"/>
      <c r="N1531" s="265"/>
      <c r="O1531" s="265"/>
      <c r="P1531" s="265"/>
      <c r="Q1531" s="265"/>
      <c r="R1531" s="265"/>
      <c r="S1531" s="265"/>
      <c r="T1531" s="266"/>
      <c r="AT1531" s="267" t="s">
        <v>164</v>
      </c>
      <c r="AU1531" s="267" t="s">
        <v>84</v>
      </c>
      <c r="AV1531" s="14" t="s">
        <v>82</v>
      </c>
      <c r="AW1531" s="14" t="s">
        <v>34</v>
      </c>
      <c r="AX1531" s="14" t="s">
        <v>74</v>
      </c>
      <c r="AY1531" s="267" t="s">
        <v>153</v>
      </c>
    </row>
    <row r="1532" s="12" customFormat="1">
      <c r="B1532" s="236"/>
      <c r="C1532" s="237"/>
      <c r="D1532" s="233" t="s">
        <v>164</v>
      </c>
      <c r="E1532" s="238" t="s">
        <v>19</v>
      </c>
      <c r="F1532" s="239" t="s">
        <v>1065</v>
      </c>
      <c r="G1532" s="237"/>
      <c r="H1532" s="240">
        <v>2.75</v>
      </c>
      <c r="I1532" s="241"/>
      <c r="J1532" s="237"/>
      <c r="K1532" s="237"/>
      <c r="L1532" s="242"/>
      <c r="M1532" s="243"/>
      <c r="N1532" s="244"/>
      <c r="O1532" s="244"/>
      <c r="P1532" s="244"/>
      <c r="Q1532" s="244"/>
      <c r="R1532" s="244"/>
      <c r="S1532" s="244"/>
      <c r="T1532" s="245"/>
      <c r="AT1532" s="246" t="s">
        <v>164</v>
      </c>
      <c r="AU1532" s="246" t="s">
        <v>84</v>
      </c>
      <c r="AV1532" s="12" t="s">
        <v>84</v>
      </c>
      <c r="AW1532" s="12" t="s">
        <v>34</v>
      </c>
      <c r="AX1532" s="12" t="s">
        <v>74</v>
      </c>
      <c r="AY1532" s="246" t="s">
        <v>153</v>
      </c>
    </row>
    <row r="1533" s="14" customFormat="1">
      <c r="B1533" s="258"/>
      <c r="C1533" s="259"/>
      <c r="D1533" s="233" t="s">
        <v>164</v>
      </c>
      <c r="E1533" s="260" t="s">
        <v>19</v>
      </c>
      <c r="F1533" s="261" t="s">
        <v>1066</v>
      </c>
      <c r="G1533" s="259"/>
      <c r="H1533" s="260" t="s">
        <v>19</v>
      </c>
      <c r="I1533" s="262"/>
      <c r="J1533" s="259"/>
      <c r="K1533" s="259"/>
      <c r="L1533" s="263"/>
      <c r="M1533" s="264"/>
      <c r="N1533" s="265"/>
      <c r="O1533" s="265"/>
      <c r="P1533" s="265"/>
      <c r="Q1533" s="265"/>
      <c r="R1533" s="265"/>
      <c r="S1533" s="265"/>
      <c r="T1533" s="266"/>
      <c r="AT1533" s="267" t="s">
        <v>164</v>
      </c>
      <c r="AU1533" s="267" t="s">
        <v>84</v>
      </c>
      <c r="AV1533" s="14" t="s">
        <v>82</v>
      </c>
      <c r="AW1533" s="14" t="s">
        <v>34</v>
      </c>
      <c r="AX1533" s="14" t="s">
        <v>74</v>
      </c>
      <c r="AY1533" s="267" t="s">
        <v>153</v>
      </c>
    </row>
    <row r="1534" s="12" customFormat="1">
      <c r="B1534" s="236"/>
      <c r="C1534" s="237"/>
      <c r="D1534" s="233" t="s">
        <v>164</v>
      </c>
      <c r="E1534" s="238" t="s">
        <v>19</v>
      </c>
      <c r="F1534" s="239" t="s">
        <v>1067</v>
      </c>
      <c r="G1534" s="237"/>
      <c r="H1534" s="240">
        <v>1.8999999999999999</v>
      </c>
      <c r="I1534" s="241"/>
      <c r="J1534" s="237"/>
      <c r="K1534" s="237"/>
      <c r="L1534" s="242"/>
      <c r="M1534" s="243"/>
      <c r="N1534" s="244"/>
      <c r="O1534" s="244"/>
      <c r="P1534" s="244"/>
      <c r="Q1534" s="244"/>
      <c r="R1534" s="244"/>
      <c r="S1534" s="244"/>
      <c r="T1534" s="245"/>
      <c r="AT1534" s="246" t="s">
        <v>164</v>
      </c>
      <c r="AU1534" s="246" t="s">
        <v>84</v>
      </c>
      <c r="AV1534" s="12" t="s">
        <v>84</v>
      </c>
      <c r="AW1534" s="12" t="s">
        <v>34</v>
      </c>
      <c r="AX1534" s="12" t="s">
        <v>74</v>
      </c>
      <c r="AY1534" s="246" t="s">
        <v>153</v>
      </c>
    </row>
    <row r="1535" s="14" customFormat="1">
      <c r="B1535" s="258"/>
      <c r="C1535" s="259"/>
      <c r="D1535" s="233" t="s">
        <v>164</v>
      </c>
      <c r="E1535" s="260" t="s">
        <v>19</v>
      </c>
      <c r="F1535" s="261" t="s">
        <v>1674</v>
      </c>
      <c r="G1535" s="259"/>
      <c r="H1535" s="260" t="s">
        <v>19</v>
      </c>
      <c r="I1535" s="262"/>
      <c r="J1535" s="259"/>
      <c r="K1535" s="259"/>
      <c r="L1535" s="263"/>
      <c r="M1535" s="264"/>
      <c r="N1535" s="265"/>
      <c r="O1535" s="265"/>
      <c r="P1535" s="265"/>
      <c r="Q1535" s="265"/>
      <c r="R1535" s="265"/>
      <c r="S1535" s="265"/>
      <c r="T1535" s="266"/>
      <c r="AT1535" s="267" t="s">
        <v>164</v>
      </c>
      <c r="AU1535" s="267" t="s">
        <v>84</v>
      </c>
      <c r="AV1535" s="14" t="s">
        <v>82</v>
      </c>
      <c r="AW1535" s="14" t="s">
        <v>34</v>
      </c>
      <c r="AX1535" s="14" t="s">
        <v>74</v>
      </c>
      <c r="AY1535" s="267" t="s">
        <v>153</v>
      </c>
    </row>
    <row r="1536" s="12" customFormat="1">
      <c r="B1536" s="236"/>
      <c r="C1536" s="237"/>
      <c r="D1536" s="233" t="s">
        <v>164</v>
      </c>
      <c r="E1536" s="238" t="s">
        <v>19</v>
      </c>
      <c r="F1536" s="239" t="s">
        <v>1675</v>
      </c>
      <c r="G1536" s="237"/>
      <c r="H1536" s="240">
        <v>8.25</v>
      </c>
      <c r="I1536" s="241"/>
      <c r="J1536" s="237"/>
      <c r="K1536" s="237"/>
      <c r="L1536" s="242"/>
      <c r="M1536" s="243"/>
      <c r="N1536" s="244"/>
      <c r="O1536" s="244"/>
      <c r="P1536" s="244"/>
      <c r="Q1536" s="244"/>
      <c r="R1536" s="244"/>
      <c r="S1536" s="244"/>
      <c r="T1536" s="245"/>
      <c r="AT1536" s="246" t="s">
        <v>164</v>
      </c>
      <c r="AU1536" s="246" t="s">
        <v>84</v>
      </c>
      <c r="AV1536" s="12" t="s">
        <v>84</v>
      </c>
      <c r="AW1536" s="12" t="s">
        <v>34</v>
      </c>
      <c r="AX1536" s="12" t="s">
        <v>74</v>
      </c>
      <c r="AY1536" s="246" t="s">
        <v>153</v>
      </c>
    </row>
    <row r="1537" s="14" customFormat="1">
      <c r="B1537" s="258"/>
      <c r="C1537" s="259"/>
      <c r="D1537" s="233" t="s">
        <v>164</v>
      </c>
      <c r="E1537" s="260" t="s">
        <v>19</v>
      </c>
      <c r="F1537" s="261" t="s">
        <v>1676</v>
      </c>
      <c r="G1537" s="259"/>
      <c r="H1537" s="260" t="s">
        <v>19</v>
      </c>
      <c r="I1537" s="262"/>
      <c r="J1537" s="259"/>
      <c r="K1537" s="259"/>
      <c r="L1537" s="263"/>
      <c r="M1537" s="264"/>
      <c r="N1537" s="265"/>
      <c r="O1537" s="265"/>
      <c r="P1537" s="265"/>
      <c r="Q1537" s="265"/>
      <c r="R1537" s="265"/>
      <c r="S1537" s="265"/>
      <c r="T1537" s="266"/>
      <c r="AT1537" s="267" t="s">
        <v>164</v>
      </c>
      <c r="AU1537" s="267" t="s">
        <v>84</v>
      </c>
      <c r="AV1537" s="14" t="s">
        <v>82</v>
      </c>
      <c r="AW1537" s="14" t="s">
        <v>34</v>
      </c>
      <c r="AX1537" s="14" t="s">
        <v>74</v>
      </c>
      <c r="AY1537" s="267" t="s">
        <v>153</v>
      </c>
    </row>
    <row r="1538" s="12" customFormat="1">
      <c r="B1538" s="236"/>
      <c r="C1538" s="237"/>
      <c r="D1538" s="233" t="s">
        <v>164</v>
      </c>
      <c r="E1538" s="238" t="s">
        <v>19</v>
      </c>
      <c r="F1538" s="239" t="s">
        <v>1079</v>
      </c>
      <c r="G1538" s="237"/>
      <c r="H1538" s="240">
        <v>5.1500000000000004</v>
      </c>
      <c r="I1538" s="241"/>
      <c r="J1538" s="237"/>
      <c r="K1538" s="237"/>
      <c r="L1538" s="242"/>
      <c r="M1538" s="243"/>
      <c r="N1538" s="244"/>
      <c r="O1538" s="244"/>
      <c r="P1538" s="244"/>
      <c r="Q1538" s="244"/>
      <c r="R1538" s="244"/>
      <c r="S1538" s="244"/>
      <c r="T1538" s="245"/>
      <c r="AT1538" s="246" t="s">
        <v>164</v>
      </c>
      <c r="AU1538" s="246" t="s">
        <v>84</v>
      </c>
      <c r="AV1538" s="12" t="s">
        <v>84</v>
      </c>
      <c r="AW1538" s="12" t="s">
        <v>34</v>
      </c>
      <c r="AX1538" s="12" t="s">
        <v>74</v>
      </c>
      <c r="AY1538" s="246" t="s">
        <v>153</v>
      </c>
    </row>
    <row r="1539" s="14" customFormat="1">
      <c r="B1539" s="258"/>
      <c r="C1539" s="259"/>
      <c r="D1539" s="233" t="s">
        <v>164</v>
      </c>
      <c r="E1539" s="260" t="s">
        <v>19</v>
      </c>
      <c r="F1539" s="261" t="s">
        <v>1080</v>
      </c>
      <c r="G1539" s="259"/>
      <c r="H1539" s="260" t="s">
        <v>19</v>
      </c>
      <c r="I1539" s="262"/>
      <c r="J1539" s="259"/>
      <c r="K1539" s="259"/>
      <c r="L1539" s="263"/>
      <c r="M1539" s="264"/>
      <c r="N1539" s="265"/>
      <c r="O1539" s="265"/>
      <c r="P1539" s="265"/>
      <c r="Q1539" s="265"/>
      <c r="R1539" s="265"/>
      <c r="S1539" s="265"/>
      <c r="T1539" s="266"/>
      <c r="AT1539" s="267" t="s">
        <v>164</v>
      </c>
      <c r="AU1539" s="267" t="s">
        <v>84</v>
      </c>
      <c r="AV1539" s="14" t="s">
        <v>82</v>
      </c>
      <c r="AW1539" s="14" t="s">
        <v>34</v>
      </c>
      <c r="AX1539" s="14" t="s">
        <v>74</v>
      </c>
      <c r="AY1539" s="267" t="s">
        <v>153</v>
      </c>
    </row>
    <row r="1540" s="12" customFormat="1">
      <c r="B1540" s="236"/>
      <c r="C1540" s="237"/>
      <c r="D1540" s="233" t="s">
        <v>164</v>
      </c>
      <c r="E1540" s="238" t="s">
        <v>19</v>
      </c>
      <c r="F1540" s="239" t="s">
        <v>1081</v>
      </c>
      <c r="G1540" s="237"/>
      <c r="H1540" s="240">
        <v>4.9500000000000002</v>
      </c>
      <c r="I1540" s="241"/>
      <c r="J1540" s="237"/>
      <c r="K1540" s="237"/>
      <c r="L1540" s="242"/>
      <c r="M1540" s="243"/>
      <c r="N1540" s="244"/>
      <c r="O1540" s="244"/>
      <c r="P1540" s="244"/>
      <c r="Q1540" s="244"/>
      <c r="R1540" s="244"/>
      <c r="S1540" s="244"/>
      <c r="T1540" s="245"/>
      <c r="AT1540" s="246" t="s">
        <v>164</v>
      </c>
      <c r="AU1540" s="246" t="s">
        <v>84</v>
      </c>
      <c r="AV1540" s="12" t="s">
        <v>84</v>
      </c>
      <c r="AW1540" s="12" t="s">
        <v>34</v>
      </c>
      <c r="AX1540" s="12" t="s">
        <v>74</v>
      </c>
      <c r="AY1540" s="246" t="s">
        <v>153</v>
      </c>
    </row>
    <row r="1541" s="14" customFormat="1">
      <c r="B1541" s="258"/>
      <c r="C1541" s="259"/>
      <c r="D1541" s="233" t="s">
        <v>164</v>
      </c>
      <c r="E1541" s="260" t="s">
        <v>19</v>
      </c>
      <c r="F1541" s="261" t="s">
        <v>1082</v>
      </c>
      <c r="G1541" s="259"/>
      <c r="H1541" s="260" t="s">
        <v>19</v>
      </c>
      <c r="I1541" s="262"/>
      <c r="J1541" s="259"/>
      <c r="K1541" s="259"/>
      <c r="L1541" s="263"/>
      <c r="M1541" s="264"/>
      <c r="N1541" s="265"/>
      <c r="O1541" s="265"/>
      <c r="P1541" s="265"/>
      <c r="Q1541" s="265"/>
      <c r="R1541" s="265"/>
      <c r="S1541" s="265"/>
      <c r="T1541" s="266"/>
      <c r="AT1541" s="267" t="s">
        <v>164</v>
      </c>
      <c r="AU1541" s="267" t="s">
        <v>84</v>
      </c>
      <c r="AV1541" s="14" t="s">
        <v>82</v>
      </c>
      <c r="AW1541" s="14" t="s">
        <v>34</v>
      </c>
      <c r="AX1541" s="14" t="s">
        <v>74</v>
      </c>
      <c r="AY1541" s="267" t="s">
        <v>153</v>
      </c>
    </row>
    <row r="1542" s="12" customFormat="1">
      <c r="B1542" s="236"/>
      <c r="C1542" s="237"/>
      <c r="D1542" s="233" t="s">
        <v>164</v>
      </c>
      <c r="E1542" s="238" t="s">
        <v>19</v>
      </c>
      <c r="F1542" s="239" t="s">
        <v>1083</v>
      </c>
      <c r="G1542" s="237"/>
      <c r="H1542" s="240">
        <v>1.75</v>
      </c>
      <c r="I1542" s="241"/>
      <c r="J1542" s="237"/>
      <c r="K1542" s="237"/>
      <c r="L1542" s="242"/>
      <c r="M1542" s="243"/>
      <c r="N1542" s="244"/>
      <c r="O1542" s="244"/>
      <c r="P1542" s="244"/>
      <c r="Q1542" s="244"/>
      <c r="R1542" s="244"/>
      <c r="S1542" s="244"/>
      <c r="T1542" s="245"/>
      <c r="AT1542" s="246" t="s">
        <v>164</v>
      </c>
      <c r="AU1542" s="246" t="s">
        <v>84</v>
      </c>
      <c r="AV1542" s="12" t="s">
        <v>84</v>
      </c>
      <c r="AW1542" s="12" t="s">
        <v>34</v>
      </c>
      <c r="AX1542" s="12" t="s">
        <v>74</v>
      </c>
      <c r="AY1542" s="246" t="s">
        <v>153</v>
      </c>
    </row>
    <row r="1543" s="14" customFormat="1">
      <c r="B1543" s="258"/>
      <c r="C1543" s="259"/>
      <c r="D1543" s="233" t="s">
        <v>164</v>
      </c>
      <c r="E1543" s="260" t="s">
        <v>19</v>
      </c>
      <c r="F1543" s="261" t="s">
        <v>1084</v>
      </c>
      <c r="G1543" s="259"/>
      <c r="H1543" s="260" t="s">
        <v>19</v>
      </c>
      <c r="I1543" s="262"/>
      <c r="J1543" s="259"/>
      <c r="K1543" s="259"/>
      <c r="L1543" s="263"/>
      <c r="M1543" s="264"/>
      <c r="N1543" s="265"/>
      <c r="O1543" s="265"/>
      <c r="P1543" s="265"/>
      <c r="Q1543" s="265"/>
      <c r="R1543" s="265"/>
      <c r="S1543" s="265"/>
      <c r="T1543" s="266"/>
      <c r="AT1543" s="267" t="s">
        <v>164</v>
      </c>
      <c r="AU1543" s="267" t="s">
        <v>84</v>
      </c>
      <c r="AV1543" s="14" t="s">
        <v>82</v>
      </c>
      <c r="AW1543" s="14" t="s">
        <v>34</v>
      </c>
      <c r="AX1543" s="14" t="s">
        <v>74</v>
      </c>
      <c r="AY1543" s="267" t="s">
        <v>153</v>
      </c>
    </row>
    <row r="1544" s="12" customFormat="1">
      <c r="B1544" s="236"/>
      <c r="C1544" s="237"/>
      <c r="D1544" s="233" t="s">
        <v>164</v>
      </c>
      <c r="E1544" s="238" t="s">
        <v>19</v>
      </c>
      <c r="F1544" s="239" t="s">
        <v>1085</v>
      </c>
      <c r="G1544" s="237"/>
      <c r="H1544" s="240">
        <v>4.9800000000000004</v>
      </c>
      <c r="I1544" s="241"/>
      <c r="J1544" s="237"/>
      <c r="K1544" s="237"/>
      <c r="L1544" s="242"/>
      <c r="M1544" s="243"/>
      <c r="N1544" s="244"/>
      <c r="O1544" s="244"/>
      <c r="P1544" s="244"/>
      <c r="Q1544" s="244"/>
      <c r="R1544" s="244"/>
      <c r="S1544" s="244"/>
      <c r="T1544" s="245"/>
      <c r="AT1544" s="246" t="s">
        <v>164</v>
      </c>
      <c r="AU1544" s="246" t="s">
        <v>84</v>
      </c>
      <c r="AV1544" s="12" t="s">
        <v>84</v>
      </c>
      <c r="AW1544" s="12" t="s">
        <v>34</v>
      </c>
      <c r="AX1544" s="12" t="s">
        <v>74</v>
      </c>
      <c r="AY1544" s="246" t="s">
        <v>153</v>
      </c>
    </row>
    <row r="1545" s="14" customFormat="1">
      <c r="B1545" s="258"/>
      <c r="C1545" s="259"/>
      <c r="D1545" s="233" t="s">
        <v>164</v>
      </c>
      <c r="E1545" s="260" t="s">
        <v>19</v>
      </c>
      <c r="F1545" s="261" t="s">
        <v>1086</v>
      </c>
      <c r="G1545" s="259"/>
      <c r="H1545" s="260" t="s">
        <v>19</v>
      </c>
      <c r="I1545" s="262"/>
      <c r="J1545" s="259"/>
      <c r="K1545" s="259"/>
      <c r="L1545" s="263"/>
      <c r="M1545" s="264"/>
      <c r="N1545" s="265"/>
      <c r="O1545" s="265"/>
      <c r="P1545" s="265"/>
      <c r="Q1545" s="265"/>
      <c r="R1545" s="265"/>
      <c r="S1545" s="265"/>
      <c r="T1545" s="266"/>
      <c r="AT1545" s="267" t="s">
        <v>164</v>
      </c>
      <c r="AU1545" s="267" t="s">
        <v>84</v>
      </c>
      <c r="AV1545" s="14" t="s">
        <v>82</v>
      </c>
      <c r="AW1545" s="14" t="s">
        <v>34</v>
      </c>
      <c r="AX1545" s="14" t="s">
        <v>74</v>
      </c>
      <c r="AY1545" s="267" t="s">
        <v>153</v>
      </c>
    </row>
    <row r="1546" s="12" customFormat="1">
      <c r="B1546" s="236"/>
      <c r="C1546" s="237"/>
      <c r="D1546" s="233" t="s">
        <v>164</v>
      </c>
      <c r="E1546" s="238" t="s">
        <v>19</v>
      </c>
      <c r="F1546" s="239" t="s">
        <v>1087</v>
      </c>
      <c r="G1546" s="237"/>
      <c r="H1546" s="240">
        <v>1.98</v>
      </c>
      <c r="I1546" s="241"/>
      <c r="J1546" s="237"/>
      <c r="K1546" s="237"/>
      <c r="L1546" s="242"/>
      <c r="M1546" s="243"/>
      <c r="N1546" s="244"/>
      <c r="O1546" s="244"/>
      <c r="P1546" s="244"/>
      <c r="Q1546" s="244"/>
      <c r="R1546" s="244"/>
      <c r="S1546" s="244"/>
      <c r="T1546" s="245"/>
      <c r="AT1546" s="246" t="s">
        <v>164</v>
      </c>
      <c r="AU1546" s="246" t="s">
        <v>84</v>
      </c>
      <c r="AV1546" s="12" t="s">
        <v>84</v>
      </c>
      <c r="AW1546" s="12" t="s">
        <v>34</v>
      </c>
      <c r="AX1546" s="12" t="s">
        <v>74</v>
      </c>
      <c r="AY1546" s="246" t="s">
        <v>153</v>
      </c>
    </row>
    <row r="1547" s="14" customFormat="1">
      <c r="B1547" s="258"/>
      <c r="C1547" s="259"/>
      <c r="D1547" s="233" t="s">
        <v>164</v>
      </c>
      <c r="E1547" s="260" t="s">
        <v>19</v>
      </c>
      <c r="F1547" s="261" t="s">
        <v>1020</v>
      </c>
      <c r="G1547" s="259"/>
      <c r="H1547" s="260" t="s">
        <v>19</v>
      </c>
      <c r="I1547" s="262"/>
      <c r="J1547" s="259"/>
      <c r="K1547" s="259"/>
      <c r="L1547" s="263"/>
      <c r="M1547" s="264"/>
      <c r="N1547" s="265"/>
      <c r="O1547" s="265"/>
      <c r="P1547" s="265"/>
      <c r="Q1547" s="265"/>
      <c r="R1547" s="265"/>
      <c r="S1547" s="265"/>
      <c r="T1547" s="266"/>
      <c r="AT1547" s="267" t="s">
        <v>164</v>
      </c>
      <c r="AU1547" s="267" t="s">
        <v>84</v>
      </c>
      <c r="AV1547" s="14" t="s">
        <v>82</v>
      </c>
      <c r="AW1547" s="14" t="s">
        <v>34</v>
      </c>
      <c r="AX1547" s="14" t="s">
        <v>74</v>
      </c>
      <c r="AY1547" s="267" t="s">
        <v>153</v>
      </c>
    </row>
    <row r="1548" s="12" customFormat="1">
      <c r="B1548" s="236"/>
      <c r="C1548" s="237"/>
      <c r="D1548" s="233" t="s">
        <v>164</v>
      </c>
      <c r="E1548" s="238" t="s">
        <v>19</v>
      </c>
      <c r="F1548" s="239" t="s">
        <v>202</v>
      </c>
      <c r="G1548" s="237"/>
      <c r="H1548" s="240">
        <v>8</v>
      </c>
      <c r="I1548" s="241"/>
      <c r="J1548" s="237"/>
      <c r="K1548" s="237"/>
      <c r="L1548" s="242"/>
      <c r="M1548" s="243"/>
      <c r="N1548" s="244"/>
      <c r="O1548" s="244"/>
      <c r="P1548" s="244"/>
      <c r="Q1548" s="244"/>
      <c r="R1548" s="244"/>
      <c r="S1548" s="244"/>
      <c r="T1548" s="245"/>
      <c r="AT1548" s="246" t="s">
        <v>164</v>
      </c>
      <c r="AU1548" s="246" t="s">
        <v>84</v>
      </c>
      <c r="AV1548" s="12" t="s">
        <v>84</v>
      </c>
      <c r="AW1548" s="12" t="s">
        <v>34</v>
      </c>
      <c r="AX1548" s="12" t="s">
        <v>74</v>
      </c>
      <c r="AY1548" s="246" t="s">
        <v>153</v>
      </c>
    </row>
    <row r="1549" s="13" customFormat="1">
      <c r="B1549" s="247"/>
      <c r="C1549" s="248"/>
      <c r="D1549" s="233" t="s">
        <v>164</v>
      </c>
      <c r="E1549" s="249" t="s">
        <v>19</v>
      </c>
      <c r="F1549" s="250" t="s">
        <v>167</v>
      </c>
      <c r="G1549" s="248"/>
      <c r="H1549" s="251">
        <v>60.710000000000001</v>
      </c>
      <c r="I1549" s="252"/>
      <c r="J1549" s="248"/>
      <c r="K1549" s="248"/>
      <c r="L1549" s="253"/>
      <c r="M1549" s="254"/>
      <c r="N1549" s="255"/>
      <c r="O1549" s="255"/>
      <c r="P1549" s="255"/>
      <c r="Q1549" s="255"/>
      <c r="R1549" s="255"/>
      <c r="S1549" s="255"/>
      <c r="T1549" s="256"/>
      <c r="AT1549" s="257" t="s">
        <v>164</v>
      </c>
      <c r="AU1549" s="257" t="s">
        <v>84</v>
      </c>
      <c r="AV1549" s="13" t="s">
        <v>160</v>
      </c>
      <c r="AW1549" s="13" t="s">
        <v>34</v>
      </c>
      <c r="AX1549" s="13" t="s">
        <v>82</v>
      </c>
      <c r="AY1549" s="257" t="s">
        <v>153</v>
      </c>
    </row>
    <row r="1550" s="1" customFormat="1" ht="24" customHeight="1">
      <c r="B1550" s="39"/>
      <c r="C1550" s="220" t="s">
        <v>1711</v>
      </c>
      <c r="D1550" s="220" t="s">
        <v>155</v>
      </c>
      <c r="E1550" s="221" t="s">
        <v>1712</v>
      </c>
      <c r="F1550" s="222" t="s">
        <v>1713</v>
      </c>
      <c r="G1550" s="223" t="s">
        <v>215</v>
      </c>
      <c r="H1550" s="224">
        <v>3.645</v>
      </c>
      <c r="I1550" s="225"/>
      <c r="J1550" s="226">
        <f>ROUND(I1550*H1550,2)</f>
        <v>0</v>
      </c>
      <c r="K1550" s="222" t="s">
        <v>159</v>
      </c>
      <c r="L1550" s="44"/>
      <c r="M1550" s="227" t="s">
        <v>19</v>
      </c>
      <c r="N1550" s="228" t="s">
        <v>45</v>
      </c>
      <c r="O1550" s="84"/>
      <c r="P1550" s="229">
        <f>O1550*H1550</f>
        <v>0</v>
      </c>
      <c r="Q1550" s="229">
        <v>0</v>
      </c>
      <c r="R1550" s="229">
        <f>Q1550*H1550</f>
        <v>0</v>
      </c>
      <c r="S1550" s="229">
        <v>0</v>
      </c>
      <c r="T1550" s="230">
        <f>S1550*H1550</f>
        <v>0</v>
      </c>
      <c r="AR1550" s="231" t="s">
        <v>257</v>
      </c>
      <c r="AT1550" s="231" t="s">
        <v>155</v>
      </c>
      <c r="AU1550" s="231" t="s">
        <v>84</v>
      </c>
      <c r="AY1550" s="18" t="s">
        <v>153</v>
      </c>
      <c r="BE1550" s="232">
        <f>IF(N1550="základní",J1550,0)</f>
        <v>0</v>
      </c>
      <c r="BF1550" s="232">
        <f>IF(N1550="snížená",J1550,0)</f>
        <v>0</v>
      </c>
      <c r="BG1550" s="232">
        <f>IF(N1550="zákl. přenesená",J1550,0)</f>
        <v>0</v>
      </c>
      <c r="BH1550" s="232">
        <f>IF(N1550="sníž. přenesená",J1550,0)</f>
        <v>0</v>
      </c>
      <c r="BI1550" s="232">
        <f>IF(N1550="nulová",J1550,0)</f>
        <v>0</v>
      </c>
      <c r="BJ1550" s="18" t="s">
        <v>82</v>
      </c>
      <c r="BK1550" s="232">
        <f>ROUND(I1550*H1550,2)</f>
        <v>0</v>
      </c>
      <c r="BL1550" s="18" t="s">
        <v>257</v>
      </c>
      <c r="BM1550" s="231" t="s">
        <v>1714</v>
      </c>
    </row>
    <row r="1551" s="1" customFormat="1">
      <c r="B1551" s="39"/>
      <c r="C1551" s="40"/>
      <c r="D1551" s="233" t="s">
        <v>162</v>
      </c>
      <c r="E1551" s="40"/>
      <c r="F1551" s="234" t="s">
        <v>881</v>
      </c>
      <c r="G1551" s="40"/>
      <c r="H1551" s="40"/>
      <c r="I1551" s="146"/>
      <c r="J1551" s="40"/>
      <c r="K1551" s="40"/>
      <c r="L1551" s="44"/>
      <c r="M1551" s="235"/>
      <c r="N1551" s="84"/>
      <c r="O1551" s="84"/>
      <c r="P1551" s="84"/>
      <c r="Q1551" s="84"/>
      <c r="R1551" s="84"/>
      <c r="S1551" s="84"/>
      <c r="T1551" s="85"/>
      <c r="AT1551" s="18" t="s">
        <v>162</v>
      </c>
      <c r="AU1551" s="18" t="s">
        <v>84</v>
      </c>
    </row>
    <row r="1552" s="11" customFormat="1" ht="22.8" customHeight="1">
      <c r="B1552" s="204"/>
      <c r="C1552" s="205"/>
      <c r="D1552" s="206" t="s">
        <v>73</v>
      </c>
      <c r="E1552" s="218" t="s">
        <v>1715</v>
      </c>
      <c r="F1552" s="218" t="s">
        <v>1716</v>
      </c>
      <c r="G1552" s="205"/>
      <c r="H1552" s="205"/>
      <c r="I1552" s="208"/>
      <c r="J1552" s="219">
        <f>BK1552</f>
        <v>0</v>
      </c>
      <c r="K1552" s="205"/>
      <c r="L1552" s="210"/>
      <c r="M1552" s="211"/>
      <c r="N1552" s="212"/>
      <c r="O1552" s="212"/>
      <c r="P1552" s="213">
        <f>SUM(P1553:P1642)</f>
        <v>0</v>
      </c>
      <c r="Q1552" s="212"/>
      <c r="R1552" s="213">
        <f>SUM(R1553:R1642)</f>
        <v>2.2169707300000003</v>
      </c>
      <c r="S1552" s="212"/>
      <c r="T1552" s="214">
        <f>SUM(T1553:T1642)</f>
        <v>0</v>
      </c>
      <c r="AR1552" s="215" t="s">
        <v>84</v>
      </c>
      <c r="AT1552" s="216" t="s">
        <v>73</v>
      </c>
      <c r="AU1552" s="216" t="s">
        <v>82</v>
      </c>
      <c r="AY1552" s="215" t="s">
        <v>153</v>
      </c>
      <c r="BK1552" s="217">
        <f>SUM(BK1553:BK1642)</f>
        <v>0</v>
      </c>
    </row>
    <row r="1553" s="1" customFormat="1" ht="16.5" customHeight="1">
      <c r="B1553" s="39"/>
      <c r="C1553" s="220" t="s">
        <v>1717</v>
      </c>
      <c r="D1553" s="220" t="s">
        <v>155</v>
      </c>
      <c r="E1553" s="221" t="s">
        <v>1718</v>
      </c>
      <c r="F1553" s="222" t="s">
        <v>1719</v>
      </c>
      <c r="G1553" s="223" t="s">
        <v>158</v>
      </c>
      <c r="H1553" s="224">
        <v>245.22</v>
      </c>
      <c r="I1553" s="225"/>
      <c r="J1553" s="226">
        <f>ROUND(I1553*H1553,2)</f>
        <v>0</v>
      </c>
      <c r="K1553" s="222" t="s">
        <v>159</v>
      </c>
      <c r="L1553" s="44"/>
      <c r="M1553" s="227" t="s">
        <v>19</v>
      </c>
      <c r="N1553" s="228" t="s">
        <v>45</v>
      </c>
      <c r="O1553" s="84"/>
      <c r="P1553" s="229">
        <f>O1553*H1553</f>
        <v>0</v>
      </c>
      <c r="Q1553" s="229">
        <v>3.0000000000000001E-05</v>
      </c>
      <c r="R1553" s="229">
        <f>Q1553*H1553</f>
        <v>0.0073566000000000005</v>
      </c>
      <c r="S1553" s="229">
        <v>0</v>
      </c>
      <c r="T1553" s="230">
        <f>S1553*H1553</f>
        <v>0</v>
      </c>
      <c r="AR1553" s="231" t="s">
        <v>257</v>
      </c>
      <c r="AT1553" s="231" t="s">
        <v>155</v>
      </c>
      <c r="AU1553" s="231" t="s">
        <v>84</v>
      </c>
      <c r="AY1553" s="18" t="s">
        <v>153</v>
      </c>
      <c r="BE1553" s="232">
        <f>IF(N1553="základní",J1553,0)</f>
        <v>0</v>
      </c>
      <c r="BF1553" s="232">
        <f>IF(N1553="snížená",J1553,0)</f>
        <v>0</v>
      </c>
      <c r="BG1553" s="232">
        <f>IF(N1553="zákl. přenesená",J1553,0)</f>
        <v>0</v>
      </c>
      <c r="BH1553" s="232">
        <f>IF(N1553="sníž. přenesená",J1553,0)</f>
        <v>0</v>
      </c>
      <c r="BI1553" s="232">
        <f>IF(N1553="nulová",J1553,0)</f>
        <v>0</v>
      </c>
      <c r="BJ1553" s="18" t="s">
        <v>82</v>
      </c>
      <c r="BK1553" s="232">
        <f>ROUND(I1553*H1553,2)</f>
        <v>0</v>
      </c>
      <c r="BL1553" s="18" t="s">
        <v>257</v>
      </c>
      <c r="BM1553" s="231" t="s">
        <v>1720</v>
      </c>
    </row>
    <row r="1554" s="1" customFormat="1">
      <c r="B1554" s="39"/>
      <c r="C1554" s="40"/>
      <c r="D1554" s="233" t="s">
        <v>162</v>
      </c>
      <c r="E1554" s="40"/>
      <c r="F1554" s="234" t="s">
        <v>1721</v>
      </c>
      <c r="G1554" s="40"/>
      <c r="H1554" s="40"/>
      <c r="I1554" s="146"/>
      <c r="J1554" s="40"/>
      <c r="K1554" s="40"/>
      <c r="L1554" s="44"/>
      <c r="M1554" s="235"/>
      <c r="N1554" s="84"/>
      <c r="O1554" s="84"/>
      <c r="P1554" s="84"/>
      <c r="Q1554" s="84"/>
      <c r="R1554" s="84"/>
      <c r="S1554" s="84"/>
      <c r="T1554" s="85"/>
      <c r="AT1554" s="18" t="s">
        <v>162</v>
      </c>
      <c r="AU1554" s="18" t="s">
        <v>84</v>
      </c>
    </row>
    <row r="1555" s="1" customFormat="1" ht="16.5" customHeight="1">
      <c r="B1555" s="39"/>
      <c r="C1555" s="220" t="s">
        <v>1722</v>
      </c>
      <c r="D1555" s="220" t="s">
        <v>155</v>
      </c>
      <c r="E1555" s="221" t="s">
        <v>1723</v>
      </c>
      <c r="F1555" s="222" t="s">
        <v>1724</v>
      </c>
      <c r="G1555" s="223" t="s">
        <v>158</v>
      </c>
      <c r="H1555" s="224">
        <v>245.22</v>
      </c>
      <c r="I1555" s="225"/>
      <c r="J1555" s="226">
        <f>ROUND(I1555*H1555,2)</f>
        <v>0</v>
      </c>
      <c r="K1555" s="222" t="s">
        <v>159</v>
      </c>
      <c r="L1555" s="44"/>
      <c r="M1555" s="227" t="s">
        <v>19</v>
      </c>
      <c r="N1555" s="228" t="s">
        <v>45</v>
      </c>
      <c r="O1555" s="84"/>
      <c r="P1555" s="229">
        <f>O1555*H1555</f>
        <v>0</v>
      </c>
      <c r="Q1555" s="229">
        <v>0.0045500000000000002</v>
      </c>
      <c r="R1555" s="229">
        <f>Q1555*H1555</f>
        <v>1.1157510000000002</v>
      </c>
      <c r="S1555" s="229">
        <v>0</v>
      </c>
      <c r="T1555" s="230">
        <f>S1555*H1555</f>
        <v>0</v>
      </c>
      <c r="AR1555" s="231" t="s">
        <v>257</v>
      </c>
      <c r="AT1555" s="231" t="s">
        <v>155</v>
      </c>
      <c r="AU1555" s="231" t="s">
        <v>84</v>
      </c>
      <c r="AY1555" s="18" t="s">
        <v>153</v>
      </c>
      <c r="BE1555" s="232">
        <f>IF(N1555="základní",J1555,0)</f>
        <v>0</v>
      </c>
      <c r="BF1555" s="232">
        <f>IF(N1555="snížená",J1555,0)</f>
        <v>0</v>
      </c>
      <c r="BG1555" s="232">
        <f>IF(N1555="zákl. přenesená",J1555,0)</f>
        <v>0</v>
      </c>
      <c r="BH1555" s="232">
        <f>IF(N1555="sníž. přenesená",J1555,0)</f>
        <v>0</v>
      </c>
      <c r="BI1555" s="232">
        <f>IF(N1555="nulová",J1555,0)</f>
        <v>0</v>
      </c>
      <c r="BJ1555" s="18" t="s">
        <v>82</v>
      </c>
      <c r="BK1555" s="232">
        <f>ROUND(I1555*H1555,2)</f>
        <v>0</v>
      </c>
      <c r="BL1555" s="18" t="s">
        <v>257</v>
      </c>
      <c r="BM1555" s="231" t="s">
        <v>1725</v>
      </c>
    </row>
    <row r="1556" s="1" customFormat="1">
      <c r="B1556" s="39"/>
      <c r="C1556" s="40"/>
      <c r="D1556" s="233" t="s">
        <v>162</v>
      </c>
      <c r="E1556" s="40"/>
      <c r="F1556" s="234" t="s">
        <v>1721</v>
      </c>
      <c r="G1556" s="40"/>
      <c r="H1556" s="40"/>
      <c r="I1556" s="146"/>
      <c r="J1556" s="40"/>
      <c r="K1556" s="40"/>
      <c r="L1556" s="44"/>
      <c r="M1556" s="235"/>
      <c r="N1556" s="84"/>
      <c r="O1556" s="84"/>
      <c r="P1556" s="84"/>
      <c r="Q1556" s="84"/>
      <c r="R1556" s="84"/>
      <c r="S1556" s="84"/>
      <c r="T1556" s="85"/>
      <c r="AT1556" s="18" t="s">
        <v>162</v>
      </c>
      <c r="AU1556" s="18" t="s">
        <v>84</v>
      </c>
    </row>
    <row r="1557" s="1" customFormat="1" ht="16.5" customHeight="1">
      <c r="B1557" s="39"/>
      <c r="C1557" s="220" t="s">
        <v>1726</v>
      </c>
      <c r="D1557" s="220" t="s">
        <v>155</v>
      </c>
      <c r="E1557" s="221" t="s">
        <v>1727</v>
      </c>
      <c r="F1557" s="222" t="s">
        <v>1728</v>
      </c>
      <c r="G1557" s="223" t="s">
        <v>158</v>
      </c>
      <c r="H1557" s="224">
        <v>245.22</v>
      </c>
      <c r="I1557" s="225"/>
      <c r="J1557" s="226">
        <f>ROUND(I1557*H1557,2)</f>
        <v>0</v>
      </c>
      <c r="K1557" s="222" t="s">
        <v>159</v>
      </c>
      <c r="L1557" s="44"/>
      <c r="M1557" s="227" t="s">
        <v>19</v>
      </c>
      <c r="N1557" s="228" t="s">
        <v>45</v>
      </c>
      <c r="O1557" s="84"/>
      <c r="P1557" s="229">
        <f>O1557*H1557</f>
        <v>0</v>
      </c>
      <c r="Q1557" s="229">
        <v>0.00029999999999999997</v>
      </c>
      <c r="R1557" s="229">
        <f>Q1557*H1557</f>
        <v>0.073565999999999993</v>
      </c>
      <c r="S1557" s="229">
        <v>0</v>
      </c>
      <c r="T1557" s="230">
        <f>S1557*H1557</f>
        <v>0</v>
      </c>
      <c r="AR1557" s="231" t="s">
        <v>257</v>
      </c>
      <c r="AT1557" s="231" t="s">
        <v>155</v>
      </c>
      <c r="AU1557" s="231" t="s">
        <v>84</v>
      </c>
      <c r="AY1557" s="18" t="s">
        <v>153</v>
      </c>
      <c r="BE1557" s="232">
        <f>IF(N1557="základní",J1557,0)</f>
        <v>0</v>
      </c>
      <c r="BF1557" s="232">
        <f>IF(N1557="snížená",J1557,0)</f>
        <v>0</v>
      </c>
      <c r="BG1557" s="232">
        <f>IF(N1557="zákl. přenesená",J1557,0)</f>
        <v>0</v>
      </c>
      <c r="BH1557" s="232">
        <f>IF(N1557="sníž. přenesená",J1557,0)</f>
        <v>0</v>
      </c>
      <c r="BI1557" s="232">
        <f>IF(N1557="nulová",J1557,0)</f>
        <v>0</v>
      </c>
      <c r="BJ1557" s="18" t="s">
        <v>82</v>
      </c>
      <c r="BK1557" s="232">
        <f>ROUND(I1557*H1557,2)</f>
        <v>0</v>
      </c>
      <c r="BL1557" s="18" t="s">
        <v>257</v>
      </c>
      <c r="BM1557" s="231" t="s">
        <v>1729</v>
      </c>
    </row>
    <row r="1558" s="14" customFormat="1">
      <c r="B1558" s="258"/>
      <c r="C1558" s="259"/>
      <c r="D1558" s="233" t="s">
        <v>164</v>
      </c>
      <c r="E1558" s="260" t="s">
        <v>19</v>
      </c>
      <c r="F1558" s="261" t="s">
        <v>1730</v>
      </c>
      <c r="G1558" s="259"/>
      <c r="H1558" s="260" t="s">
        <v>19</v>
      </c>
      <c r="I1558" s="262"/>
      <c r="J1558" s="259"/>
      <c r="K1558" s="259"/>
      <c r="L1558" s="263"/>
      <c r="M1558" s="264"/>
      <c r="N1558" s="265"/>
      <c r="O1558" s="265"/>
      <c r="P1558" s="265"/>
      <c r="Q1558" s="265"/>
      <c r="R1558" s="265"/>
      <c r="S1558" s="265"/>
      <c r="T1558" s="266"/>
      <c r="AT1558" s="267" t="s">
        <v>164</v>
      </c>
      <c r="AU1558" s="267" t="s">
        <v>84</v>
      </c>
      <c r="AV1558" s="14" t="s">
        <v>82</v>
      </c>
      <c r="AW1558" s="14" t="s">
        <v>34</v>
      </c>
      <c r="AX1558" s="14" t="s">
        <v>74</v>
      </c>
      <c r="AY1558" s="267" t="s">
        <v>153</v>
      </c>
    </row>
    <row r="1559" s="12" customFormat="1">
      <c r="B1559" s="236"/>
      <c r="C1559" s="237"/>
      <c r="D1559" s="233" t="s">
        <v>164</v>
      </c>
      <c r="E1559" s="238" t="s">
        <v>19</v>
      </c>
      <c r="F1559" s="239" t="s">
        <v>1731</v>
      </c>
      <c r="G1559" s="237"/>
      <c r="H1559" s="240">
        <v>3.52</v>
      </c>
      <c r="I1559" s="241"/>
      <c r="J1559" s="237"/>
      <c r="K1559" s="237"/>
      <c r="L1559" s="242"/>
      <c r="M1559" s="243"/>
      <c r="N1559" s="244"/>
      <c r="O1559" s="244"/>
      <c r="P1559" s="244"/>
      <c r="Q1559" s="244"/>
      <c r="R1559" s="244"/>
      <c r="S1559" s="244"/>
      <c r="T1559" s="245"/>
      <c r="AT1559" s="246" t="s">
        <v>164</v>
      </c>
      <c r="AU1559" s="246" t="s">
        <v>84</v>
      </c>
      <c r="AV1559" s="12" t="s">
        <v>84</v>
      </c>
      <c r="AW1559" s="12" t="s">
        <v>34</v>
      </c>
      <c r="AX1559" s="12" t="s">
        <v>74</v>
      </c>
      <c r="AY1559" s="246" t="s">
        <v>153</v>
      </c>
    </row>
    <row r="1560" s="14" customFormat="1">
      <c r="B1560" s="258"/>
      <c r="C1560" s="259"/>
      <c r="D1560" s="233" t="s">
        <v>164</v>
      </c>
      <c r="E1560" s="260" t="s">
        <v>19</v>
      </c>
      <c r="F1560" s="261" t="s">
        <v>1052</v>
      </c>
      <c r="G1560" s="259"/>
      <c r="H1560" s="260" t="s">
        <v>19</v>
      </c>
      <c r="I1560" s="262"/>
      <c r="J1560" s="259"/>
      <c r="K1560" s="259"/>
      <c r="L1560" s="263"/>
      <c r="M1560" s="264"/>
      <c r="N1560" s="265"/>
      <c r="O1560" s="265"/>
      <c r="P1560" s="265"/>
      <c r="Q1560" s="265"/>
      <c r="R1560" s="265"/>
      <c r="S1560" s="265"/>
      <c r="T1560" s="266"/>
      <c r="AT1560" s="267" t="s">
        <v>164</v>
      </c>
      <c r="AU1560" s="267" t="s">
        <v>84</v>
      </c>
      <c r="AV1560" s="14" t="s">
        <v>82</v>
      </c>
      <c r="AW1560" s="14" t="s">
        <v>34</v>
      </c>
      <c r="AX1560" s="14" t="s">
        <v>74</v>
      </c>
      <c r="AY1560" s="267" t="s">
        <v>153</v>
      </c>
    </row>
    <row r="1561" s="12" customFormat="1">
      <c r="B1561" s="236"/>
      <c r="C1561" s="237"/>
      <c r="D1561" s="233" t="s">
        <v>164</v>
      </c>
      <c r="E1561" s="238" t="s">
        <v>19</v>
      </c>
      <c r="F1561" s="239" t="s">
        <v>1053</v>
      </c>
      <c r="G1561" s="237"/>
      <c r="H1561" s="240">
        <v>29.75</v>
      </c>
      <c r="I1561" s="241"/>
      <c r="J1561" s="237"/>
      <c r="K1561" s="237"/>
      <c r="L1561" s="242"/>
      <c r="M1561" s="243"/>
      <c r="N1561" s="244"/>
      <c r="O1561" s="244"/>
      <c r="P1561" s="244"/>
      <c r="Q1561" s="244"/>
      <c r="R1561" s="244"/>
      <c r="S1561" s="244"/>
      <c r="T1561" s="245"/>
      <c r="AT1561" s="246" t="s">
        <v>164</v>
      </c>
      <c r="AU1561" s="246" t="s">
        <v>84</v>
      </c>
      <c r="AV1561" s="12" t="s">
        <v>84</v>
      </c>
      <c r="AW1561" s="12" t="s">
        <v>34</v>
      </c>
      <c r="AX1561" s="12" t="s">
        <v>74</v>
      </c>
      <c r="AY1561" s="246" t="s">
        <v>153</v>
      </c>
    </row>
    <row r="1562" s="14" customFormat="1">
      <c r="B1562" s="258"/>
      <c r="C1562" s="259"/>
      <c r="D1562" s="233" t="s">
        <v>164</v>
      </c>
      <c r="E1562" s="260" t="s">
        <v>19</v>
      </c>
      <c r="F1562" s="261" t="s">
        <v>1732</v>
      </c>
      <c r="G1562" s="259"/>
      <c r="H1562" s="260" t="s">
        <v>19</v>
      </c>
      <c r="I1562" s="262"/>
      <c r="J1562" s="259"/>
      <c r="K1562" s="259"/>
      <c r="L1562" s="263"/>
      <c r="M1562" s="264"/>
      <c r="N1562" s="265"/>
      <c r="O1562" s="265"/>
      <c r="P1562" s="265"/>
      <c r="Q1562" s="265"/>
      <c r="R1562" s="265"/>
      <c r="S1562" s="265"/>
      <c r="T1562" s="266"/>
      <c r="AT1562" s="267" t="s">
        <v>164</v>
      </c>
      <c r="AU1562" s="267" t="s">
        <v>84</v>
      </c>
      <c r="AV1562" s="14" t="s">
        <v>82</v>
      </c>
      <c r="AW1562" s="14" t="s">
        <v>34</v>
      </c>
      <c r="AX1562" s="14" t="s">
        <v>74</v>
      </c>
      <c r="AY1562" s="267" t="s">
        <v>153</v>
      </c>
    </row>
    <row r="1563" s="12" customFormat="1">
      <c r="B1563" s="236"/>
      <c r="C1563" s="237"/>
      <c r="D1563" s="233" t="s">
        <v>164</v>
      </c>
      <c r="E1563" s="238" t="s">
        <v>19</v>
      </c>
      <c r="F1563" s="239" t="s">
        <v>1733</v>
      </c>
      <c r="G1563" s="237"/>
      <c r="H1563" s="240">
        <v>13.41</v>
      </c>
      <c r="I1563" s="241"/>
      <c r="J1563" s="237"/>
      <c r="K1563" s="237"/>
      <c r="L1563" s="242"/>
      <c r="M1563" s="243"/>
      <c r="N1563" s="244"/>
      <c r="O1563" s="244"/>
      <c r="P1563" s="244"/>
      <c r="Q1563" s="244"/>
      <c r="R1563" s="244"/>
      <c r="S1563" s="244"/>
      <c r="T1563" s="245"/>
      <c r="AT1563" s="246" t="s">
        <v>164</v>
      </c>
      <c r="AU1563" s="246" t="s">
        <v>84</v>
      </c>
      <c r="AV1563" s="12" t="s">
        <v>84</v>
      </c>
      <c r="AW1563" s="12" t="s">
        <v>34</v>
      </c>
      <c r="AX1563" s="12" t="s">
        <v>74</v>
      </c>
      <c r="AY1563" s="246" t="s">
        <v>153</v>
      </c>
    </row>
    <row r="1564" s="14" customFormat="1">
      <c r="B1564" s="258"/>
      <c r="C1564" s="259"/>
      <c r="D1564" s="233" t="s">
        <v>164</v>
      </c>
      <c r="E1564" s="260" t="s">
        <v>19</v>
      </c>
      <c r="F1564" s="261" t="s">
        <v>1734</v>
      </c>
      <c r="G1564" s="259"/>
      <c r="H1564" s="260" t="s">
        <v>19</v>
      </c>
      <c r="I1564" s="262"/>
      <c r="J1564" s="259"/>
      <c r="K1564" s="259"/>
      <c r="L1564" s="263"/>
      <c r="M1564" s="264"/>
      <c r="N1564" s="265"/>
      <c r="O1564" s="265"/>
      <c r="P1564" s="265"/>
      <c r="Q1564" s="265"/>
      <c r="R1564" s="265"/>
      <c r="S1564" s="265"/>
      <c r="T1564" s="266"/>
      <c r="AT1564" s="267" t="s">
        <v>164</v>
      </c>
      <c r="AU1564" s="267" t="s">
        <v>84</v>
      </c>
      <c r="AV1564" s="14" t="s">
        <v>82</v>
      </c>
      <c r="AW1564" s="14" t="s">
        <v>34</v>
      </c>
      <c r="AX1564" s="14" t="s">
        <v>74</v>
      </c>
      <c r="AY1564" s="267" t="s">
        <v>153</v>
      </c>
    </row>
    <row r="1565" s="12" customFormat="1">
      <c r="B1565" s="236"/>
      <c r="C1565" s="237"/>
      <c r="D1565" s="233" t="s">
        <v>164</v>
      </c>
      <c r="E1565" s="238" t="s">
        <v>19</v>
      </c>
      <c r="F1565" s="239" t="s">
        <v>378</v>
      </c>
      <c r="G1565" s="237"/>
      <c r="H1565" s="240">
        <v>39</v>
      </c>
      <c r="I1565" s="241"/>
      <c r="J1565" s="237"/>
      <c r="K1565" s="237"/>
      <c r="L1565" s="242"/>
      <c r="M1565" s="243"/>
      <c r="N1565" s="244"/>
      <c r="O1565" s="244"/>
      <c r="P1565" s="244"/>
      <c r="Q1565" s="244"/>
      <c r="R1565" s="244"/>
      <c r="S1565" s="244"/>
      <c r="T1565" s="245"/>
      <c r="AT1565" s="246" t="s">
        <v>164</v>
      </c>
      <c r="AU1565" s="246" t="s">
        <v>84</v>
      </c>
      <c r="AV1565" s="12" t="s">
        <v>84</v>
      </c>
      <c r="AW1565" s="12" t="s">
        <v>34</v>
      </c>
      <c r="AX1565" s="12" t="s">
        <v>74</v>
      </c>
      <c r="AY1565" s="246" t="s">
        <v>153</v>
      </c>
    </row>
    <row r="1566" s="14" customFormat="1">
      <c r="B1566" s="258"/>
      <c r="C1566" s="259"/>
      <c r="D1566" s="233" t="s">
        <v>164</v>
      </c>
      <c r="E1566" s="260" t="s">
        <v>19</v>
      </c>
      <c r="F1566" s="261" t="s">
        <v>1735</v>
      </c>
      <c r="G1566" s="259"/>
      <c r="H1566" s="260" t="s">
        <v>19</v>
      </c>
      <c r="I1566" s="262"/>
      <c r="J1566" s="259"/>
      <c r="K1566" s="259"/>
      <c r="L1566" s="263"/>
      <c r="M1566" s="264"/>
      <c r="N1566" s="265"/>
      <c r="O1566" s="265"/>
      <c r="P1566" s="265"/>
      <c r="Q1566" s="265"/>
      <c r="R1566" s="265"/>
      <c r="S1566" s="265"/>
      <c r="T1566" s="266"/>
      <c r="AT1566" s="267" t="s">
        <v>164</v>
      </c>
      <c r="AU1566" s="267" t="s">
        <v>84</v>
      </c>
      <c r="AV1566" s="14" t="s">
        <v>82</v>
      </c>
      <c r="AW1566" s="14" t="s">
        <v>34</v>
      </c>
      <c r="AX1566" s="14" t="s">
        <v>74</v>
      </c>
      <c r="AY1566" s="267" t="s">
        <v>153</v>
      </c>
    </row>
    <row r="1567" s="12" customFormat="1">
      <c r="B1567" s="236"/>
      <c r="C1567" s="237"/>
      <c r="D1567" s="233" t="s">
        <v>164</v>
      </c>
      <c r="E1567" s="238" t="s">
        <v>19</v>
      </c>
      <c r="F1567" s="239" t="s">
        <v>1736</v>
      </c>
      <c r="G1567" s="237"/>
      <c r="H1567" s="240">
        <v>20.899999999999999</v>
      </c>
      <c r="I1567" s="241"/>
      <c r="J1567" s="237"/>
      <c r="K1567" s="237"/>
      <c r="L1567" s="242"/>
      <c r="M1567" s="243"/>
      <c r="N1567" s="244"/>
      <c r="O1567" s="244"/>
      <c r="P1567" s="244"/>
      <c r="Q1567" s="244"/>
      <c r="R1567" s="244"/>
      <c r="S1567" s="244"/>
      <c r="T1567" s="245"/>
      <c r="AT1567" s="246" t="s">
        <v>164</v>
      </c>
      <c r="AU1567" s="246" t="s">
        <v>84</v>
      </c>
      <c r="AV1567" s="12" t="s">
        <v>84</v>
      </c>
      <c r="AW1567" s="12" t="s">
        <v>34</v>
      </c>
      <c r="AX1567" s="12" t="s">
        <v>74</v>
      </c>
      <c r="AY1567" s="246" t="s">
        <v>153</v>
      </c>
    </row>
    <row r="1568" s="14" customFormat="1">
      <c r="B1568" s="258"/>
      <c r="C1568" s="259"/>
      <c r="D1568" s="233" t="s">
        <v>164</v>
      </c>
      <c r="E1568" s="260" t="s">
        <v>19</v>
      </c>
      <c r="F1568" s="261" t="s">
        <v>1054</v>
      </c>
      <c r="G1568" s="259"/>
      <c r="H1568" s="260" t="s">
        <v>19</v>
      </c>
      <c r="I1568" s="262"/>
      <c r="J1568" s="259"/>
      <c r="K1568" s="259"/>
      <c r="L1568" s="263"/>
      <c r="M1568" s="264"/>
      <c r="N1568" s="265"/>
      <c r="O1568" s="265"/>
      <c r="P1568" s="265"/>
      <c r="Q1568" s="265"/>
      <c r="R1568" s="265"/>
      <c r="S1568" s="265"/>
      <c r="T1568" s="266"/>
      <c r="AT1568" s="267" t="s">
        <v>164</v>
      </c>
      <c r="AU1568" s="267" t="s">
        <v>84</v>
      </c>
      <c r="AV1568" s="14" t="s">
        <v>82</v>
      </c>
      <c r="AW1568" s="14" t="s">
        <v>34</v>
      </c>
      <c r="AX1568" s="14" t="s">
        <v>74</v>
      </c>
      <c r="AY1568" s="267" t="s">
        <v>153</v>
      </c>
    </row>
    <row r="1569" s="12" customFormat="1">
      <c r="B1569" s="236"/>
      <c r="C1569" s="237"/>
      <c r="D1569" s="233" t="s">
        <v>164</v>
      </c>
      <c r="E1569" s="238" t="s">
        <v>19</v>
      </c>
      <c r="F1569" s="239" t="s">
        <v>1055</v>
      </c>
      <c r="G1569" s="237"/>
      <c r="H1569" s="240">
        <v>7.6699999999999999</v>
      </c>
      <c r="I1569" s="241"/>
      <c r="J1569" s="237"/>
      <c r="K1569" s="237"/>
      <c r="L1569" s="242"/>
      <c r="M1569" s="243"/>
      <c r="N1569" s="244"/>
      <c r="O1569" s="244"/>
      <c r="P1569" s="244"/>
      <c r="Q1569" s="244"/>
      <c r="R1569" s="244"/>
      <c r="S1569" s="244"/>
      <c r="T1569" s="245"/>
      <c r="AT1569" s="246" t="s">
        <v>164</v>
      </c>
      <c r="AU1569" s="246" t="s">
        <v>84</v>
      </c>
      <c r="AV1569" s="12" t="s">
        <v>84</v>
      </c>
      <c r="AW1569" s="12" t="s">
        <v>34</v>
      </c>
      <c r="AX1569" s="12" t="s">
        <v>74</v>
      </c>
      <c r="AY1569" s="246" t="s">
        <v>153</v>
      </c>
    </row>
    <row r="1570" s="14" customFormat="1">
      <c r="B1570" s="258"/>
      <c r="C1570" s="259"/>
      <c r="D1570" s="233" t="s">
        <v>164</v>
      </c>
      <c r="E1570" s="260" t="s">
        <v>19</v>
      </c>
      <c r="F1570" s="261" t="s">
        <v>1056</v>
      </c>
      <c r="G1570" s="259"/>
      <c r="H1570" s="260" t="s">
        <v>19</v>
      </c>
      <c r="I1570" s="262"/>
      <c r="J1570" s="259"/>
      <c r="K1570" s="259"/>
      <c r="L1570" s="263"/>
      <c r="M1570" s="264"/>
      <c r="N1570" s="265"/>
      <c r="O1570" s="265"/>
      <c r="P1570" s="265"/>
      <c r="Q1570" s="265"/>
      <c r="R1570" s="265"/>
      <c r="S1570" s="265"/>
      <c r="T1570" s="266"/>
      <c r="AT1570" s="267" t="s">
        <v>164</v>
      </c>
      <c r="AU1570" s="267" t="s">
        <v>84</v>
      </c>
      <c r="AV1570" s="14" t="s">
        <v>82</v>
      </c>
      <c r="AW1570" s="14" t="s">
        <v>34</v>
      </c>
      <c r="AX1570" s="14" t="s">
        <v>74</v>
      </c>
      <c r="AY1570" s="267" t="s">
        <v>153</v>
      </c>
    </row>
    <row r="1571" s="12" customFormat="1">
      <c r="B1571" s="236"/>
      <c r="C1571" s="237"/>
      <c r="D1571" s="233" t="s">
        <v>164</v>
      </c>
      <c r="E1571" s="238" t="s">
        <v>19</v>
      </c>
      <c r="F1571" s="239" t="s">
        <v>1057</v>
      </c>
      <c r="G1571" s="237"/>
      <c r="H1571" s="240">
        <v>6.2000000000000002</v>
      </c>
      <c r="I1571" s="241"/>
      <c r="J1571" s="237"/>
      <c r="K1571" s="237"/>
      <c r="L1571" s="242"/>
      <c r="M1571" s="243"/>
      <c r="N1571" s="244"/>
      <c r="O1571" s="244"/>
      <c r="P1571" s="244"/>
      <c r="Q1571" s="244"/>
      <c r="R1571" s="244"/>
      <c r="S1571" s="244"/>
      <c r="T1571" s="245"/>
      <c r="AT1571" s="246" t="s">
        <v>164</v>
      </c>
      <c r="AU1571" s="246" t="s">
        <v>84</v>
      </c>
      <c r="AV1571" s="12" t="s">
        <v>84</v>
      </c>
      <c r="AW1571" s="12" t="s">
        <v>34</v>
      </c>
      <c r="AX1571" s="12" t="s">
        <v>74</v>
      </c>
      <c r="AY1571" s="246" t="s">
        <v>153</v>
      </c>
    </row>
    <row r="1572" s="14" customFormat="1">
      <c r="B1572" s="258"/>
      <c r="C1572" s="259"/>
      <c r="D1572" s="233" t="s">
        <v>164</v>
      </c>
      <c r="E1572" s="260" t="s">
        <v>19</v>
      </c>
      <c r="F1572" s="261" t="s">
        <v>1058</v>
      </c>
      <c r="G1572" s="259"/>
      <c r="H1572" s="260" t="s">
        <v>19</v>
      </c>
      <c r="I1572" s="262"/>
      <c r="J1572" s="259"/>
      <c r="K1572" s="259"/>
      <c r="L1572" s="263"/>
      <c r="M1572" s="264"/>
      <c r="N1572" s="265"/>
      <c r="O1572" s="265"/>
      <c r="P1572" s="265"/>
      <c r="Q1572" s="265"/>
      <c r="R1572" s="265"/>
      <c r="S1572" s="265"/>
      <c r="T1572" s="266"/>
      <c r="AT1572" s="267" t="s">
        <v>164</v>
      </c>
      <c r="AU1572" s="267" t="s">
        <v>84</v>
      </c>
      <c r="AV1572" s="14" t="s">
        <v>82</v>
      </c>
      <c r="AW1572" s="14" t="s">
        <v>34</v>
      </c>
      <c r="AX1572" s="14" t="s">
        <v>74</v>
      </c>
      <c r="AY1572" s="267" t="s">
        <v>153</v>
      </c>
    </row>
    <row r="1573" s="12" customFormat="1">
      <c r="B1573" s="236"/>
      <c r="C1573" s="237"/>
      <c r="D1573" s="233" t="s">
        <v>164</v>
      </c>
      <c r="E1573" s="238" t="s">
        <v>19</v>
      </c>
      <c r="F1573" s="239" t="s">
        <v>1059</v>
      </c>
      <c r="G1573" s="237"/>
      <c r="H1573" s="240">
        <v>3.2400000000000002</v>
      </c>
      <c r="I1573" s="241"/>
      <c r="J1573" s="237"/>
      <c r="K1573" s="237"/>
      <c r="L1573" s="242"/>
      <c r="M1573" s="243"/>
      <c r="N1573" s="244"/>
      <c r="O1573" s="244"/>
      <c r="P1573" s="244"/>
      <c r="Q1573" s="244"/>
      <c r="R1573" s="244"/>
      <c r="S1573" s="244"/>
      <c r="T1573" s="245"/>
      <c r="AT1573" s="246" t="s">
        <v>164</v>
      </c>
      <c r="AU1573" s="246" t="s">
        <v>84</v>
      </c>
      <c r="AV1573" s="12" t="s">
        <v>84</v>
      </c>
      <c r="AW1573" s="12" t="s">
        <v>34</v>
      </c>
      <c r="AX1573" s="12" t="s">
        <v>74</v>
      </c>
      <c r="AY1573" s="246" t="s">
        <v>153</v>
      </c>
    </row>
    <row r="1574" s="14" customFormat="1">
      <c r="B1574" s="258"/>
      <c r="C1574" s="259"/>
      <c r="D1574" s="233" t="s">
        <v>164</v>
      </c>
      <c r="E1574" s="260" t="s">
        <v>19</v>
      </c>
      <c r="F1574" s="261" t="s">
        <v>1060</v>
      </c>
      <c r="G1574" s="259"/>
      <c r="H1574" s="260" t="s">
        <v>19</v>
      </c>
      <c r="I1574" s="262"/>
      <c r="J1574" s="259"/>
      <c r="K1574" s="259"/>
      <c r="L1574" s="263"/>
      <c r="M1574" s="264"/>
      <c r="N1574" s="265"/>
      <c r="O1574" s="265"/>
      <c r="P1574" s="265"/>
      <c r="Q1574" s="265"/>
      <c r="R1574" s="265"/>
      <c r="S1574" s="265"/>
      <c r="T1574" s="266"/>
      <c r="AT1574" s="267" t="s">
        <v>164</v>
      </c>
      <c r="AU1574" s="267" t="s">
        <v>84</v>
      </c>
      <c r="AV1574" s="14" t="s">
        <v>82</v>
      </c>
      <c r="AW1574" s="14" t="s">
        <v>34</v>
      </c>
      <c r="AX1574" s="14" t="s">
        <v>74</v>
      </c>
      <c r="AY1574" s="267" t="s">
        <v>153</v>
      </c>
    </row>
    <row r="1575" s="12" customFormat="1">
      <c r="B1575" s="236"/>
      <c r="C1575" s="237"/>
      <c r="D1575" s="233" t="s">
        <v>164</v>
      </c>
      <c r="E1575" s="238" t="s">
        <v>19</v>
      </c>
      <c r="F1575" s="239" t="s">
        <v>1061</v>
      </c>
      <c r="G1575" s="237"/>
      <c r="H1575" s="240">
        <v>9.0500000000000007</v>
      </c>
      <c r="I1575" s="241"/>
      <c r="J1575" s="237"/>
      <c r="K1575" s="237"/>
      <c r="L1575" s="242"/>
      <c r="M1575" s="243"/>
      <c r="N1575" s="244"/>
      <c r="O1575" s="244"/>
      <c r="P1575" s="244"/>
      <c r="Q1575" s="244"/>
      <c r="R1575" s="244"/>
      <c r="S1575" s="244"/>
      <c r="T1575" s="245"/>
      <c r="AT1575" s="246" t="s">
        <v>164</v>
      </c>
      <c r="AU1575" s="246" t="s">
        <v>84</v>
      </c>
      <c r="AV1575" s="12" t="s">
        <v>84</v>
      </c>
      <c r="AW1575" s="12" t="s">
        <v>34</v>
      </c>
      <c r="AX1575" s="12" t="s">
        <v>74</v>
      </c>
      <c r="AY1575" s="246" t="s">
        <v>153</v>
      </c>
    </row>
    <row r="1576" s="14" customFormat="1">
      <c r="B1576" s="258"/>
      <c r="C1576" s="259"/>
      <c r="D1576" s="233" t="s">
        <v>164</v>
      </c>
      <c r="E1576" s="260" t="s">
        <v>19</v>
      </c>
      <c r="F1576" s="261" t="s">
        <v>1737</v>
      </c>
      <c r="G1576" s="259"/>
      <c r="H1576" s="260" t="s">
        <v>19</v>
      </c>
      <c r="I1576" s="262"/>
      <c r="J1576" s="259"/>
      <c r="K1576" s="259"/>
      <c r="L1576" s="263"/>
      <c r="M1576" s="264"/>
      <c r="N1576" s="265"/>
      <c r="O1576" s="265"/>
      <c r="P1576" s="265"/>
      <c r="Q1576" s="265"/>
      <c r="R1576" s="265"/>
      <c r="S1576" s="265"/>
      <c r="T1576" s="266"/>
      <c r="AT1576" s="267" t="s">
        <v>164</v>
      </c>
      <c r="AU1576" s="267" t="s">
        <v>84</v>
      </c>
      <c r="AV1576" s="14" t="s">
        <v>82</v>
      </c>
      <c r="AW1576" s="14" t="s">
        <v>34</v>
      </c>
      <c r="AX1576" s="14" t="s">
        <v>74</v>
      </c>
      <c r="AY1576" s="267" t="s">
        <v>153</v>
      </c>
    </row>
    <row r="1577" s="12" customFormat="1">
      <c r="B1577" s="236"/>
      <c r="C1577" s="237"/>
      <c r="D1577" s="233" t="s">
        <v>164</v>
      </c>
      <c r="E1577" s="238" t="s">
        <v>19</v>
      </c>
      <c r="F1577" s="239" t="s">
        <v>1738</v>
      </c>
      <c r="G1577" s="237"/>
      <c r="H1577" s="240">
        <v>9.4499999999999993</v>
      </c>
      <c r="I1577" s="241"/>
      <c r="J1577" s="237"/>
      <c r="K1577" s="237"/>
      <c r="L1577" s="242"/>
      <c r="M1577" s="243"/>
      <c r="N1577" s="244"/>
      <c r="O1577" s="244"/>
      <c r="P1577" s="244"/>
      <c r="Q1577" s="244"/>
      <c r="R1577" s="244"/>
      <c r="S1577" s="244"/>
      <c r="T1577" s="245"/>
      <c r="AT1577" s="246" t="s">
        <v>164</v>
      </c>
      <c r="AU1577" s="246" t="s">
        <v>84</v>
      </c>
      <c r="AV1577" s="12" t="s">
        <v>84</v>
      </c>
      <c r="AW1577" s="12" t="s">
        <v>34</v>
      </c>
      <c r="AX1577" s="12" t="s">
        <v>74</v>
      </c>
      <c r="AY1577" s="246" t="s">
        <v>153</v>
      </c>
    </row>
    <row r="1578" s="14" customFormat="1">
      <c r="B1578" s="258"/>
      <c r="C1578" s="259"/>
      <c r="D1578" s="233" t="s">
        <v>164</v>
      </c>
      <c r="E1578" s="260" t="s">
        <v>19</v>
      </c>
      <c r="F1578" s="261" t="s">
        <v>1068</v>
      </c>
      <c r="G1578" s="259"/>
      <c r="H1578" s="260" t="s">
        <v>19</v>
      </c>
      <c r="I1578" s="262"/>
      <c r="J1578" s="259"/>
      <c r="K1578" s="259"/>
      <c r="L1578" s="263"/>
      <c r="M1578" s="264"/>
      <c r="N1578" s="265"/>
      <c r="O1578" s="265"/>
      <c r="P1578" s="265"/>
      <c r="Q1578" s="265"/>
      <c r="R1578" s="265"/>
      <c r="S1578" s="265"/>
      <c r="T1578" s="266"/>
      <c r="AT1578" s="267" t="s">
        <v>164</v>
      </c>
      <c r="AU1578" s="267" t="s">
        <v>84</v>
      </c>
      <c r="AV1578" s="14" t="s">
        <v>82</v>
      </c>
      <c r="AW1578" s="14" t="s">
        <v>34</v>
      </c>
      <c r="AX1578" s="14" t="s">
        <v>74</v>
      </c>
      <c r="AY1578" s="267" t="s">
        <v>153</v>
      </c>
    </row>
    <row r="1579" s="12" customFormat="1">
      <c r="B1579" s="236"/>
      <c r="C1579" s="237"/>
      <c r="D1579" s="233" t="s">
        <v>164</v>
      </c>
      <c r="E1579" s="238" t="s">
        <v>19</v>
      </c>
      <c r="F1579" s="239" t="s">
        <v>1069</v>
      </c>
      <c r="G1579" s="237"/>
      <c r="H1579" s="240">
        <v>20.100000000000001</v>
      </c>
      <c r="I1579" s="241"/>
      <c r="J1579" s="237"/>
      <c r="K1579" s="237"/>
      <c r="L1579" s="242"/>
      <c r="M1579" s="243"/>
      <c r="N1579" s="244"/>
      <c r="O1579" s="244"/>
      <c r="P1579" s="244"/>
      <c r="Q1579" s="244"/>
      <c r="R1579" s="244"/>
      <c r="S1579" s="244"/>
      <c r="T1579" s="245"/>
      <c r="AT1579" s="246" t="s">
        <v>164</v>
      </c>
      <c r="AU1579" s="246" t="s">
        <v>84</v>
      </c>
      <c r="AV1579" s="12" t="s">
        <v>84</v>
      </c>
      <c r="AW1579" s="12" t="s">
        <v>34</v>
      </c>
      <c r="AX1579" s="12" t="s">
        <v>74</v>
      </c>
      <c r="AY1579" s="246" t="s">
        <v>153</v>
      </c>
    </row>
    <row r="1580" s="14" customFormat="1">
      <c r="B1580" s="258"/>
      <c r="C1580" s="259"/>
      <c r="D1580" s="233" t="s">
        <v>164</v>
      </c>
      <c r="E1580" s="260" t="s">
        <v>19</v>
      </c>
      <c r="F1580" s="261" t="s">
        <v>1739</v>
      </c>
      <c r="G1580" s="259"/>
      <c r="H1580" s="260" t="s">
        <v>19</v>
      </c>
      <c r="I1580" s="262"/>
      <c r="J1580" s="259"/>
      <c r="K1580" s="259"/>
      <c r="L1580" s="263"/>
      <c r="M1580" s="264"/>
      <c r="N1580" s="265"/>
      <c r="O1580" s="265"/>
      <c r="P1580" s="265"/>
      <c r="Q1580" s="265"/>
      <c r="R1580" s="265"/>
      <c r="S1580" s="265"/>
      <c r="T1580" s="266"/>
      <c r="AT1580" s="267" t="s">
        <v>164</v>
      </c>
      <c r="AU1580" s="267" t="s">
        <v>84</v>
      </c>
      <c r="AV1580" s="14" t="s">
        <v>82</v>
      </c>
      <c r="AW1580" s="14" t="s">
        <v>34</v>
      </c>
      <c r="AX1580" s="14" t="s">
        <v>74</v>
      </c>
      <c r="AY1580" s="267" t="s">
        <v>153</v>
      </c>
    </row>
    <row r="1581" s="12" customFormat="1">
      <c r="B1581" s="236"/>
      <c r="C1581" s="237"/>
      <c r="D1581" s="233" t="s">
        <v>164</v>
      </c>
      <c r="E1581" s="238" t="s">
        <v>19</v>
      </c>
      <c r="F1581" s="239" t="s">
        <v>1740</v>
      </c>
      <c r="G1581" s="237"/>
      <c r="H1581" s="240">
        <v>7.1500000000000004</v>
      </c>
      <c r="I1581" s="241"/>
      <c r="J1581" s="237"/>
      <c r="K1581" s="237"/>
      <c r="L1581" s="242"/>
      <c r="M1581" s="243"/>
      <c r="N1581" s="244"/>
      <c r="O1581" s="244"/>
      <c r="P1581" s="244"/>
      <c r="Q1581" s="244"/>
      <c r="R1581" s="244"/>
      <c r="S1581" s="244"/>
      <c r="T1581" s="245"/>
      <c r="AT1581" s="246" t="s">
        <v>164</v>
      </c>
      <c r="AU1581" s="246" t="s">
        <v>84</v>
      </c>
      <c r="AV1581" s="12" t="s">
        <v>84</v>
      </c>
      <c r="AW1581" s="12" t="s">
        <v>34</v>
      </c>
      <c r="AX1581" s="12" t="s">
        <v>74</v>
      </c>
      <c r="AY1581" s="246" t="s">
        <v>153</v>
      </c>
    </row>
    <row r="1582" s="14" customFormat="1">
      <c r="B1582" s="258"/>
      <c r="C1582" s="259"/>
      <c r="D1582" s="233" t="s">
        <v>164</v>
      </c>
      <c r="E1582" s="260" t="s">
        <v>19</v>
      </c>
      <c r="F1582" s="261" t="s">
        <v>1741</v>
      </c>
      <c r="G1582" s="259"/>
      <c r="H1582" s="260" t="s">
        <v>19</v>
      </c>
      <c r="I1582" s="262"/>
      <c r="J1582" s="259"/>
      <c r="K1582" s="259"/>
      <c r="L1582" s="263"/>
      <c r="M1582" s="264"/>
      <c r="N1582" s="265"/>
      <c r="O1582" s="265"/>
      <c r="P1582" s="265"/>
      <c r="Q1582" s="265"/>
      <c r="R1582" s="265"/>
      <c r="S1582" s="265"/>
      <c r="T1582" s="266"/>
      <c r="AT1582" s="267" t="s">
        <v>164</v>
      </c>
      <c r="AU1582" s="267" t="s">
        <v>84</v>
      </c>
      <c r="AV1582" s="14" t="s">
        <v>82</v>
      </c>
      <c r="AW1582" s="14" t="s">
        <v>34</v>
      </c>
      <c r="AX1582" s="14" t="s">
        <v>74</v>
      </c>
      <c r="AY1582" s="267" t="s">
        <v>153</v>
      </c>
    </row>
    <row r="1583" s="12" customFormat="1">
      <c r="B1583" s="236"/>
      <c r="C1583" s="237"/>
      <c r="D1583" s="233" t="s">
        <v>164</v>
      </c>
      <c r="E1583" s="238" t="s">
        <v>19</v>
      </c>
      <c r="F1583" s="239" t="s">
        <v>1742</v>
      </c>
      <c r="G1583" s="237"/>
      <c r="H1583" s="240">
        <v>3.2999999999999998</v>
      </c>
      <c r="I1583" s="241"/>
      <c r="J1583" s="237"/>
      <c r="K1583" s="237"/>
      <c r="L1583" s="242"/>
      <c r="M1583" s="243"/>
      <c r="N1583" s="244"/>
      <c r="O1583" s="244"/>
      <c r="P1583" s="244"/>
      <c r="Q1583" s="244"/>
      <c r="R1583" s="244"/>
      <c r="S1583" s="244"/>
      <c r="T1583" s="245"/>
      <c r="AT1583" s="246" t="s">
        <v>164</v>
      </c>
      <c r="AU1583" s="246" t="s">
        <v>84</v>
      </c>
      <c r="AV1583" s="12" t="s">
        <v>84</v>
      </c>
      <c r="AW1583" s="12" t="s">
        <v>34</v>
      </c>
      <c r="AX1583" s="12" t="s">
        <v>74</v>
      </c>
      <c r="AY1583" s="246" t="s">
        <v>153</v>
      </c>
    </row>
    <row r="1584" s="14" customFormat="1">
      <c r="B1584" s="258"/>
      <c r="C1584" s="259"/>
      <c r="D1584" s="233" t="s">
        <v>164</v>
      </c>
      <c r="E1584" s="260" t="s">
        <v>19</v>
      </c>
      <c r="F1584" s="261" t="s">
        <v>1743</v>
      </c>
      <c r="G1584" s="259"/>
      <c r="H1584" s="260" t="s">
        <v>19</v>
      </c>
      <c r="I1584" s="262"/>
      <c r="J1584" s="259"/>
      <c r="K1584" s="259"/>
      <c r="L1584" s="263"/>
      <c r="M1584" s="264"/>
      <c r="N1584" s="265"/>
      <c r="O1584" s="265"/>
      <c r="P1584" s="265"/>
      <c r="Q1584" s="265"/>
      <c r="R1584" s="265"/>
      <c r="S1584" s="265"/>
      <c r="T1584" s="266"/>
      <c r="AT1584" s="267" t="s">
        <v>164</v>
      </c>
      <c r="AU1584" s="267" t="s">
        <v>84</v>
      </c>
      <c r="AV1584" s="14" t="s">
        <v>82</v>
      </c>
      <c r="AW1584" s="14" t="s">
        <v>34</v>
      </c>
      <c r="AX1584" s="14" t="s">
        <v>74</v>
      </c>
      <c r="AY1584" s="267" t="s">
        <v>153</v>
      </c>
    </row>
    <row r="1585" s="12" customFormat="1">
      <c r="B1585" s="236"/>
      <c r="C1585" s="237"/>
      <c r="D1585" s="233" t="s">
        <v>164</v>
      </c>
      <c r="E1585" s="238" t="s">
        <v>19</v>
      </c>
      <c r="F1585" s="239" t="s">
        <v>1744</v>
      </c>
      <c r="G1585" s="237"/>
      <c r="H1585" s="240">
        <v>1.9199999999999999</v>
      </c>
      <c r="I1585" s="241"/>
      <c r="J1585" s="237"/>
      <c r="K1585" s="237"/>
      <c r="L1585" s="242"/>
      <c r="M1585" s="243"/>
      <c r="N1585" s="244"/>
      <c r="O1585" s="244"/>
      <c r="P1585" s="244"/>
      <c r="Q1585" s="244"/>
      <c r="R1585" s="244"/>
      <c r="S1585" s="244"/>
      <c r="T1585" s="245"/>
      <c r="AT1585" s="246" t="s">
        <v>164</v>
      </c>
      <c r="AU1585" s="246" t="s">
        <v>84</v>
      </c>
      <c r="AV1585" s="12" t="s">
        <v>84</v>
      </c>
      <c r="AW1585" s="12" t="s">
        <v>34</v>
      </c>
      <c r="AX1585" s="12" t="s">
        <v>74</v>
      </c>
      <c r="AY1585" s="246" t="s">
        <v>153</v>
      </c>
    </row>
    <row r="1586" s="14" customFormat="1">
      <c r="B1586" s="258"/>
      <c r="C1586" s="259"/>
      <c r="D1586" s="233" t="s">
        <v>164</v>
      </c>
      <c r="E1586" s="260" t="s">
        <v>19</v>
      </c>
      <c r="F1586" s="261" t="s">
        <v>1072</v>
      </c>
      <c r="G1586" s="259"/>
      <c r="H1586" s="260" t="s">
        <v>19</v>
      </c>
      <c r="I1586" s="262"/>
      <c r="J1586" s="259"/>
      <c r="K1586" s="259"/>
      <c r="L1586" s="263"/>
      <c r="M1586" s="264"/>
      <c r="N1586" s="265"/>
      <c r="O1586" s="265"/>
      <c r="P1586" s="265"/>
      <c r="Q1586" s="265"/>
      <c r="R1586" s="265"/>
      <c r="S1586" s="265"/>
      <c r="T1586" s="266"/>
      <c r="AT1586" s="267" t="s">
        <v>164</v>
      </c>
      <c r="AU1586" s="267" t="s">
        <v>84</v>
      </c>
      <c r="AV1586" s="14" t="s">
        <v>82</v>
      </c>
      <c r="AW1586" s="14" t="s">
        <v>34</v>
      </c>
      <c r="AX1586" s="14" t="s">
        <v>74</v>
      </c>
      <c r="AY1586" s="267" t="s">
        <v>153</v>
      </c>
    </row>
    <row r="1587" s="12" customFormat="1">
      <c r="B1587" s="236"/>
      <c r="C1587" s="237"/>
      <c r="D1587" s="233" t="s">
        <v>164</v>
      </c>
      <c r="E1587" s="238" t="s">
        <v>19</v>
      </c>
      <c r="F1587" s="239" t="s">
        <v>1073</v>
      </c>
      <c r="G1587" s="237"/>
      <c r="H1587" s="240">
        <v>10.6</v>
      </c>
      <c r="I1587" s="241"/>
      <c r="J1587" s="237"/>
      <c r="K1587" s="237"/>
      <c r="L1587" s="242"/>
      <c r="M1587" s="243"/>
      <c r="N1587" s="244"/>
      <c r="O1587" s="244"/>
      <c r="P1587" s="244"/>
      <c r="Q1587" s="244"/>
      <c r="R1587" s="244"/>
      <c r="S1587" s="244"/>
      <c r="T1587" s="245"/>
      <c r="AT1587" s="246" t="s">
        <v>164</v>
      </c>
      <c r="AU1587" s="246" t="s">
        <v>84</v>
      </c>
      <c r="AV1587" s="12" t="s">
        <v>84</v>
      </c>
      <c r="AW1587" s="12" t="s">
        <v>34</v>
      </c>
      <c r="AX1587" s="12" t="s">
        <v>74</v>
      </c>
      <c r="AY1587" s="246" t="s">
        <v>153</v>
      </c>
    </row>
    <row r="1588" s="14" customFormat="1">
      <c r="B1588" s="258"/>
      <c r="C1588" s="259"/>
      <c r="D1588" s="233" t="s">
        <v>164</v>
      </c>
      <c r="E1588" s="260" t="s">
        <v>19</v>
      </c>
      <c r="F1588" s="261" t="s">
        <v>1016</v>
      </c>
      <c r="G1588" s="259"/>
      <c r="H1588" s="260" t="s">
        <v>19</v>
      </c>
      <c r="I1588" s="262"/>
      <c r="J1588" s="259"/>
      <c r="K1588" s="259"/>
      <c r="L1588" s="263"/>
      <c r="M1588" s="264"/>
      <c r="N1588" s="265"/>
      <c r="O1588" s="265"/>
      <c r="P1588" s="265"/>
      <c r="Q1588" s="265"/>
      <c r="R1588" s="265"/>
      <c r="S1588" s="265"/>
      <c r="T1588" s="266"/>
      <c r="AT1588" s="267" t="s">
        <v>164</v>
      </c>
      <c r="AU1588" s="267" t="s">
        <v>84</v>
      </c>
      <c r="AV1588" s="14" t="s">
        <v>82</v>
      </c>
      <c r="AW1588" s="14" t="s">
        <v>34</v>
      </c>
      <c r="AX1588" s="14" t="s">
        <v>74</v>
      </c>
      <c r="AY1588" s="267" t="s">
        <v>153</v>
      </c>
    </row>
    <row r="1589" s="12" customFormat="1">
      <c r="B1589" s="236"/>
      <c r="C1589" s="237"/>
      <c r="D1589" s="233" t="s">
        <v>164</v>
      </c>
      <c r="E1589" s="238" t="s">
        <v>19</v>
      </c>
      <c r="F1589" s="239" t="s">
        <v>1017</v>
      </c>
      <c r="G1589" s="237"/>
      <c r="H1589" s="240">
        <v>24.800000000000001</v>
      </c>
      <c r="I1589" s="241"/>
      <c r="J1589" s="237"/>
      <c r="K1589" s="237"/>
      <c r="L1589" s="242"/>
      <c r="M1589" s="243"/>
      <c r="N1589" s="244"/>
      <c r="O1589" s="244"/>
      <c r="P1589" s="244"/>
      <c r="Q1589" s="244"/>
      <c r="R1589" s="244"/>
      <c r="S1589" s="244"/>
      <c r="T1589" s="245"/>
      <c r="AT1589" s="246" t="s">
        <v>164</v>
      </c>
      <c r="AU1589" s="246" t="s">
        <v>84</v>
      </c>
      <c r="AV1589" s="12" t="s">
        <v>84</v>
      </c>
      <c r="AW1589" s="12" t="s">
        <v>34</v>
      </c>
      <c r="AX1589" s="12" t="s">
        <v>74</v>
      </c>
      <c r="AY1589" s="246" t="s">
        <v>153</v>
      </c>
    </row>
    <row r="1590" s="14" customFormat="1">
      <c r="B1590" s="258"/>
      <c r="C1590" s="259"/>
      <c r="D1590" s="233" t="s">
        <v>164</v>
      </c>
      <c r="E1590" s="260" t="s">
        <v>19</v>
      </c>
      <c r="F1590" s="261" t="s">
        <v>1018</v>
      </c>
      <c r="G1590" s="259"/>
      <c r="H1590" s="260" t="s">
        <v>19</v>
      </c>
      <c r="I1590" s="262"/>
      <c r="J1590" s="259"/>
      <c r="K1590" s="259"/>
      <c r="L1590" s="263"/>
      <c r="M1590" s="264"/>
      <c r="N1590" s="265"/>
      <c r="O1590" s="265"/>
      <c r="P1590" s="265"/>
      <c r="Q1590" s="265"/>
      <c r="R1590" s="265"/>
      <c r="S1590" s="265"/>
      <c r="T1590" s="266"/>
      <c r="AT1590" s="267" t="s">
        <v>164</v>
      </c>
      <c r="AU1590" s="267" t="s">
        <v>84</v>
      </c>
      <c r="AV1590" s="14" t="s">
        <v>82</v>
      </c>
      <c r="AW1590" s="14" t="s">
        <v>34</v>
      </c>
      <c r="AX1590" s="14" t="s">
        <v>74</v>
      </c>
      <c r="AY1590" s="267" t="s">
        <v>153</v>
      </c>
    </row>
    <row r="1591" s="12" customFormat="1">
      <c r="B1591" s="236"/>
      <c r="C1591" s="237"/>
      <c r="D1591" s="233" t="s">
        <v>164</v>
      </c>
      <c r="E1591" s="238" t="s">
        <v>19</v>
      </c>
      <c r="F1591" s="239" t="s">
        <v>1019</v>
      </c>
      <c r="G1591" s="237"/>
      <c r="H1591" s="240">
        <v>16.199999999999999</v>
      </c>
      <c r="I1591" s="241"/>
      <c r="J1591" s="237"/>
      <c r="K1591" s="237"/>
      <c r="L1591" s="242"/>
      <c r="M1591" s="243"/>
      <c r="N1591" s="244"/>
      <c r="O1591" s="244"/>
      <c r="P1591" s="244"/>
      <c r="Q1591" s="244"/>
      <c r="R1591" s="244"/>
      <c r="S1591" s="244"/>
      <c r="T1591" s="245"/>
      <c r="AT1591" s="246" t="s">
        <v>164</v>
      </c>
      <c r="AU1591" s="246" t="s">
        <v>84</v>
      </c>
      <c r="AV1591" s="12" t="s">
        <v>84</v>
      </c>
      <c r="AW1591" s="12" t="s">
        <v>34</v>
      </c>
      <c r="AX1591" s="12" t="s">
        <v>74</v>
      </c>
      <c r="AY1591" s="246" t="s">
        <v>153</v>
      </c>
    </row>
    <row r="1592" s="14" customFormat="1">
      <c r="B1592" s="258"/>
      <c r="C1592" s="259"/>
      <c r="D1592" s="233" t="s">
        <v>164</v>
      </c>
      <c r="E1592" s="260" t="s">
        <v>19</v>
      </c>
      <c r="F1592" s="261" t="s">
        <v>1022</v>
      </c>
      <c r="G1592" s="259"/>
      <c r="H1592" s="260" t="s">
        <v>19</v>
      </c>
      <c r="I1592" s="262"/>
      <c r="J1592" s="259"/>
      <c r="K1592" s="259"/>
      <c r="L1592" s="263"/>
      <c r="M1592" s="264"/>
      <c r="N1592" s="265"/>
      <c r="O1592" s="265"/>
      <c r="P1592" s="265"/>
      <c r="Q1592" s="265"/>
      <c r="R1592" s="265"/>
      <c r="S1592" s="265"/>
      <c r="T1592" s="266"/>
      <c r="AT1592" s="267" t="s">
        <v>164</v>
      </c>
      <c r="AU1592" s="267" t="s">
        <v>84</v>
      </c>
      <c r="AV1592" s="14" t="s">
        <v>82</v>
      </c>
      <c r="AW1592" s="14" t="s">
        <v>34</v>
      </c>
      <c r="AX1592" s="14" t="s">
        <v>74</v>
      </c>
      <c r="AY1592" s="267" t="s">
        <v>153</v>
      </c>
    </row>
    <row r="1593" s="12" customFormat="1">
      <c r="B1593" s="236"/>
      <c r="C1593" s="237"/>
      <c r="D1593" s="233" t="s">
        <v>164</v>
      </c>
      <c r="E1593" s="238" t="s">
        <v>19</v>
      </c>
      <c r="F1593" s="239" t="s">
        <v>1745</v>
      </c>
      <c r="G1593" s="237"/>
      <c r="H1593" s="240">
        <v>11.9</v>
      </c>
      <c r="I1593" s="241"/>
      <c r="J1593" s="237"/>
      <c r="K1593" s="237"/>
      <c r="L1593" s="242"/>
      <c r="M1593" s="243"/>
      <c r="N1593" s="244"/>
      <c r="O1593" s="244"/>
      <c r="P1593" s="244"/>
      <c r="Q1593" s="244"/>
      <c r="R1593" s="244"/>
      <c r="S1593" s="244"/>
      <c r="T1593" s="245"/>
      <c r="AT1593" s="246" t="s">
        <v>164</v>
      </c>
      <c r="AU1593" s="246" t="s">
        <v>84</v>
      </c>
      <c r="AV1593" s="12" t="s">
        <v>84</v>
      </c>
      <c r="AW1593" s="12" t="s">
        <v>34</v>
      </c>
      <c r="AX1593" s="12" t="s">
        <v>74</v>
      </c>
      <c r="AY1593" s="246" t="s">
        <v>153</v>
      </c>
    </row>
    <row r="1594" s="14" customFormat="1">
      <c r="B1594" s="258"/>
      <c r="C1594" s="259"/>
      <c r="D1594" s="233" t="s">
        <v>164</v>
      </c>
      <c r="E1594" s="260" t="s">
        <v>19</v>
      </c>
      <c r="F1594" s="261" t="s">
        <v>1746</v>
      </c>
      <c r="G1594" s="259"/>
      <c r="H1594" s="260" t="s">
        <v>19</v>
      </c>
      <c r="I1594" s="262"/>
      <c r="J1594" s="259"/>
      <c r="K1594" s="259"/>
      <c r="L1594" s="263"/>
      <c r="M1594" s="264"/>
      <c r="N1594" s="265"/>
      <c r="O1594" s="265"/>
      <c r="P1594" s="265"/>
      <c r="Q1594" s="265"/>
      <c r="R1594" s="265"/>
      <c r="S1594" s="265"/>
      <c r="T1594" s="266"/>
      <c r="AT1594" s="267" t="s">
        <v>164</v>
      </c>
      <c r="AU1594" s="267" t="s">
        <v>84</v>
      </c>
      <c r="AV1594" s="14" t="s">
        <v>82</v>
      </c>
      <c r="AW1594" s="14" t="s">
        <v>34</v>
      </c>
      <c r="AX1594" s="14" t="s">
        <v>74</v>
      </c>
      <c r="AY1594" s="267" t="s">
        <v>153</v>
      </c>
    </row>
    <row r="1595" s="12" customFormat="1">
      <c r="B1595" s="236"/>
      <c r="C1595" s="237"/>
      <c r="D1595" s="233" t="s">
        <v>164</v>
      </c>
      <c r="E1595" s="238" t="s">
        <v>19</v>
      </c>
      <c r="F1595" s="239" t="s">
        <v>1747</v>
      </c>
      <c r="G1595" s="237"/>
      <c r="H1595" s="240">
        <v>7.0599999999999996</v>
      </c>
      <c r="I1595" s="241"/>
      <c r="J1595" s="237"/>
      <c r="K1595" s="237"/>
      <c r="L1595" s="242"/>
      <c r="M1595" s="243"/>
      <c r="N1595" s="244"/>
      <c r="O1595" s="244"/>
      <c r="P1595" s="244"/>
      <c r="Q1595" s="244"/>
      <c r="R1595" s="244"/>
      <c r="S1595" s="244"/>
      <c r="T1595" s="245"/>
      <c r="AT1595" s="246" t="s">
        <v>164</v>
      </c>
      <c r="AU1595" s="246" t="s">
        <v>84</v>
      </c>
      <c r="AV1595" s="12" t="s">
        <v>84</v>
      </c>
      <c r="AW1595" s="12" t="s">
        <v>34</v>
      </c>
      <c r="AX1595" s="12" t="s">
        <v>74</v>
      </c>
      <c r="AY1595" s="246" t="s">
        <v>153</v>
      </c>
    </row>
    <row r="1596" s="13" customFormat="1">
      <c r="B1596" s="247"/>
      <c r="C1596" s="248"/>
      <c r="D1596" s="233" t="s">
        <v>164</v>
      </c>
      <c r="E1596" s="249" t="s">
        <v>19</v>
      </c>
      <c r="F1596" s="250" t="s">
        <v>167</v>
      </c>
      <c r="G1596" s="248"/>
      <c r="H1596" s="251">
        <v>245.22</v>
      </c>
      <c r="I1596" s="252"/>
      <c r="J1596" s="248"/>
      <c r="K1596" s="248"/>
      <c r="L1596" s="253"/>
      <c r="M1596" s="254"/>
      <c r="N1596" s="255"/>
      <c r="O1596" s="255"/>
      <c r="P1596" s="255"/>
      <c r="Q1596" s="255"/>
      <c r="R1596" s="255"/>
      <c r="S1596" s="255"/>
      <c r="T1596" s="256"/>
      <c r="AT1596" s="257" t="s">
        <v>164</v>
      </c>
      <c r="AU1596" s="257" t="s">
        <v>84</v>
      </c>
      <c r="AV1596" s="13" t="s">
        <v>160</v>
      </c>
      <c r="AW1596" s="13" t="s">
        <v>34</v>
      </c>
      <c r="AX1596" s="13" t="s">
        <v>82</v>
      </c>
      <c r="AY1596" s="257" t="s">
        <v>153</v>
      </c>
    </row>
    <row r="1597" s="1" customFormat="1" ht="16.5" customHeight="1">
      <c r="B1597" s="39"/>
      <c r="C1597" s="279" t="s">
        <v>1748</v>
      </c>
      <c r="D1597" s="279" t="s">
        <v>275</v>
      </c>
      <c r="E1597" s="280" t="s">
        <v>1749</v>
      </c>
      <c r="F1597" s="281" t="s">
        <v>1750</v>
      </c>
      <c r="G1597" s="282" t="s">
        <v>158</v>
      </c>
      <c r="H1597" s="283">
        <v>269.74200000000002</v>
      </c>
      <c r="I1597" s="284"/>
      <c r="J1597" s="285">
        <f>ROUND(I1597*H1597,2)</f>
        <v>0</v>
      </c>
      <c r="K1597" s="281" t="s">
        <v>159</v>
      </c>
      <c r="L1597" s="286"/>
      <c r="M1597" s="287" t="s">
        <v>19</v>
      </c>
      <c r="N1597" s="288" t="s">
        <v>45</v>
      </c>
      <c r="O1597" s="84"/>
      <c r="P1597" s="229">
        <f>O1597*H1597</f>
        <v>0</v>
      </c>
      <c r="Q1597" s="229">
        <v>0.0035500000000000002</v>
      </c>
      <c r="R1597" s="229">
        <f>Q1597*H1597</f>
        <v>0.95758410000000016</v>
      </c>
      <c r="S1597" s="229">
        <v>0</v>
      </c>
      <c r="T1597" s="230">
        <f>S1597*H1597</f>
        <v>0</v>
      </c>
      <c r="AR1597" s="231" t="s">
        <v>336</v>
      </c>
      <c r="AT1597" s="231" t="s">
        <v>275</v>
      </c>
      <c r="AU1597" s="231" t="s">
        <v>84</v>
      </c>
      <c r="AY1597" s="18" t="s">
        <v>153</v>
      </c>
      <c r="BE1597" s="232">
        <f>IF(N1597="základní",J1597,0)</f>
        <v>0</v>
      </c>
      <c r="BF1597" s="232">
        <f>IF(N1597="snížená",J1597,0)</f>
        <v>0</v>
      </c>
      <c r="BG1597" s="232">
        <f>IF(N1597="zákl. přenesená",J1597,0)</f>
        <v>0</v>
      </c>
      <c r="BH1597" s="232">
        <f>IF(N1597="sníž. přenesená",J1597,0)</f>
        <v>0</v>
      </c>
      <c r="BI1597" s="232">
        <f>IF(N1597="nulová",J1597,0)</f>
        <v>0</v>
      </c>
      <c r="BJ1597" s="18" t="s">
        <v>82</v>
      </c>
      <c r="BK1597" s="232">
        <f>ROUND(I1597*H1597,2)</f>
        <v>0</v>
      </c>
      <c r="BL1597" s="18" t="s">
        <v>257</v>
      </c>
      <c r="BM1597" s="231" t="s">
        <v>1751</v>
      </c>
    </row>
    <row r="1598" s="12" customFormat="1">
      <c r="B1598" s="236"/>
      <c r="C1598" s="237"/>
      <c r="D1598" s="233" t="s">
        <v>164</v>
      </c>
      <c r="E1598" s="237"/>
      <c r="F1598" s="239" t="s">
        <v>1752</v>
      </c>
      <c r="G1598" s="237"/>
      <c r="H1598" s="240">
        <v>269.74200000000002</v>
      </c>
      <c r="I1598" s="241"/>
      <c r="J1598" s="237"/>
      <c r="K1598" s="237"/>
      <c r="L1598" s="242"/>
      <c r="M1598" s="243"/>
      <c r="N1598" s="244"/>
      <c r="O1598" s="244"/>
      <c r="P1598" s="244"/>
      <c r="Q1598" s="244"/>
      <c r="R1598" s="244"/>
      <c r="S1598" s="244"/>
      <c r="T1598" s="245"/>
      <c r="AT1598" s="246" t="s">
        <v>164</v>
      </c>
      <c r="AU1598" s="246" t="s">
        <v>84</v>
      </c>
      <c r="AV1598" s="12" t="s">
        <v>84</v>
      </c>
      <c r="AW1598" s="12" t="s">
        <v>4</v>
      </c>
      <c r="AX1598" s="12" t="s">
        <v>82</v>
      </c>
      <c r="AY1598" s="246" t="s">
        <v>153</v>
      </c>
    </row>
    <row r="1599" s="1" customFormat="1" ht="16.5" customHeight="1">
      <c r="B1599" s="39"/>
      <c r="C1599" s="220" t="s">
        <v>1753</v>
      </c>
      <c r="D1599" s="220" t="s">
        <v>155</v>
      </c>
      <c r="E1599" s="221" t="s">
        <v>1754</v>
      </c>
      <c r="F1599" s="222" t="s">
        <v>1755</v>
      </c>
      <c r="G1599" s="223" t="s">
        <v>182</v>
      </c>
      <c r="H1599" s="224">
        <v>267.54700000000003</v>
      </c>
      <c r="I1599" s="225"/>
      <c r="J1599" s="226">
        <f>ROUND(I1599*H1599,2)</f>
        <v>0</v>
      </c>
      <c r="K1599" s="222" t="s">
        <v>159</v>
      </c>
      <c r="L1599" s="44"/>
      <c r="M1599" s="227" t="s">
        <v>19</v>
      </c>
      <c r="N1599" s="228" t="s">
        <v>45</v>
      </c>
      <c r="O1599" s="84"/>
      <c r="P1599" s="229">
        <f>O1599*H1599</f>
        <v>0</v>
      </c>
      <c r="Q1599" s="229">
        <v>1.0000000000000001E-05</v>
      </c>
      <c r="R1599" s="229">
        <f>Q1599*H1599</f>
        <v>0.0026754700000000005</v>
      </c>
      <c r="S1599" s="229">
        <v>0</v>
      </c>
      <c r="T1599" s="230">
        <f>S1599*H1599</f>
        <v>0</v>
      </c>
      <c r="AR1599" s="231" t="s">
        <v>257</v>
      </c>
      <c r="AT1599" s="231" t="s">
        <v>155</v>
      </c>
      <c r="AU1599" s="231" t="s">
        <v>84</v>
      </c>
      <c r="AY1599" s="18" t="s">
        <v>153</v>
      </c>
      <c r="BE1599" s="232">
        <f>IF(N1599="základní",J1599,0)</f>
        <v>0</v>
      </c>
      <c r="BF1599" s="232">
        <f>IF(N1599="snížená",J1599,0)</f>
        <v>0</v>
      </c>
      <c r="BG1599" s="232">
        <f>IF(N1599="zákl. přenesená",J1599,0)</f>
        <v>0</v>
      </c>
      <c r="BH1599" s="232">
        <f>IF(N1599="sníž. přenesená",J1599,0)</f>
        <v>0</v>
      </c>
      <c r="BI1599" s="232">
        <f>IF(N1599="nulová",J1599,0)</f>
        <v>0</v>
      </c>
      <c r="BJ1599" s="18" t="s">
        <v>82</v>
      </c>
      <c r="BK1599" s="232">
        <f>ROUND(I1599*H1599,2)</f>
        <v>0</v>
      </c>
      <c r="BL1599" s="18" t="s">
        <v>257</v>
      </c>
      <c r="BM1599" s="231" t="s">
        <v>1756</v>
      </c>
    </row>
    <row r="1600" s="14" customFormat="1">
      <c r="B1600" s="258"/>
      <c r="C1600" s="259"/>
      <c r="D1600" s="233" t="s">
        <v>164</v>
      </c>
      <c r="E1600" s="260" t="s">
        <v>19</v>
      </c>
      <c r="F1600" s="261" t="s">
        <v>1730</v>
      </c>
      <c r="G1600" s="259"/>
      <c r="H1600" s="260" t="s">
        <v>19</v>
      </c>
      <c r="I1600" s="262"/>
      <c r="J1600" s="259"/>
      <c r="K1600" s="259"/>
      <c r="L1600" s="263"/>
      <c r="M1600" s="264"/>
      <c r="N1600" s="265"/>
      <c r="O1600" s="265"/>
      <c r="P1600" s="265"/>
      <c r="Q1600" s="265"/>
      <c r="R1600" s="265"/>
      <c r="S1600" s="265"/>
      <c r="T1600" s="266"/>
      <c r="AT1600" s="267" t="s">
        <v>164</v>
      </c>
      <c r="AU1600" s="267" t="s">
        <v>84</v>
      </c>
      <c r="AV1600" s="14" t="s">
        <v>82</v>
      </c>
      <c r="AW1600" s="14" t="s">
        <v>34</v>
      </c>
      <c r="AX1600" s="14" t="s">
        <v>74</v>
      </c>
      <c r="AY1600" s="267" t="s">
        <v>153</v>
      </c>
    </row>
    <row r="1601" s="12" customFormat="1">
      <c r="B1601" s="236"/>
      <c r="C1601" s="237"/>
      <c r="D1601" s="233" t="s">
        <v>164</v>
      </c>
      <c r="E1601" s="238" t="s">
        <v>19</v>
      </c>
      <c r="F1601" s="239" t="s">
        <v>1757</v>
      </c>
      <c r="G1601" s="237"/>
      <c r="H1601" s="240">
        <v>7.7199999999999998</v>
      </c>
      <c r="I1601" s="241"/>
      <c r="J1601" s="237"/>
      <c r="K1601" s="237"/>
      <c r="L1601" s="242"/>
      <c r="M1601" s="243"/>
      <c r="N1601" s="244"/>
      <c r="O1601" s="244"/>
      <c r="P1601" s="244"/>
      <c r="Q1601" s="244"/>
      <c r="R1601" s="244"/>
      <c r="S1601" s="244"/>
      <c r="T1601" s="245"/>
      <c r="AT1601" s="246" t="s">
        <v>164</v>
      </c>
      <c r="AU1601" s="246" t="s">
        <v>84</v>
      </c>
      <c r="AV1601" s="12" t="s">
        <v>84</v>
      </c>
      <c r="AW1601" s="12" t="s">
        <v>34</v>
      </c>
      <c r="AX1601" s="12" t="s">
        <v>74</v>
      </c>
      <c r="AY1601" s="246" t="s">
        <v>153</v>
      </c>
    </row>
    <row r="1602" s="14" customFormat="1">
      <c r="B1602" s="258"/>
      <c r="C1602" s="259"/>
      <c r="D1602" s="233" t="s">
        <v>164</v>
      </c>
      <c r="E1602" s="260" t="s">
        <v>19</v>
      </c>
      <c r="F1602" s="261" t="s">
        <v>1052</v>
      </c>
      <c r="G1602" s="259"/>
      <c r="H1602" s="260" t="s">
        <v>19</v>
      </c>
      <c r="I1602" s="262"/>
      <c r="J1602" s="259"/>
      <c r="K1602" s="259"/>
      <c r="L1602" s="263"/>
      <c r="M1602" s="264"/>
      <c r="N1602" s="265"/>
      <c r="O1602" s="265"/>
      <c r="P1602" s="265"/>
      <c r="Q1602" s="265"/>
      <c r="R1602" s="265"/>
      <c r="S1602" s="265"/>
      <c r="T1602" s="266"/>
      <c r="AT1602" s="267" t="s">
        <v>164</v>
      </c>
      <c r="AU1602" s="267" t="s">
        <v>84</v>
      </c>
      <c r="AV1602" s="14" t="s">
        <v>82</v>
      </c>
      <c r="AW1602" s="14" t="s">
        <v>34</v>
      </c>
      <c r="AX1602" s="14" t="s">
        <v>74</v>
      </c>
      <c r="AY1602" s="267" t="s">
        <v>153</v>
      </c>
    </row>
    <row r="1603" s="12" customFormat="1">
      <c r="B1603" s="236"/>
      <c r="C1603" s="237"/>
      <c r="D1603" s="233" t="s">
        <v>164</v>
      </c>
      <c r="E1603" s="238" t="s">
        <v>19</v>
      </c>
      <c r="F1603" s="239" t="s">
        <v>1758</v>
      </c>
      <c r="G1603" s="237"/>
      <c r="H1603" s="240">
        <v>24.492999999999999</v>
      </c>
      <c r="I1603" s="241"/>
      <c r="J1603" s="237"/>
      <c r="K1603" s="237"/>
      <c r="L1603" s="242"/>
      <c r="M1603" s="243"/>
      <c r="N1603" s="244"/>
      <c r="O1603" s="244"/>
      <c r="P1603" s="244"/>
      <c r="Q1603" s="244"/>
      <c r="R1603" s="244"/>
      <c r="S1603" s="244"/>
      <c r="T1603" s="245"/>
      <c r="AT1603" s="246" t="s">
        <v>164</v>
      </c>
      <c r="AU1603" s="246" t="s">
        <v>84</v>
      </c>
      <c r="AV1603" s="12" t="s">
        <v>84</v>
      </c>
      <c r="AW1603" s="12" t="s">
        <v>34</v>
      </c>
      <c r="AX1603" s="12" t="s">
        <v>74</v>
      </c>
      <c r="AY1603" s="246" t="s">
        <v>153</v>
      </c>
    </row>
    <row r="1604" s="14" customFormat="1">
      <c r="B1604" s="258"/>
      <c r="C1604" s="259"/>
      <c r="D1604" s="233" t="s">
        <v>164</v>
      </c>
      <c r="E1604" s="260" t="s">
        <v>19</v>
      </c>
      <c r="F1604" s="261" t="s">
        <v>1732</v>
      </c>
      <c r="G1604" s="259"/>
      <c r="H1604" s="260" t="s">
        <v>19</v>
      </c>
      <c r="I1604" s="262"/>
      <c r="J1604" s="259"/>
      <c r="K1604" s="259"/>
      <c r="L1604" s="263"/>
      <c r="M1604" s="264"/>
      <c r="N1604" s="265"/>
      <c r="O1604" s="265"/>
      <c r="P1604" s="265"/>
      <c r="Q1604" s="265"/>
      <c r="R1604" s="265"/>
      <c r="S1604" s="265"/>
      <c r="T1604" s="266"/>
      <c r="AT1604" s="267" t="s">
        <v>164</v>
      </c>
      <c r="AU1604" s="267" t="s">
        <v>84</v>
      </c>
      <c r="AV1604" s="14" t="s">
        <v>82</v>
      </c>
      <c r="AW1604" s="14" t="s">
        <v>34</v>
      </c>
      <c r="AX1604" s="14" t="s">
        <v>74</v>
      </c>
      <c r="AY1604" s="267" t="s">
        <v>153</v>
      </c>
    </row>
    <row r="1605" s="12" customFormat="1">
      <c r="B1605" s="236"/>
      <c r="C1605" s="237"/>
      <c r="D1605" s="233" t="s">
        <v>164</v>
      </c>
      <c r="E1605" s="238" t="s">
        <v>19</v>
      </c>
      <c r="F1605" s="239" t="s">
        <v>1759</v>
      </c>
      <c r="G1605" s="237"/>
      <c r="H1605" s="240">
        <v>15</v>
      </c>
      <c r="I1605" s="241"/>
      <c r="J1605" s="237"/>
      <c r="K1605" s="237"/>
      <c r="L1605" s="242"/>
      <c r="M1605" s="243"/>
      <c r="N1605" s="244"/>
      <c r="O1605" s="244"/>
      <c r="P1605" s="244"/>
      <c r="Q1605" s="244"/>
      <c r="R1605" s="244"/>
      <c r="S1605" s="244"/>
      <c r="T1605" s="245"/>
      <c r="AT1605" s="246" t="s">
        <v>164</v>
      </c>
      <c r="AU1605" s="246" t="s">
        <v>84</v>
      </c>
      <c r="AV1605" s="12" t="s">
        <v>84</v>
      </c>
      <c r="AW1605" s="12" t="s">
        <v>34</v>
      </c>
      <c r="AX1605" s="12" t="s">
        <v>74</v>
      </c>
      <c r="AY1605" s="246" t="s">
        <v>153</v>
      </c>
    </row>
    <row r="1606" s="14" customFormat="1">
      <c r="B1606" s="258"/>
      <c r="C1606" s="259"/>
      <c r="D1606" s="233" t="s">
        <v>164</v>
      </c>
      <c r="E1606" s="260" t="s">
        <v>19</v>
      </c>
      <c r="F1606" s="261" t="s">
        <v>1760</v>
      </c>
      <c r="G1606" s="259"/>
      <c r="H1606" s="260" t="s">
        <v>19</v>
      </c>
      <c r="I1606" s="262"/>
      <c r="J1606" s="259"/>
      <c r="K1606" s="259"/>
      <c r="L1606" s="263"/>
      <c r="M1606" s="264"/>
      <c r="N1606" s="265"/>
      <c r="O1606" s="265"/>
      <c r="P1606" s="265"/>
      <c r="Q1606" s="265"/>
      <c r="R1606" s="265"/>
      <c r="S1606" s="265"/>
      <c r="T1606" s="266"/>
      <c r="AT1606" s="267" t="s">
        <v>164</v>
      </c>
      <c r="AU1606" s="267" t="s">
        <v>84</v>
      </c>
      <c r="AV1606" s="14" t="s">
        <v>82</v>
      </c>
      <c r="AW1606" s="14" t="s">
        <v>34</v>
      </c>
      <c r="AX1606" s="14" t="s">
        <v>74</v>
      </c>
      <c r="AY1606" s="267" t="s">
        <v>153</v>
      </c>
    </row>
    <row r="1607" s="12" customFormat="1">
      <c r="B1607" s="236"/>
      <c r="C1607" s="237"/>
      <c r="D1607" s="233" t="s">
        <v>164</v>
      </c>
      <c r="E1607" s="238" t="s">
        <v>19</v>
      </c>
      <c r="F1607" s="239" t="s">
        <v>1761</v>
      </c>
      <c r="G1607" s="237"/>
      <c r="H1607" s="240">
        <v>25.719999999999999</v>
      </c>
      <c r="I1607" s="241"/>
      <c r="J1607" s="237"/>
      <c r="K1607" s="237"/>
      <c r="L1607" s="242"/>
      <c r="M1607" s="243"/>
      <c r="N1607" s="244"/>
      <c r="O1607" s="244"/>
      <c r="P1607" s="244"/>
      <c r="Q1607" s="244"/>
      <c r="R1607" s="244"/>
      <c r="S1607" s="244"/>
      <c r="T1607" s="245"/>
      <c r="AT1607" s="246" t="s">
        <v>164</v>
      </c>
      <c r="AU1607" s="246" t="s">
        <v>84</v>
      </c>
      <c r="AV1607" s="12" t="s">
        <v>84</v>
      </c>
      <c r="AW1607" s="12" t="s">
        <v>34</v>
      </c>
      <c r="AX1607" s="12" t="s">
        <v>74</v>
      </c>
      <c r="AY1607" s="246" t="s">
        <v>153</v>
      </c>
    </row>
    <row r="1608" s="14" customFormat="1">
      <c r="B1608" s="258"/>
      <c r="C1608" s="259"/>
      <c r="D1608" s="233" t="s">
        <v>164</v>
      </c>
      <c r="E1608" s="260" t="s">
        <v>19</v>
      </c>
      <c r="F1608" s="261" t="s">
        <v>1735</v>
      </c>
      <c r="G1608" s="259"/>
      <c r="H1608" s="260" t="s">
        <v>19</v>
      </c>
      <c r="I1608" s="262"/>
      <c r="J1608" s="259"/>
      <c r="K1608" s="259"/>
      <c r="L1608" s="263"/>
      <c r="M1608" s="264"/>
      <c r="N1608" s="265"/>
      <c r="O1608" s="265"/>
      <c r="P1608" s="265"/>
      <c r="Q1608" s="265"/>
      <c r="R1608" s="265"/>
      <c r="S1608" s="265"/>
      <c r="T1608" s="266"/>
      <c r="AT1608" s="267" t="s">
        <v>164</v>
      </c>
      <c r="AU1608" s="267" t="s">
        <v>84</v>
      </c>
      <c r="AV1608" s="14" t="s">
        <v>82</v>
      </c>
      <c r="AW1608" s="14" t="s">
        <v>34</v>
      </c>
      <c r="AX1608" s="14" t="s">
        <v>74</v>
      </c>
      <c r="AY1608" s="267" t="s">
        <v>153</v>
      </c>
    </row>
    <row r="1609" s="12" customFormat="1">
      <c r="B1609" s="236"/>
      <c r="C1609" s="237"/>
      <c r="D1609" s="233" t="s">
        <v>164</v>
      </c>
      <c r="E1609" s="238" t="s">
        <v>19</v>
      </c>
      <c r="F1609" s="239" t="s">
        <v>1762</v>
      </c>
      <c r="G1609" s="237"/>
      <c r="H1609" s="240">
        <v>18.219999999999999</v>
      </c>
      <c r="I1609" s="241"/>
      <c r="J1609" s="237"/>
      <c r="K1609" s="237"/>
      <c r="L1609" s="242"/>
      <c r="M1609" s="243"/>
      <c r="N1609" s="244"/>
      <c r="O1609" s="244"/>
      <c r="P1609" s="244"/>
      <c r="Q1609" s="244"/>
      <c r="R1609" s="244"/>
      <c r="S1609" s="244"/>
      <c r="T1609" s="245"/>
      <c r="AT1609" s="246" t="s">
        <v>164</v>
      </c>
      <c r="AU1609" s="246" t="s">
        <v>84</v>
      </c>
      <c r="AV1609" s="12" t="s">
        <v>84</v>
      </c>
      <c r="AW1609" s="12" t="s">
        <v>34</v>
      </c>
      <c r="AX1609" s="12" t="s">
        <v>74</v>
      </c>
      <c r="AY1609" s="246" t="s">
        <v>153</v>
      </c>
    </row>
    <row r="1610" s="14" customFormat="1">
      <c r="B1610" s="258"/>
      <c r="C1610" s="259"/>
      <c r="D1610" s="233" t="s">
        <v>164</v>
      </c>
      <c r="E1610" s="260" t="s">
        <v>19</v>
      </c>
      <c r="F1610" s="261" t="s">
        <v>1054</v>
      </c>
      <c r="G1610" s="259"/>
      <c r="H1610" s="260" t="s">
        <v>19</v>
      </c>
      <c r="I1610" s="262"/>
      <c r="J1610" s="259"/>
      <c r="K1610" s="259"/>
      <c r="L1610" s="263"/>
      <c r="M1610" s="264"/>
      <c r="N1610" s="265"/>
      <c r="O1610" s="265"/>
      <c r="P1610" s="265"/>
      <c r="Q1610" s="265"/>
      <c r="R1610" s="265"/>
      <c r="S1610" s="265"/>
      <c r="T1610" s="266"/>
      <c r="AT1610" s="267" t="s">
        <v>164</v>
      </c>
      <c r="AU1610" s="267" t="s">
        <v>84</v>
      </c>
      <c r="AV1610" s="14" t="s">
        <v>82</v>
      </c>
      <c r="AW1610" s="14" t="s">
        <v>34</v>
      </c>
      <c r="AX1610" s="14" t="s">
        <v>74</v>
      </c>
      <c r="AY1610" s="267" t="s">
        <v>153</v>
      </c>
    </row>
    <row r="1611" s="12" customFormat="1">
      <c r="B1611" s="236"/>
      <c r="C1611" s="237"/>
      <c r="D1611" s="233" t="s">
        <v>164</v>
      </c>
      <c r="E1611" s="238" t="s">
        <v>19</v>
      </c>
      <c r="F1611" s="239" t="s">
        <v>1763</v>
      </c>
      <c r="G1611" s="237"/>
      <c r="H1611" s="240">
        <v>11.077999999999999</v>
      </c>
      <c r="I1611" s="241"/>
      <c r="J1611" s="237"/>
      <c r="K1611" s="237"/>
      <c r="L1611" s="242"/>
      <c r="M1611" s="243"/>
      <c r="N1611" s="244"/>
      <c r="O1611" s="244"/>
      <c r="P1611" s="244"/>
      <c r="Q1611" s="244"/>
      <c r="R1611" s="244"/>
      <c r="S1611" s="244"/>
      <c r="T1611" s="245"/>
      <c r="AT1611" s="246" t="s">
        <v>164</v>
      </c>
      <c r="AU1611" s="246" t="s">
        <v>84</v>
      </c>
      <c r="AV1611" s="12" t="s">
        <v>84</v>
      </c>
      <c r="AW1611" s="12" t="s">
        <v>34</v>
      </c>
      <c r="AX1611" s="12" t="s">
        <v>74</v>
      </c>
      <c r="AY1611" s="246" t="s">
        <v>153</v>
      </c>
    </row>
    <row r="1612" s="14" customFormat="1">
      <c r="B1612" s="258"/>
      <c r="C1612" s="259"/>
      <c r="D1612" s="233" t="s">
        <v>164</v>
      </c>
      <c r="E1612" s="260" t="s">
        <v>19</v>
      </c>
      <c r="F1612" s="261" t="s">
        <v>1056</v>
      </c>
      <c r="G1612" s="259"/>
      <c r="H1612" s="260" t="s">
        <v>19</v>
      </c>
      <c r="I1612" s="262"/>
      <c r="J1612" s="259"/>
      <c r="K1612" s="259"/>
      <c r="L1612" s="263"/>
      <c r="M1612" s="264"/>
      <c r="N1612" s="265"/>
      <c r="O1612" s="265"/>
      <c r="P1612" s="265"/>
      <c r="Q1612" s="265"/>
      <c r="R1612" s="265"/>
      <c r="S1612" s="265"/>
      <c r="T1612" s="266"/>
      <c r="AT1612" s="267" t="s">
        <v>164</v>
      </c>
      <c r="AU1612" s="267" t="s">
        <v>84</v>
      </c>
      <c r="AV1612" s="14" t="s">
        <v>82</v>
      </c>
      <c r="AW1612" s="14" t="s">
        <v>34</v>
      </c>
      <c r="AX1612" s="14" t="s">
        <v>74</v>
      </c>
      <c r="AY1612" s="267" t="s">
        <v>153</v>
      </c>
    </row>
    <row r="1613" s="12" customFormat="1">
      <c r="B1613" s="236"/>
      <c r="C1613" s="237"/>
      <c r="D1613" s="233" t="s">
        <v>164</v>
      </c>
      <c r="E1613" s="238" t="s">
        <v>19</v>
      </c>
      <c r="F1613" s="239" t="s">
        <v>1764</v>
      </c>
      <c r="G1613" s="237"/>
      <c r="H1613" s="240">
        <v>9.75</v>
      </c>
      <c r="I1613" s="241"/>
      <c r="J1613" s="237"/>
      <c r="K1613" s="237"/>
      <c r="L1613" s="242"/>
      <c r="M1613" s="243"/>
      <c r="N1613" s="244"/>
      <c r="O1613" s="244"/>
      <c r="P1613" s="244"/>
      <c r="Q1613" s="244"/>
      <c r="R1613" s="244"/>
      <c r="S1613" s="244"/>
      <c r="T1613" s="245"/>
      <c r="AT1613" s="246" t="s">
        <v>164</v>
      </c>
      <c r="AU1613" s="246" t="s">
        <v>84</v>
      </c>
      <c r="AV1613" s="12" t="s">
        <v>84</v>
      </c>
      <c r="AW1613" s="12" t="s">
        <v>34</v>
      </c>
      <c r="AX1613" s="12" t="s">
        <v>74</v>
      </c>
      <c r="AY1613" s="246" t="s">
        <v>153</v>
      </c>
    </row>
    <row r="1614" s="14" customFormat="1">
      <c r="B1614" s="258"/>
      <c r="C1614" s="259"/>
      <c r="D1614" s="233" t="s">
        <v>164</v>
      </c>
      <c r="E1614" s="260" t="s">
        <v>19</v>
      </c>
      <c r="F1614" s="261" t="s">
        <v>1058</v>
      </c>
      <c r="G1614" s="259"/>
      <c r="H1614" s="260" t="s">
        <v>19</v>
      </c>
      <c r="I1614" s="262"/>
      <c r="J1614" s="259"/>
      <c r="K1614" s="259"/>
      <c r="L1614" s="263"/>
      <c r="M1614" s="264"/>
      <c r="N1614" s="265"/>
      <c r="O1614" s="265"/>
      <c r="P1614" s="265"/>
      <c r="Q1614" s="265"/>
      <c r="R1614" s="265"/>
      <c r="S1614" s="265"/>
      <c r="T1614" s="266"/>
      <c r="AT1614" s="267" t="s">
        <v>164</v>
      </c>
      <c r="AU1614" s="267" t="s">
        <v>84</v>
      </c>
      <c r="AV1614" s="14" t="s">
        <v>82</v>
      </c>
      <c r="AW1614" s="14" t="s">
        <v>34</v>
      </c>
      <c r="AX1614" s="14" t="s">
        <v>74</v>
      </c>
      <c r="AY1614" s="267" t="s">
        <v>153</v>
      </c>
    </row>
    <row r="1615" s="12" customFormat="1">
      <c r="B1615" s="236"/>
      <c r="C1615" s="237"/>
      <c r="D1615" s="233" t="s">
        <v>164</v>
      </c>
      <c r="E1615" s="238" t="s">
        <v>19</v>
      </c>
      <c r="F1615" s="239" t="s">
        <v>1765</v>
      </c>
      <c r="G1615" s="237"/>
      <c r="H1615" s="240">
        <v>8.0800000000000001</v>
      </c>
      <c r="I1615" s="241"/>
      <c r="J1615" s="237"/>
      <c r="K1615" s="237"/>
      <c r="L1615" s="242"/>
      <c r="M1615" s="243"/>
      <c r="N1615" s="244"/>
      <c r="O1615" s="244"/>
      <c r="P1615" s="244"/>
      <c r="Q1615" s="244"/>
      <c r="R1615" s="244"/>
      <c r="S1615" s="244"/>
      <c r="T1615" s="245"/>
      <c r="AT1615" s="246" t="s">
        <v>164</v>
      </c>
      <c r="AU1615" s="246" t="s">
        <v>84</v>
      </c>
      <c r="AV1615" s="12" t="s">
        <v>84</v>
      </c>
      <c r="AW1615" s="12" t="s">
        <v>34</v>
      </c>
      <c r="AX1615" s="12" t="s">
        <v>74</v>
      </c>
      <c r="AY1615" s="246" t="s">
        <v>153</v>
      </c>
    </row>
    <row r="1616" s="14" customFormat="1">
      <c r="B1616" s="258"/>
      <c r="C1616" s="259"/>
      <c r="D1616" s="233" t="s">
        <v>164</v>
      </c>
      <c r="E1616" s="260" t="s">
        <v>19</v>
      </c>
      <c r="F1616" s="261" t="s">
        <v>1060</v>
      </c>
      <c r="G1616" s="259"/>
      <c r="H1616" s="260" t="s">
        <v>19</v>
      </c>
      <c r="I1616" s="262"/>
      <c r="J1616" s="259"/>
      <c r="K1616" s="259"/>
      <c r="L1616" s="263"/>
      <c r="M1616" s="264"/>
      <c r="N1616" s="265"/>
      <c r="O1616" s="265"/>
      <c r="P1616" s="265"/>
      <c r="Q1616" s="265"/>
      <c r="R1616" s="265"/>
      <c r="S1616" s="265"/>
      <c r="T1616" s="266"/>
      <c r="AT1616" s="267" t="s">
        <v>164</v>
      </c>
      <c r="AU1616" s="267" t="s">
        <v>84</v>
      </c>
      <c r="AV1616" s="14" t="s">
        <v>82</v>
      </c>
      <c r="AW1616" s="14" t="s">
        <v>34</v>
      </c>
      <c r="AX1616" s="14" t="s">
        <v>74</v>
      </c>
      <c r="AY1616" s="267" t="s">
        <v>153</v>
      </c>
    </row>
    <row r="1617" s="12" customFormat="1">
      <c r="B1617" s="236"/>
      <c r="C1617" s="237"/>
      <c r="D1617" s="233" t="s">
        <v>164</v>
      </c>
      <c r="E1617" s="238" t="s">
        <v>19</v>
      </c>
      <c r="F1617" s="239" t="s">
        <v>1766</v>
      </c>
      <c r="G1617" s="237"/>
      <c r="H1617" s="240">
        <v>13.4</v>
      </c>
      <c r="I1617" s="241"/>
      <c r="J1617" s="237"/>
      <c r="K1617" s="237"/>
      <c r="L1617" s="242"/>
      <c r="M1617" s="243"/>
      <c r="N1617" s="244"/>
      <c r="O1617" s="244"/>
      <c r="P1617" s="244"/>
      <c r="Q1617" s="244"/>
      <c r="R1617" s="244"/>
      <c r="S1617" s="244"/>
      <c r="T1617" s="245"/>
      <c r="AT1617" s="246" t="s">
        <v>164</v>
      </c>
      <c r="AU1617" s="246" t="s">
        <v>84</v>
      </c>
      <c r="AV1617" s="12" t="s">
        <v>84</v>
      </c>
      <c r="AW1617" s="12" t="s">
        <v>34</v>
      </c>
      <c r="AX1617" s="12" t="s">
        <v>74</v>
      </c>
      <c r="AY1617" s="246" t="s">
        <v>153</v>
      </c>
    </row>
    <row r="1618" s="14" customFormat="1">
      <c r="B1618" s="258"/>
      <c r="C1618" s="259"/>
      <c r="D1618" s="233" t="s">
        <v>164</v>
      </c>
      <c r="E1618" s="260" t="s">
        <v>19</v>
      </c>
      <c r="F1618" s="261" t="s">
        <v>1737</v>
      </c>
      <c r="G1618" s="259"/>
      <c r="H1618" s="260" t="s">
        <v>19</v>
      </c>
      <c r="I1618" s="262"/>
      <c r="J1618" s="259"/>
      <c r="K1618" s="259"/>
      <c r="L1618" s="263"/>
      <c r="M1618" s="264"/>
      <c r="N1618" s="265"/>
      <c r="O1618" s="265"/>
      <c r="P1618" s="265"/>
      <c r="Q1618" s="265"/>
      <c r="R1618" s="265"/>
      <c r="S1618" s="265"/>
      <c r="T1618" s="266"/>
      <c r="AT1618" s="267" t="s">
        <v>164</v>
      </c>
      <c r="AU1618" s="267" t="s">
        <v>84</v>
      </c>
      <c r="AV1618" s="14" t="s">
        <v>82</v>
      </c>
      <c r="AW1618" s="14" t="s">
        <v>34</v>
      </c>
      <c r="AX1618" s="14" t="s">
        <v>74</v>
      </c>
      <c r="AY1618" s="267" t="s">
        <v>153</v>
      </c>
    </row>
    <row r="1619" s="12" customFormat="1">
      <c r="B1619" s="236"/>
      <c r="C1619" s="237"/>
      <c r="D1619" s="233" t="s">
        <v>164</v>
      </c>
      <c r="E1619" s="238" t="s">
        <v>19</v>
      </c>
      <c r="F1619" s="239" t="s">
        <v>1767</v>
      </c>
      <c r="G1619" s="237"/>
      <c r="H1619" s="240">
        <v>13.25</v>
      </c>
      <c r="I1619" s="241"/>
      <c r="J1619" s="237"/>
      <c r="K1619" s="237"/>
      <c r="L1619" s="242"/>
      <c r="M1619" s="243"/>
      <c r="N1619" s="244"/>
      <c r="O1619" s="244"/>
      <c r="P1619" s="244"/>
      <c r="Q1619" s="244"/>
      <c r="R1619" s="244"/>
      <c r="S1619" s="244"/>
      <c r="T1619" s="245"/>
      <c r="AT1619" s="246" t="s">
        <v>164</v>
      </c>
      <c r="AU1619" s="246" t="s">
        <v>84</v>
      </c>
      <c r="AV1619" s="12" t="s">
        <v>84</v>
      </c>
      <c r="AW1619" s="12" t="s">
        <v>34</v>
      </c>
      <c r="AX1619" s="12" t="s">
        <v>74</v>
      </c>
      <c r="AY1619" s="246" t="s">
        <v>153</v>
      </c>
    </row>
    <row r="1620" s="14" customFormat="1">
      <c r="B1620" s="258"/>
      <c r="C1620" s="259"/>
      <c r="D1620" s="233" t="s">
        <v>164</v>
      </c>
      <c r="E1620" s="260" t="s">
        <v>19</v>
      </c>
      <c r="F1620" s="261" t="s">
        <v>1068</v>
      </c>
      <c r="G1620" s="259"/>
      <c r="H1620" s="260" t="s">
        <v>19</v>
      </c>
      <c r="I1620" s="262"/>
      <c r="J1620" s="259"/>
      <c r="K1620" s="259"/>
      <c r="L1620" s="263"/>
      <c r="M1620" s="264"/>
      <c r="N1620" s="265"/>
      <c r="O1620" s="265"/>
      <c r="P1620" s="265"/>
      <c r="Q1620" s="265"/>
      <c r="R1620" s="265"/>
      <c r="S1620" s="265"/>
      <c r="T1620" s="266"/>
      <c r="AT1620" s="267" t="s">
        <v>164</v>
      </c>
      <c r="AU1620" s="267" t="s">
        <v>84</v>
      </c>
      <c r="AV1620" s="14" t="s">
        <v>82</v>
      </c>
      <c r="AW1620" s="14" t="s">
        <v>34</v>
      </c>
      <c r="AX1620" s="14" t="s">
        <v>74</v>
      </c>
      <c r="AY1620" s="267" t="s">
        <v>153</v>
      </c>
    </row>
    <row r="1621" s="12" customFormat="1">
      <c r="B1621" s="236"/>
      <c r="C1621" s="237"/>
      <c r="D1621" s="233" t="s">
        <v>164</v>
      </c>
      <c r="E1621" s="238" t="s">
        <v>19</v>
      </c>
      <c r="F1621" s="239" t="s">
        <v>1768</v>
      </c>
      <c r="G1621" s="237"/>
      <c r="H1621" s="240">
        <v>17.920000000000002</v>
      </c>
      <c r="I1621" s="241"/>
      <c r="J1621" s="237"/>
      <c r="K1621" s="237"/>
      <c r="L1621" s="242"/>
      <c r="M1621" s="243"/>
      <c r="N1621" s="244"/>
      <c r="O1621" s="244"/>
      <c r="P1621" s="244"/>
      <c r="Q1621" s="244"/>
      <c r="R1621" s="244"/>
      <c r="S1621" s="244"/>
      <c r="T1621" s="245"/>
      <c r="AT1621" s="246" t="s">
        <v>164</v>
      </c>
      <c r="AU1621" s="246" t="s">
        <v>84</v>
      </c>
      <c r="AV1621" s="12" t="s">
        <v>84</v>
      </c>
      <c r="AW1621" s="12" t="s">
        <v>34</v>
      </c>
      <c r="AX1621" s="12" t="s">
        <v>74</v>
      </c>
      <c r="AY1621" s="246" t="s">
        <v>153</v>
      </c>
    </row>
    <row r="1622" s="14" customFormat="1">
      <c r="B1622" s="258"/>
      <c r="C1622" s="259"/>
      <c r="D1622" s="233" t="s">
        <v>164</v>
      </c>
      <c r="E1622" s="260" t="s">
        <v>19</v>
      </c>
      <c r="F1622" s="261" t="s">
        <v>1739</v>
      </c>
      <c r="G1622" s="259"/>
      <c r="H1622" s="260" t="s">
        <v>19</v>
      </c>
      <c r="I1622" s="262"/>
      <c r="J1622" s="259"/>
      <c r="K1622" s="259"/>
      <c r="L1622" s="263"/>
      <c r="M1622" s="264"/>
      <c r="N1622" s="265"/>
      <c r="O1622" s="265"/>
      <c r="P1622" s="265"/>
      <c r="Q1622" s="265"/>
      <c r="R1622" s="265"/>
      <c r="S1622" s="265"/>
      <c r="T1622" s="266"/>
      <c r="AT1622" s="267" t="s">
        <v>164</v>
      </c>
      <c r="AU1622" s="267" t="s">
        <v>84</v>
      </c>
      <c r="AV1622" s="14" t="s">
        <v>82</v>
      </c>
      <c r="AW1622" s="14" t="s">
        <v>34</v>
      </c>
      <c r="AX1622" s="14" t="s">
        <v>74</v>
      </c>
      <c r="AY1622" s="267" t="s">
        <v>153</v>
      </c>
    </row>
    <row r="1623" s="12" customFormat="1">
      <c r="B1623" s="236"/>
      <c r="C1623" s="237"/>
      <c r="D1623" s="233" t="s">
        <v>164</v>
      </c>
      <c r="E1623" s="238" t="s">
        <v>19</v>
      </c>
      <c r="F1623" s="239" t="s">
        <v>1769</v>
      </c>
      <c r="G1623" s="237"/>
      <c r="H1623" s="240">
        <v>11.619999999999999</v>
      </c>
      <c r="I1623" s="241"/>
      <c r="J1623" s="237"/>
      <c r="K1623" s="237"/>
      <c r="L1623" s="242"/>
      <c r="M1623" s="243"/>
      <c r="N1623" s="244"/>
      <c r="O1623" s="244"/>
      <c r="P1623" s="244"/>
      <c r="Q1623" s="244"/>
      <c r="R1623" s="244"/>
      <c r="S1623" s="244"/>
      <c r="T1623" s="245"/>
      <c r="AT1623" s="246" t="s">
        <v>164</v>
      </c>
      <c r="AU1623" s="246" t="s">
        <v>84</v>
      </c>
      <c r="AV1623" s="12" t="s">
        <v>84</v>
      </c>
      <c r="AW1623" s="12" t="s">
        <v>34</v>
      </c>
      <c r="AX1623" s="12" t="s">
        <v>74</v>
      </c>
      <c r="AY1623" s="246" t="s">
        <v>153</v>
      </c>
    </row>
    <row r="1624" s="14" customFormat="1">
      <c r="B1624" s="258"/>
      <c r="C1624" s="259"/>
      <c r="D1624" s="233" t="s">
        <v>164</v>
      </c>
      <c r="E1624" s="260" t="s">
        <v>19</v>
      </c>
      <c r="F1624" s="261" t="s">
        <v>1741</v>
      </c>
      <c r="G1624" s="259"/>
      <c r="H1624" s="260" t="s">
        <v>19</v>
      </c>
      <c r="I1624" s="262"/>
      <c r="J1624" s="259"/>
      <c r="K1624" s="259"/>
      <c r="L1624" s="263"/>
      <c r="M1624" s="264"/>
      <c r="N1624" s="265"/>
      <c r="O1624" s="265"/>
      <c r="P1624" s="265"/>
      <c r="Q1624" s="265"/>
      <c r="R1624" s="265"/>
      <c r="S1624" s="265"/>
      <c r="T1624" s="266"/>
      <c r="AT1624" s="267" t="s">
        <v>164</v>
      </c>
      <c r="AU1624" s="267" t="s">
        <v>84</v>
      </c>
      <c r="AV1624" s="14" t="s">
        <v>82</v>
      </c>
      <c r="AW1624" s="14" t="s">
        <v>34</v>
      </c>
      <c r="AX1624" s="14" t="s">
        <v>74</v>
      </c>
      <c r="AY1624" s="267" t="s">
        <v>153</v>
      </c>
    </row>
    <row r="1625" s="12" customFormat="1">
      <c r="B1625" s="236"/>
      <c r="C1625" s="237"/>
      <c r="D1625" s="233" t="s">
        <v>164</v>
      </c>
      <c r="E1625" s="238" t="s">
        <v>19</v>
      </c>
      <c r="F1625" s="239" t="s">
        <v>1770</v>
      </c>
      <c r="G1625" s="237"/>
      <c r="H1625" s="240">
        <v>7.7800000000000002</v>
      </c>
      <c r="I1625" s="241"/>
      <c r="J1625" s="237"/>
      <c r="K1625" s="237"/>
      <c r="L1625" s="242"/>
      <c r="M1625" s="243"/>
      <c r="N1625" s="244"/>
      <c r="O1625" s="244"/>
      <c r="P1625" s="244"/>
      <c r="Q1625" s="244"/>
      <c r="R1625" s="244"/>
      <c r="S1625" s="244"/>
      <c r="T1625" s="245"/>
      <c r="AT1625" s="246" t="s">
        <v>164</v>
      </c>
      <c r="AU1625" s="246" t="s">
        <v>84</v>
      </c>
      <c r="AV1625" s="12" t="s">
        <v>84</v>
      </c>
      <c r="AW1625" s="12" t="s">
        <v>34</v>
      </c>
      <c r="AX1625" s="12" t="s">
        <v>74</v>
      </c>
      <c r="AY1625" s="246" t="s">
        <v>153</v>
      </c>
    </row>
    <row r="1626" s="14" customFormat="1">
      <c r="B1626" s="258"/>
      <c r="C1626" s="259"/>
      <c r="D1626" s="233" t="s">
        <v>164</v>
      </c>
      <c r="E1626" s="260" t="s">
        <v>19</v>
      </c>
      <c r="F1626" s="261" t="s">
        <v>1743</v>
      </c>
      <c r="G1626" s="259"/>
      <c r="H1626" s="260" t="s">
        <v>19</v>
      </c>
      <c r="I1626" s="262"/>
      <c r="J1626" s="259"/>
      <c r="K1626" s="259"/>
      <c r="L1626" s="263"/>
      <c r="M1626" s="264"/>
      <c r="N1626" s="265"/>
      <c r="O1626" s="265"/>
      <c r="P1626" s="265"/>
      <c r="Q1626" s="265"/>
      <c r="R1626" s="265"/>
      <c r="S1626" s="265"/>
      <c r="T1626" s="266"/>
      <c r="AT1626" s="267" t="s">
        <v>164</v>
      </c>
      <c r="AU1626" s="267" t="s">
        <v>84</v>
      </c>
      <c r="AV1626" s="14" t="s">
        <v>82</v>
      </c>
      <c r="AW1626" s="14" t="s">
        <v>34</v>
      </c>
      <c r="AX1626" s="14" t="s">
        <v>74</v>
      </c>
      <c r="AY1626" s="267" t="s">
        <v>153</v>
      </c>
    </row>
    <row r="1627" s="12" customFormat="1">
      <c r="B1627" s="236"/>
      <c r="C1627" s="237"/>
      <c r="D1627" s="233" t="s">
        <v>164</v>
      </c>
      <c r="E1627" s="238" t="s">
        <v>19</v>
      </c>
      <c r="F1627" s="239" t="s">
        <v>1771</v>
      </c>
      <c r="G1627" s="237"/>
      <c r="H1627" s="240">
        <v>6.04</v>
      </c>
      <c r="I1627" s="241"/>
      <c r="J1627" s="237"/>
      <c r="K1627" s="237"/>
      <c r="L1627" s="242"/>
      <c r="M1627" s="243"/>
      <c r="N1627" s="244"/>
      <c r="O1627" s="244"/>
      <c r="P1627" s="244"/>
      <c r="Q1627" s="244"/>
      <c r="R1627" s="244"/>
      <c r="S1627" s="244"/>
      <c r="T1627" s="245"/>
      <c r="AT1627" s="246" t="s">
        <v>164</v>
      </c>
      <c r="AU1627" s="246" t="s">
        <v>84</v>
      </c>
      <c r="AV1627" s="12" t="s">
        <v>84</v>
      </c>
      <c r="AW1627" s="12" t="s">
        <v>34</v>
      </c>
      <c r="AX1627" s="12" t="s">
        <v>74</v>
      </c>
      <c r="AY1627" s="246" t="s">
        <v>153</v>
      </c>
    </row>
    <row r="1628" s="14" customFormat="1">
      <c r="B1628" s="258"/>
      <c r="C1628" s="259"/>
      <c r="D1628" s="233" t="s">
        <v>164</v>
      </c>
      <c r="E1628" s="260" t="s">
        <v>19</v>
      </c>
      <c r="F1628" s="261" t="s">
        <v>1072</v>
      </c>
      <c r="G1628" s="259"/>
      <c r="H1628" s="260" t="s">
        <v>19</v>
      </c>
      <c r="I1628" s="262"/>
      <c r="J1628" s="259"/>
      <c r="K1628" s="259"/>
      <c r="L1628" s="263"/>
      <c r="M1628" s="264"/>
      <c r="N1628" s="265"/>
      <c r="O1628" s="265"/>
      <c r="P1628" s="265"/>
      <c r="Q1628" s="265"/>
      <c r="R1628" s="265"/>
      <c r="S1628" s="265"/>
      <c r="T1628" s="266"/>
      <c r="AT1628" s="267" t="s">
        <v>164</v>
      </c>
      <c r="AU1628" s="267" t="s">
        <v>84</v>
      </c>
      <c r="AV1628" s="14" t="s">
        <v>82</v>
      </c>
      <c r="AW1628" s="14" t="s">
        <v>34</v>
      </c>
      <c r="AX1628" s="14" t="s">
        <v>74</v>
      </c>
      <c r="AY1628" s="267" t="s">
        <v>153</v>
      </c>
    </row>
    <row r="1629" s="12" customFormat="1">
      <c r="B1629" s="236"/>
      <c r="C1629" s="237"/>
      <c r="D1629" s="233" t="s">
        <v>164</v>
      </c>
      <c r="E1629" s="238" t="s">
        <v>19</v>
      </c>
      <c r="F1629" s="239" t="s">
        <v>1772</v>
      </c>
      <c r="G1629" s="237"/>
      <c r="H1629" s="240">
        <v>14.18</v>
      </c>
      <c r="I1629" s="241"/>
      <c r="J1629" s="237"/>
      <c r="K1629" s="237"/>
      <c r="L1629" s="242"/>
      <c r="M1629" s="243"/>
      <c r="N1629" s="244"/>
      <c r="O1629" s="244"/>
      <c r="P1629" s="244"/>
      <c r="Q1629" s="244"/>
      <c r="R1629" s="244"/>
      <c r="S1629" s="244"/>
      <c r="T1629" s="245"/>
      <c r="AT1629" s="246" t="s">
        <v>164</v>
      </c>
      <c r="AU1629" s="246" t="s">
        <v>84</v>
      </c>
      <c r="AV1629" s="12" t="s">
        <v>84</v>
      </c>
      <c r="AW1629" s="12" t="s">
        <v>34</v>
      </c>
      <c r="AX1629" s="12" t="s">
        <v>74</v>
      </c>
      <c r="AY1629" s="246" t="s">
        <v>153</v>
      </c>
    </row>
    <row r="1630" s="14" customFormat="1">
      <c r="B1630" s="258"/>
      <c r="C1630" s="259"/>
      <c r="D1630" s="233" t="s">
        <v>164</v>
      </c>
      <c r="E1630" s="260" t="s">
        <v>19</v>
      </c>
      <c r="F1630" s="261" t="s">
        <v>1016</v>
      </c>
      <c r="G1630" s="259"/>
      <c r="H1630" s="260" t="s">
        <v>19</v>
      </c>
      <c r="I1630" s="262"/>
      <c r="J1630" s="259"/>
      <c r="K1630" s="259"/>
      <c r="L1630" s="263"/>
      <c r="M1630" s="264"/>
      <c r="N1630" s="265"/>
      <c r="O1630" s="265"/>
      <c r="P1630" s="265"/>
      <c r="Q1630" s="265"/>
      <c r="R1630" s="265"/>
      <c r="S1630" s="265"/>
      <c r="T1630" s="266"/>
      <c r="AT1630" s="267" t="s">
        <v>164</v>
      </c>
      <c r="AU1630" s="267" t="s">
        <v>84</v>
      </c>
      <c r="AV1630" s="14" t="s">
        <v>82</v>
      </c>
      <c r="AW1630" s="14" t="s">
        <v>34</v>
      </c>
      <c r="AX1630" s="14" t="s">
        <v>74</v>
      </c>
      <c r="AY1630" s="267" t="s">
        <v>153</v>
      </c>
    </row>
    <row r="1631" s="12" customFormat="1">
      <c r="B1631" s="236"/>
      <c r="C1631" s="237"/>
      <c r="D1631" s="233" t="s">
        <v>164</v>
      </c>
      <c r="E1631" s="238" t="s">
        <v>19</v>
      </c>
      <c r="F1631" s="239" t="s">
        <v>1773</v>
      </c>
      <c r="G1631" s="237"/>
      <c r="H1631" s="240">
        <v>19.98</v>
      </c>
      <c r="I1631" s="241"/>
      <c r="J1631" s="237"/>
      <c r="K1631" s="237"/>
      <c r="L1631" s="242"/>
      <c r="M1631" s="243"/>
      <c r="N1631" s="244"/>
      <c r="O1631" s="244"/>
      <c r="P1631" s="244"/>
      <c r="Q1631" s="244"/>
      <c r="R1631" s="244"/>
      <c r="S1631" s="244"/>
      <c r="T1631" s="245"/>
      <c r="AT1631" s="246" t="s">
        <v>164</v>
      </c>
      <c r="AU1631" s="246" t="s">
        <v>84</v>
      </c>
      <c r="AV1631" s="12" t="s">
        <v>84</v>
      </c>
      <c r="AW1631" s="12" t="s">
        <v>34</v>
      </c>
      <c r="AX1631" s="12" t="s">
        <v>74</v>
      </c>
      <c r="AY1631" s="246" t="s">
        <v>153</v>
      </c>
    </row>
    <row r="1632" s="14" customFormat="1">
      <c r="B1632" s="258"/>
      <c r="C1632" s="259"/>
      <c r="D1632" s="233" t="s">
        <v>164</v>
      </c>
      <c r="E1632" s="260" t="s">
        <v>19</v>
      </c>
      <c r="F1632" s="261" t="s">
        <v>1018</v>
      </c>
      <c r="G1632" s="259"/>
      <c r="H1632" s="260" t="s">
        <v>19</v>
      </c>
      <c r="I1632" s="262"/>
      <c r="J1632" s="259"/>
      <c r="K1632" s="259"/>
      <c r="L1632" s="263"/>
      <c r="M1632" s="264"/>
      <c r="N1632" s="265"/>
      <c r="O1632" s="265"/>
      <c r="P1632" s="265"/>
      <c r="Q1632" s="265"/>
      <c r="R1632" s="265"/>
      <c r="S1632" s="265"/>
      <c r="T1632" s="266"/>
      <c r="AT1632" s="267" t="s">
        <v>164</v>
      </c>
      <c r="AU1632" s="267" t="s">
        <v>84</v>
      </c>
      <c r="AV1632" s="14" t="s">
        <v>82</v>
      </c>
      <c r="AW1632" s="14" t="s">
        <v>34</v>
      </c>
      <c r="AX1632" s="14" t="s">
        <v>74</v>
      </c>
      <c r="AY1632" s="267" t="s">
        <v>153</v>
      </c>
    </row>
    <row r="1633" s="12" customFormat="1">
      <c r="B1633" s="236"/>
      <c r="C1633" s="237"/>
      <c r="D1633" s="233" t="s">
        <v>164</v>
      </c>
      <c r="E1633" s="238" t="s">
        <v>19</v>
      </c>
      <c r="F1633" s="239" t="s">
        <v>1774</v>
      </c>
      <c r="G1633" s="237"/>
      <c r="H1633" s="240">
        <v>16.379999999999999</v>
      </c>
      <c r="I1633" s="241"/>
      <c r="J1633" s="237"/>
      <c r="K1633" s="237"/>
      <c r="L1633" s="242"/>
      <c r="M1633" s="243"/>
      <c r="N1633" s="244"/>
      <c r="O1633" s="244"/>
      <c r="P1633" s="244"/>
      <c r="Q1633" s="244"/>
      <c r="R1633" s="244"/>
      <c r="S1633" s="244"/>
      <c r="T1633" s="245"/>
      <c r="AT1633" s="246" t="s">
        <v>164</v>
      </c>
      <c r="AU1633" s="246" t="s">
        <v>84</v>
      </c>
      <c r="AV1633" s="12" t="s">
        <v>84</v>
      </c>
      <c r="AW1633" s="12" t="s">
        <v>34</v>
      </c>
      <c r="AX1633" s="12" t="s">
        <v>74</v>
      </c>
      <c r="AY1633" s="246" t="s">
        <v>153</v>
      </c>
    </row>
    <row r="1634" s="14" customFormat="1">
      <c r="B1634" s="258"/>
      <c r="C1634" s="259"/>
      <c r="D1634" s="233" t="s">
        <v>164</v>
      </c>
      <c r="E1634" s="260" t="s">
        <v>19</v>
      </c>
      <c r="F1634" s="261" t="s">
        <v>1022</v>
      </c>
      <c r="G1634" s="259"/>
      <c r="H1634" s="260" t="s">
        <v>19</v>
      </c>
      <c r="I1634" s="262"/>
      <c r="J1634" s="259"/>
      <c r="K1634" s="259"/>
      <c r="L1634" s="263"/>
      <c r="M1634" s="264"/>
      <c r="N1634" s="265"/>
      <c r="O1634" s="265"/>
      <c r="P1634" s="265"/>
      <c r="Q1634" s="265"/>
      <c r="R1634" s="265"/>
      <c r="S1634" s="265"/>
      <c r="T1634" s="266"/>
      <c r="AT1634" s="267" t="s">
        <v>164</v>
      </c>
      <c r="AU1634" s="267" t="s">
        <v>84</v>
      </c>
      <c r="AV1634" s="14" t="s">
        <v>82</v>
      </c>
      <c r="AW1634" s="14" t="s">
        <v>34</v>
      </c>
      <c r="AX1634" s="14" t="s">
        <v>74</v>
      </c>
      <c r="AY1634" s="267" t="s">
        <v>153</v>
      </c>
    </row>
    <row r="1635" s="12" customFormat="1">
      <c r="B1635" s="236"/>
      <c r="C1635" s="237"/>
      <c r="D1635" s="233" t="s">
        <v>164</v>
      </c>
      <c r="E1635" s="238" t="s">
        <v>19</v>
      </c>
      <c r="F1635" s="239" t="s">
        <v>1775</v>
      </c>
      <c r="G1635" s="237"/>
      <c r="H1635" s="240">
        <v>15.880000000000001</v>
      </c>
      <c r="I1635" s="241"/>
      <c r="J1635" s="237"/>
      <c r="K1635" s="237"/>
      <c r="L1635" s="242"/>
      <c r="M1635" s="243"/>
      <c r="N1635" s="244"/>
      <c r="O1635" s="244"/>
      <c r="P1635" s="244"/>
      <c r="Q1635" s="244"/>
      <c r="R1635" s="244"/>
      <c r="S1635" s="244"/>
      <c r="T1635" s="245"/>
      <c r="AT1635" s="246" t="s">
        <v>164</v>
      </c>
      <c r="AU1635" s="246" t="s">
        <v>84</v>
      </c>
      <c r="AV1635" s="12" t="s">
        <v>84</v>
      </c>
      <c r="AW1635" s="12" t="s">
        <v>34</v>
      </c>
      <c r="AX1635" s="12" t="s">
        <v>74</v>
      </c>
      <c r="AY1635" s="246" t="s">
        <v>153</v>
      </c>
    </row>
    <row r="1636" s="14" customFormat="1">
      <c r="B1636" s="258"/>
      <c r="C1636" s="259"/>
      <c r="D1636" s="233" t="s">
        <v>164</v>
      </c>
      <c r="E1636" s="260" t="s">
        <v>19</v>
      </c>
      <c r="F1636" s="261" t="s">
        <v>1746</v>
      </c>
      <c r="G1636" s="259"/>
      <c r="H1636" s="260" t="s">
        <v>19</v>
      </c>
      <c r="I1636" s="262"/>
      <c r="J1636" s="259"/>
      <c r="K1636" s="259"/>
      <c r="L1636" s="263"/>
      <c r="M1636" s="264"/>
      <c r="N1636" s="265"/>
      <c r="O1636" s="265"/>
      <c r="P1636" s="265"/>
      <c r="Q1636" s="265"/>
      <c r="R1636" s="265"/>
      <c r="S1636" s="265"/>
      <c r="T1636" s="266"/>
      <c r="AT1636" s="267" t="s">
        <v>164</v>
      </c>
      <c r="AU1636" s="267" t="s">
        <v>84</v>
      </c>
      <c r="AV1636" s="14" t="s">
        <v>82</v>
      </c>
      <c r="AW1636" s="14" t="s">
        <v>34</v>
      </c>
      <c r="AX1636" s="14" t="s">
        <v>74</v>
      </c>
      <c r="AY1636" s="267" t="s">
        <v>153</v>
      </c>
    </row>
    <row r="1637" s="12" customFormat="1">
      <c r="B1637" s="236"/>
      <c r="C1637" s="237"/>
      <c r="D1637" s="233" t="s">
        <v>164</v>
      </c>
      <c r="E1637" s="238" t="s">
        <v>19</v>
      </c>
      <c r="F1637" s="239" t="s">
        <v>1776</v>
      </c>
      <c r="G1637" s="237"/>
      <c r="H1637" s="240">
        <v>11.055999999999999</v>
      </c>
      <c r="I1637" s="241"/>
      <c r="J1637" s="237"/>
      <c r="K1637" s="237"/>
      <c r="L1637" s="242"/>
      <c r="M1637" s="243"/>
      <c r="N1637" s="244"/>
      <c r="O1637" s="244"/>
      <c r="P1637" s="244"/>
      <c r="Q1637" s="244"/>
      <c r="R1637" s="244"/>
      <c r="S1637" s="244"/>
      <c r="T1637" s="245"/>
      <c r="AT1637" s="246" t="s">
        <v>164</v>
      </c>
      <c r="AU1637" s="246" t="s">
        <v>84</v>
      </c>
      <c r="AV1637" s="12" t="s">
        <v>84</v>
      </c>
      <c r="AW1637" s="12" t="s">
        <v>34</v>
      </c>
      <c r="AX1637" s="12" t="s">
        <v>74</v>
      </c>
      <c r="AY1637" s="246" t="s">
        <v>153</v>
      </c>
    </row>
    <row r="1638" s="13" customFormat="1">
      <c r="B1638" s="247"/>
      <c r="C1638" s="248"/>
      <c r="D1638" s="233" t="s">
        <v>164</v>
      </c>
      <c r="E1638" s="249" t="s">
        <v>19</v>
      </c>
      <c r="F1638" s="250" t="s">
        <v>167</v>
      </c>
      <c r="G1638" s="248"/>
      <c r="H1638" s="251">
        <v>267.54700000000003</v>
      </c>
      <c r="I1638" s="252"/>
      <c r="J1638" s="248"/>
      <c r="K1638" s="248"/>
      <c r="L1638" s="253"/>
      <c r="M1638" s="254"/>
      <c r="N1638" s="255"/>
      <c r="O1638" s="255"/>
      <c r="P1638" s="255"/>
      <c r="Q1638" s="255"/>
      <c r="R1638" s="255"/>
      <c r="S1638" s="255"/>
      <c r="T1638" s="256"/>
      <c r="AT1638" s="257" t="s">
        <v>164</v>
      </c>
      <c r="AU1638" s="257" t="s">
        <v>84</v>
      </c>
      <c r="AV1638" s="13" t="s">
        <v>160</v>
      </c>
      <c r="AW1638" s="13" t="s">
        <v>34</v>
      </c>
      <c r="AX1638" s="13" t="s">
        <v>82</v>
      </c>
      <c r="AY1638" s="257" t="s">
        <v>153</v>
      </c>
    </row>
    <row r="1639" s="1" customFormat="1" ht="16.5" customHeight="1">
      <c r="B1639" s="39"/>
      <c r="C1639" s="279" t="s">
        <v>1777</v>
      </c>
      <c r="D1639" s="279" t="s">
        <v>275</v>
      </c>
      <c r="E1639" s="280" t="s">
        <v>1778</v>
      </c>
      <c r="F1639" s="281" t="s">
        <v>1779</v>
      </c>
      <c r="G1639" s="282" t="s">
        <v>182</v>
      </c>
      <c r="H1639" s="283">
        <v>272.89800000000002</v>
      </c>
      <c r="I1639" s="284"/>
      <c r="J1639" s="285">
        <f>ROUND(I1639*H1639,2)</f>
        <v>0</v>
      </c>
      <c r="K1639" s="281" t="s">
        <v>159</v>
      </c>
      <c r="L1639" s="286"/>
      <c r="M1639" s="287" t="s">
        <v>19</v>
      </c>
      <c r="N1639" s="288" t="s">
        <v>45</v>
      </c>
      <c r="O1639" s="84"/>
      <c r="P1639" s="229">
        <f>O1639*H1639</f>
        <v>0</v>
      </c>
      <c r="Q1639" s="229">
        <v>0.00022000000000000001</v>
      </c>
      <c r="R1639" s="229">
        <f>Q1639*H1639</f>
        <v>0.060037560000000011</v>
      </c>
      <c r="S1639" s="229">
        <v>0</v>
      </c>
      <c r="T1639" s="230">
        <f>S1639*H1639</f>
        <v>0</v>
      </c>
      <c r="AR1639" s="231" t="s">
        <v>336</v>
      </c>
      <c r="AT1639" s="231" t="s">
        <v>275</v>
      </c>
      <c r="AU1639" s="231" t="s">
        <v>84</v>
      </c>
      <c r="AY1639" s="18" t="s">
        <v>153</v>
      </c>
      <c r="BE1639" s="232">
        <f>IF(N1639="základní",J1639,0)</f>
        <v>0</v>
      </c>
      <c r="BF1639" s="232">
        <f>IF(N1639="snížená",J1639,0)</f>
        <v>0</v>
      </c>
      <c r="BG1639" s="232">
        <f>IF(N1639="zákl. přenesená",J1639,0)</f>
        <v>0</v>
      </c>
      <c r="BH1639" s="232">
        <f>IF(N1639="sníž. přenesená",J1639,0)</f>
        <v>0</v>
      </c>
      <c r="BI1639" s="232">
        <f>IF(N1639="nulová",J1639,0)</f>
        <v>0</v>
      </c>
      <c r="BJ1639" s="18" t="s">
        <v>82</v>
      </c>
      <c r="BK1639" s="232">
        <f>ROUND(I1639*H1639,2)</f>
        <v>0</v>
      </c>
      <c r="BL1639" s="18" t="s">
        <v>257</v>
      </c>
      <c r="BM1639" s="231" t="s">
        <v>1780</v>
      </c>
    </row>
    <row r="1640" s="12" customFormat="1">
      <c r="B1640" s="236"/>
      <c r="C1640" s="237"/>
      <c r="D1640" s="233" t="s">
        <v>164</v>
      </c>
      <c r="E1640" s="237"/>
      <c r="F1640" s="239" t="s">
        <v>1781</v>
      </c>
      <c r="G1640" s="237"/>
      <c r="H1640" s="240">
        <v>272.89800000000002</v>
      </c>
      <c r="I1640" s="241"/>
      <c r="J1640" s="237"/>
      <c r="K1640" s="237"/>
      <c r="L1640" s="242"/>
      <c r="M1640" s="243"/>
      <c r="N1640" s="244"/>
      <c r="O1640" s="244"/>
      <c r="P1640" s="244"/>
      <c r="Q1640" s="244"/>
      <c r="R1640" s="244"/>
      <c r="S1640" s="244"/>
      <c r="T1640" s="245"/>
      <c r="AT1640" s="246" t="s">
        <v>164</v>
      </c>
      <c r="AU1640" s="246" t="s">
        <v>84</v>
      </c>
      <c r="AV1640" s="12" t="s">
        <v>84</v>
      </c>
      <c r="AW1640" s="12" t="s">
        <v>4</v>
      </c>
      <c r="AX1640" s="12" t="s">
        <v>82</v>
      </c>
      <c r="AY1640" s="246" t="s">
        <v>153</v>
      </c>
    </row>
    <row r="1641" s="1" customFormat="1" ht="24" customHeight="1">
      <c r="B1641" s="39"/>
      <c r="C1641" s="220" t="s">
        <v>1782</v>
      </c>
      <c r="D1641" s="220" t="s">
        <v>155</v>
      </c>
      <c r="E1641" s="221" t="s">
        <v>1783</v>
      </c>
      <c r="F1641" s="222" t="s">
        <v>1784</v>
      </c>
      <c r="G1641" s="223" t="s">
        <v>215</v>
      </c>
      <c r="H1641" s="224">
        <v>2.2170000000000001</v>
      </c>
      <c r="I1641" s="225"/>
      <c r="J1641" s="226">
        <f>ROUND(I1641*H1641,2)</f>
        <v>0</v>
      </c>
      <c r="K1641" s="222" t="s">
        <v>159</v>
      </c>
      <c r="L1641" s="44"/>
      <c r="M1641" s="227" t="s">
        <v>19</v>
      </c>
      <c r="N1641" s="228" t="s">
        <v>45</v>
      </c>
      <c r="O1641" s="84"/>
      <c r="P1641" s="229">
        <f>O1641*H1641</f>
        <v>0</v>
      </c>
      <c r="Q1641" s="229">
        <v>0</v>
      </c>
      <c r="R1641" s="229">
        <f>Q1641*H1641</f>
        <v>0</v>
      </c>
      <c r="S1641" s="229">
        <v>0</v>
      </c>
      <c r="T1641" s="230">
        <f>S1641*H1641</f>
        <v>0</v>
      </c>
      <c r="AR1641" s="231" t="s">
        <v>257</v>
      </c>
      <c r="AT1641" s="231" t="s">
        <v>155</v>
      </c>
      <c r="AU1641" s="231" t="s">
        <v>84</v>
      </c>
      <c r="AY1641" s="18" t="s">
        <v>153</v>
      </c>
      <c r="BE1641" s="232">
        <f>IF(N1641="základní",J1641,0)</f>
        <v>0</v>
      </c>
      <c r="BF1641" s="232">
        <f>IF(N1641="snížená",J1641,0)</f>
        <v>0</v>
      </c>
      <c r="BG1641" s="232">
        <f>IF(N1641="zákl. přenesená",J1641,0)</f>
        <v>0</v>
      </c>
      <c r="BH1641" s="232">
        <f>IF(N1641="sníž. přenesená",J1641,0)</f>
        <v>0</v>
      </c>
      <c r="BI1641" s="232">
        <f>IF(N1641="nulová",J1641,0)</f>
        <v>0</v>
      </c>
      <c r="BJ1641" s="18" t="s">
        <v>82</v>
      </c>
      <c r="BK1641" s="232">
        <f>ROUND(I1641*H1641,2)</f>
        <v>0</v>
      </c>
      <c r="BL1641" s="18" t="s">
        <v>257</v>
      </c>
      <c r="BM1641" s="231" t="s">
        <v>1785</v>
      </c>
    </row>
    <row r="1642" s="1" customFormat="1">
      <c r="B1642" s="39"/>
      <c r="C1642" s="40"/>
      <c r="D1642" s="233" t="s">
        <v>162</v>
      </c>
      <c r="E1642" s="40"/>
      <c r="F1642" s="234" t="s">
        <v>1524</v>
      </c>
      <c r="G1642" s="40"/>
      <c r="H1642" s="40"/>
      <c r="I1642" s="146"/>
      <c r="J1642" s="40"/>
      <c r="K1642" s="40"/>
      <c r="L1642" s="44"/>
      <c r="M1642" s="235"/>
      <c r="N1642" s="84"/>
      <c r="O1642" s="84"/>
      <c r="P1642" s="84"/>
      <c r="Q1642" s="84"/>
      <c r="R1642" s="84"/>
      <c r="S1642" s="84"/>
      <c r="T1642" s="85"/>
      <c r="AT1642" s="18" t="s">
        <v>162</v>
      </c>
      <c r="AU1642" s="18" t="s">
        <v>84</v>
      </c>
    </row>
    <row r="1643" s="11" customFormat="1" ht="22.8" customHeight="1">
      <c r="B1643" s="204"/>
      <c r="C1643" s="205"/>
      <c r="D1643" s="206" t="s">
        <v>73</v>
      </c>
      <c r="E1643" s="218" t="s">
        <v>1786</v>
      </c>
      <c r="F1643" s="218" t="s">
        <v>1787</v>
      </c>
      <c r="G1643" s="205"/>
      <c r="H1643" s="205"/>
      <c r="I1643" s="208"/>
      <c r="J1643" s="219">
        <f>BK1643</f>
        <v>0</v>
      </c>
      <c r="K1643" s="205"/>
      <c r="L1643" s="210"/>
      <c r="M1643" s="211"/>
      <c r="N1643" s="212"/>
      <c r="O1643" s="212"/>
      <c r="P1643" s="213">
        <f>SUM(P1644:P1830)</f>
        <v>0</v>
      </c>
      <c r="Q1643" s="212"/>
      <c r="R1643" s="213">
        <f>SUM(R1644:R1830)</f>
        <v>4.1842725500000002</v>
      </c>
      <c r="S1643" s="212"/>
      <c r="T1643" s="214">
        <f>SUM(T1644:T1830)</f>
        <v>12.176100000000002</v>
      </c>
      <c r="AR1643" s="215" t="s">
        <v>84</v>
      </c>
      <c r="AT1643" s="216" t="s">
        <v>73</v>
      </c>
      <c r="AU1643" s="216" t="s">
        <v>82</v>
      </c>
      <c r="AY1643" s="215" t="s">
        <v>153</v>
      </c>
      <c r="BK1643" s="217">
        <f>SUM(BK1644:BK1830)</f>
        <v>0</v>
      </c>
    </row>
    <row r="1644" s="1" customFormat="1" ht="16.5" customHeight="1">
      <c r="B1644" s="39"/>
      <c r="C1644" s="220" t="s">
        <v>1788</v>
      </c>
      <c r="D1644" s="220" t="s">
        <v>155</v>
      </c>
      <c r="E1644" s="221" t="s">
        <v>1789</v>
      </c>
      <c r="F1644" s="222" t="s">
        <v>1790</v>
      </c>
      <c r="G1644" s="223" t="s">
        <v>158</v>
      </c>
      <c r="H1644" s="224">
        <v>210.61000000000001</v>
      </c>
      <c r="I1644" s="225"/>
      <c r="J1644" s="226">
        <f>ROUND(I1644*H1644,2)</f>
        <v>0</v>
      </c>
      <c r="K1644" s="222" t="s">
        <v>159</v>
      </c>
      <c r="L1644" s="44"/>
      <c r="M1644" s="227" t="s">
        <v>19</v>
      </c>
      <c r="N1644" s="228" t="s">
        <v>45</v>
      </c>
      <c r="O1644" s="84"/>
      <c r="P1644" s="229">
        <f>O1644*H1644</f>
        <v>0</v>
      </c>
      <c r="Q1644" s="229">
        <v>0.00029999999999999997</v>
      </c>
      <c r="R1644" s="229">
        <f>Q1644*H1644</f>
        <v>0.063183000000000003</v>
      </c>
      <c r="S1644" s="229">
        <v>0</v>
      </c>
      <c r="T1644" s="230">
        <f>S1644*H1644</f>
        <v>0</v>
      </c>
      <c r="AR1644" s="231" t="s">
        <v>257</v>
      </c>
      <c r="AT1644" s="231" t="s">
        <v>155</v>
      </c>
      <c r="AU1644" s="231" t="s">
        <v>84</v>
      </c>
      <c r="AY1644" s="18" t="s">
        <v>153</v>
      </c>
      <c r="BE1644" s="232">
        <f>IF(N1644="základní",J1644,0)</f>
        <v>0</v>
      </c>
      <c r="BF1644" s="232">
        <f>IF(N1644="snížená",J1644,0)</f>
        <v>0</v>
      </c>
      <c r="BG1644" s="232">
        <f>IF(N1644="zákl. přenesená",J1644,0)</f>
        <v>0</v>
      </c>
      <c r="BH1644" s="232">
        <f>IF(N1644="sníž. přenesená",J1644,0)</f>
        <v>0</v>
      </c>
      <c r="BI1644" s="232">
        <f>IF(N1644="nulová",J1644,0)</f>
        <v>0</v>
      </c>
      <c r="BJ1644" s="18" t="s">
        <v>82</v>
      </c>
      <c r="BK1644" s="232">
        <f>ROUND(I1644*H1644,2)</f>
        <v>0</v>
      </c>
      <c r="BL1644" s="18" t="s">
        <v>257</v>
      </c>
      <c r="BM1644" s="231" t="s">
        <v>1791</v>
      </c>
    </row>
    <row r="1645" s="1" customFormat="1">
      <c r="B1645" s="39"/>
      <c r="C1645" s="40"/>
      <c r="D1645" s="233" t="s">
        <v>162</v>
      </c>
      <c r="E1645" s="40"/>
      <c r="F1645" s="234" t="s">
        <v>1792</v>
      </c>
      <c r="G1645" s="40"/>
      <c r="H1645" s="40"/>
      <c r="I1645" s="146"/>
      <c r="J1645" s="40"/>
      <c r="K1645" s="40"/>
      <c r="L1645" s="44"/>
      <c r="M1645" s="235"/>
      <c r="N1645" s="84"/>
      <c r="O1645" s="84"/>
      <c r="P1645" s="84"/>
      <c r="Q1645" s="84"/>
      <c r="R1645" s="84"/>
      <c r="S1645" s="84"/>
      <c r="T1645" s="85"/>
      <c r="AT1645" s="18" t="s">
        <v>162</v>
      </c>
      <c r="AU1645" s="18" t="s">
        <v>84</v>
      </c>
    </row>
    <row r="1646" s="14" customFormat="1">
      <c r="B1646" s="258"/>
      <c r="C1646" s="259"/>
      <c r="D1646" s="233" t="s">
        <v>164</v>
      </c>
      <c r="E1646" s="260" t="s">
        <v>19</v>
      </c>
      <c r="F1646" s="261" t="s">
        <v>1793</v>
      </c>
      <c r="G1646" s="259"/>
      <c r="H1646" s="260" t="s">
        <v>19</v>
      </c>
      <c r="I1646" s="262"/>
      <c r="J1646" s="259"/>
      <c r="K1646" s="259"/>
      <c r="L1646" s="263"/>
      <c r="M1646" s="264"/>
      <c r="N1646" s="265"/>
      <c r="O1646" s="265"/>
      <c r="P1646" s="265"/>
      <c r="Q1646" s="265"/>
      <c r="R1646" s="265"/>
      <c r="S1646" s="265"/>
      <c r="T1646" s="266"/>
      <c r="AT1646" s="267" t="s">
        <v>164</v>
      </c>
      <c r="AU1646" s="267" t="s">
        <v>84</v>
      </c>
      <c r="AV1646" s="14" t="s">
        <v>82</v>
      </c>
      <c r="AW1646" s="14" t="s">
        <v>34</v>
      </c>
      <c r="AX1646" s="14" t="s">
        <v>74</v>
      </c>
      <c r="AY1646" s="267" t="s">
        <v>153</v>
      </c>
    </row>
    <row r="1647" s="12" customFormat="1">
      <c r="B1647" s="236"/>
      <c r="C1647" s="237"/>
      <c r="D1647" s="233" t="s">
        <v>164</v>
      </c>
      <c r="E1647" s="238" t="s">
        <v>19</v>
      </c>
      <c r="F1647" s="239" t="s">
        <v>1794</v>
      </c>
      <c r="G1647" s="237"/>
      <c r="H1647" s="240">
        <v>16.870000000000001</v>
      </c>
      <c r="I1647" s="241"/>
      <c r="J1647" s="237"/>
      <c r="K1647" s="237"/>
      <c r="L1647" s="242"/>
      <c r="M1647" s="243"/>
      <c r="N1647" s="244"/>
      <c r="O1647" s="244"/>
      <c r="P1647" s="244"/>
      <c r="Q1647" s="244"/>
      <c r="R1647" s="244"/>
      <c r="S1647" s="244"/>
      <c r="T1647" s="245"/>
      <c r="AT1647" s="246" t="s">
        <v>164</v>
      </c>
      <c r="AU1647" s="246" t="s">
        <v>84</v>
      </c>
      <c r="AV1647" s="12" t="s">
        <v>84</v>
      </c>
      <c r="AW1647" s="12" t="s">
        <v>34</v>
      </c>
      <c r="AX1647" s="12" t="s">
        <v>74</v>
      </c>
      <c r="AY1647" s="246" t="s">
        <v>153</v>
      </c>
    </row>
    <row r="1648" s="12" customFormat="1">
      <c r="B1648" s="236"/>
      <c r="C1648" s="237"/>
      <c r="D1648" s="233" t="s">
        <v>164</v>
      </c>
      <c r="E1648" s="238" t="s">
        <v>19</v>
      </c>
      <c r="F1648" s="239" t="s">
        <v>1795</v>
      </c>
      <c r="G1648" s="237"/>
      <c r="H1648" s="240">
        <v>-4.2000000000000002</v>
      </c>
      <c r="I1648" s="241"/>
      <c r="J1648" s="237"/>
      <c r="K1648" s="237"/>
      <c r="L1648" s="242"/>
      <c r="M1648" s="243"/>
      <c r="N1648" s="244"/>
      <c r="O1648" s="244"/>
      <c r="P1648" s="244"/>
      <c r="Q1648" s="244"/>
      <c r="R1648" s="244"/>
      <c r="S1648" s="244"/>
      <c r="T1648" s="245"/>
      <c r="AT1648" s="246" t="s">
        <v>164</v>
      </c>
      <c r="AU1648" s="246" t="s">
        <v>84</v>
      </c>
      <c r="AV1648" s="12" t="s">
        <v>84</v>
      </c>
      <c r="AW1648" s="12" t="s">
        <v>34</v>
      </c>
      <c r="AX1648" s="12" t="s">
        <v>74</v>
      </c>
      <c r="AY1648" s="246" t="s">
        <v>153</v>
      </c>
    </row>
    <row r="1649" s="12" customFormat="1">
      <c r="B1649" s="236"/>
      <c r="C1649" s="237"/>
      <c r="D1649" s="233" t="s">
        <v>164</v>
      </c>
      <c r="E1649" s="238" t="s">
        <v>19</v>
      </c>
      <c r="F1649" s="239" t="s">
        <v>1796</v>
      </c>
      <c r="G1649" s="237"/>
      <c r="H1649" s="240">
        <v>26.039999999999999</v>
      </c>
      <c r="I1649" s="241"/>
      <c r="J1649" s="237"/>
      <c r="K1649" s="237"/>
      <c r="L1649" s="242"/>
      <c r="M1649" s="243"/>
      <c r="N1649" s="244"/>
      <c r="O1649" s="244"/>
      <c r="P1649" s="244"/>
      <c r="Q1649" s="244"/>
      <c r="R1649" s="244"/>
      <c r="S1649" s="244"/>
      <c r="T1649" s="245"/>
      <c r="AT1649" s="246" t="s">
        <v>164</v>
      </c>
      <c r="AU1649" s="246" t="s">
        <v>84</v>
      </c>
      <c r="AV1649" s="12" t="s">
        <v>84</v>
      </c>
      <c r="AW1649" s="12" t="s">
        <v>34</v>
      </c>
      <c r="AX1649" s="12" t="s">
        <v>74</v>
      </c>
      <c r="AY1649" s="246" t="s">
        <v>153</v>
      </c>
    </row>
    <row r="1650" s="12" customFormat="1">
      <c r="B1650" s="236"/>
      <c r="C1650" s="237"/>
      <c r="D1650" s="233" t="s">
        <v>164</v>
      </c>
      <c r="E1650" s="238" t="s">
        <v>19</v>
      </c>
      <c r="F1650" s="239" t="s">
        <v>1797</v>
      </c>
      <c r="G1650" s="237"/>
      <c r="H1650" s="240">
        <v>-3.6000000000000001</v>
      </c>
      <c r="I1650" s="241"/>
      <c r="J1650" s="237"/>
      <c r="K1650" s="237"/>
      <c r="L1650" s="242"/>
      <c r="M1650" s="243"/>
      <c r="N1650" s="244"/>
      <c r="O1650" s="244"/>
      <c r="P1650" s="244"/>
      <c r="Q1650" s="244"/>
      <c r="R1650" s="244"/>
      <c r="S1650" s="244"/>
      <c r="T1650" s="245"/>
      <c r="AT1650" s="246" t="s">
        <v>164</v>
      </c>
      <c r="AU1650" s="246" t="s">
        <v>84</v>
      </c>
      <c r="AV1650" s="12" t="s">
        <v>84</v>
      </c>
      <c r="AW1650" s="12" t="s">
        <v>34</v>
      </c>
      <c r="AX1650" s="12" t="s">
        <v>74</v>
      </c>
      <c r="AY1650" s="246" t="s">
        <v>153</v>
      </c>
    </row>
    <row r="1651" s="12" customFormat="1">
      <c r="B1651" s="236"/>
      <c r="C1651" s="237"/>
      <c r="D1651" s="233" t="s">
        <v>164</v>
      </c>
      <c r="E1651" s="238" t="s">
        <v>19</v>
      </c>
      <c r="F1651" s="239" t="s">
        <v>1798</v>
      </c>
      <c r="G1651" s="237"/>
      <c r="H1651" s="240">
        <v>13.68</v>
      </c>
      <c r="I1651" s="241"/>
      <c r="J1651" s="237"/>
      <c r="K1651" s="237"/>
      <c r="L1651" s="242"/>
      <c r="M1651" s="243"/>
      <c r="N1651" s="244"/>
      <c r="O1651" s="244"/>
      <c r="P1651" s="244"/>
      <c r="Q1651" s="244"/>
      <c r="R1651" s="244"/>
      <c r="S1651" s="244"/>
      <c r="T1651" s="245"/>
      <c r="AT1651" s="246" t="s">
        <v>164</v>
      </c>
      <c r="AU1651" s="246" t="s">
        <v>84</v>
      </c>
      <c r="AV1651" s="12" t="s">
        <v>84</v>
      </c>
      <c r="AW1651" s="12" t="s">
        <v>34</v>
      </c>
      <c r="AX1651" s="12" t="s">
        <v>74</v>
      </c>
      <c r="AY1651" s="246" t="s">
        <v>153</v>
      </c>
    </row>
    <row r="1652" s="12" customFormat="1">
      <c r="B1652" s="236"/>
      <c r="C1652" s="237"/>
      <c r="D1652" s="233" t="s">
        <v>164</v>
      </c>
      <c r="E1652" s="238" t="s">
        <v>19</v>
      </c>
      <c r="F1652" s="239" t="s">
        <v>1799</v>
      </c>
      <c r="G1652" s="237"/>
      <c r="H1652" s="240">
        <v>-3.7999999999999998</v>
      </c>
      <c r="I1652" s="241"/>
      <c r="J1652" s="237"/>
      <c r="K1652" s="237"/>
      <c r="L1652" s="242"/>
      <c r="M1652" s="243"/>
      <c r="N1652" s="244"/>
      <c r="O1652" s="244"/>
      <c r="P1652" s="244"/>
      <c r="Q1652" s="244"/>
      <c r="R1652" s="244"/>
      <c r="S1652" s="244"/>
      <c r="T1652" s="245"/>
      <c r="AT1652" s="246" t="s">
        <v>164</v>
      </c>
      <c r="AU1652" s="246" t="s">
        <v>84</v>
      </c>
      <c r="AV1652" s="12" t="s">
        <v>84</v>
      </c>
      <c r="AW1652" s="12" t="s">
        <v>34</v>
      </c>
      <c r="AX1652" s="12" t="s">
        <v>74</v>
      </c>
      <c r="AY1652" s="246" t="s">
        <v>153</v>
      </c>
    </row>
    <row r="1653" s="14" customFormat="1">
      <c r="B1653" s="258"/>
      <c r="C1653" s="259"/>
      <c r="D1653" s="233" t="s">
        <v>164</v>
      </c>
      <c r="E1653" s="260" t="s">
        <v>19</v>
      </c>
      <c r="F1653" s="261" t="s">
        <v>1800</v>
      </c>
      <c r="G1653" s="259"/>
      <c r="H1653" s="260" t="s">
        <v>19</v>
      </c>
      <c r="I1653" s="262"/>
      <c r="J1653" s="259"/>
      <c r="K1653" s="259"/>
      <c r="L1653" s="263"/>
      <c r="M1653" s="264"/>
      <c r="N1653" s="265"/>
      <c r="O1653" s="265"/>
      <c r="P1653" s="265"/>
      <c r="Q1653" s="265"/>
      <c r="R1653" s="265"/>
      <c r="S1653" s="265"/>
      <c r="T1653" s="266"/>
      <c r="AT1653" s="267" t="s">
        <v>164</v>
      </c>
      <c r="AU1653" s="267" t="s">
        <v>84</v>
      </c>
      <c r="AV1653" s="14" t="s">
        <v>82</v>
      </c>
      <c r="AW1653" s="14" t="s">
        <v>34</v>
      </c>
      <c r="AX1653" s="14" t="s">
        <v>74</v>
      </c>
      <c r="AY1653" s="267" t="s">
        <v>153</v>
      </c>
    </row>
    <row r="1654" s="12" customFormat="1">
      <c r="B1654" s="236"/>
      <c r="C1654" s="237"/>
      <c r="D1654" s="233" t="s">
        <v>164</v>
      </c>
      <c r="E1654" s="238" t="s">
        <v>19</v>
      </c>
      <c r="F1654" s="239" t="s">
        <v>1801</v>
      </c>
      <c r="G1654" s="237"/>
      <c r="H1654" s="240">
        <v>13.82</v>
      </c>
      <c r="I1654" s="241"/>
      <c r="J1654" s="237"/>
      <c r="K1654" s="237"/>
      <c r="L1654" s="242"/>
      <c r="M1654" s="243"/>
      <c r="N1654" s="244"/>
      <c r="O1654" s="244"/>
      <c r="P1654" s="244"/>
      <c r="Q1654" s="244"/>
      <c r="R1654" s="244"/>
      <c r="S1654" s="244"/>
      <c r="T1654" s="245"/>
      <c r="AT1654" s="246" t="s">
        <v>164</v>
      </c>
      <c r="AU1654" s="246" t="s">
        <v>84</v>
      </c>
      <c r="AV1654" s="12" t="s">
        <v>84</v>
      </c>
      <c r="AW1654" s="12" t="s">
        <v>34</v>
      </c>
      <c r="AX1654" s="12" t="s">
        <v>74</v>
      </c>
      <c r="AY1654" s="246" t="s">
        <v>153</v>
      </c>
    </row>
    <row r="1655" s="12" customFormat="1">
      <c r="B1655" s="236"/>
      <c r="C1655" s="237"/>
      <c r="D1655" s="233" t="s">
        <v>164</v>
      </c>
      <c r="E1655" s="238" t="s">
        <v>19</v>
      </c>
      <c r="F1655" s="239" t="s">
        <v>1802</v>
      </c>
      <c r="G1655" s="237"/>
      <c r="H1655" s="240">
        <v>-2.3999999999999999</v>
      </c>
      <c r="I1655" s="241"/>
      <c r="J1655" s="237"/>
      <c r="K1655" s="237"/>
      <c r="L1655" s="242"/>
      <c r="M1655" s="243"/>
      <c r="N1655" s="244"/>
      <c r="O1655" s="244"/>
      <c r="P1655" s="244"/>
      <c r="Q1655" s="244"/>
      <c r="R1655" s="244"/>
      <c r="S1655" s="244"/>
      <c r="T1655" s="245"/>
      <c r="AT1655" s="246" t="s">
        <v>164</v>
      </c>
      <c r="AU1655" s="246" t="s">
        <v>84</v>
      </c>
      <c r="AV1655" s="12" t="s">
        <v>84</v>
      </c>
      <c r="AW1655" s="12" t="s">
        <v>34</v>
      </c>
      <c r="AX1655" s="12" t="s">
        <v>74</v>
      </c>
      <c r="AY1655" s="246" t="s">
        <v>153</v>
      </c>
    </row>
    <row r="1656" s="12" customFormat="1">
      <c r="B1656" s="236"/>
      <c r="C1656" s="237"/>
      <c r="D1656" s="233" t="s">
        <v>164</v>
      </c>
      <c r="E1656" s="238" t="s">
        <v>19</v>
      </c>
      <c r="F1656" s="239" t="s">
        <v>1803</v>
      </c>
      <c r="G1656" s="237"/>
      <c r="H1656" s="240">
        <v>10.34</v>
      </c>
      <c r="I1656" s="241"/>
      <c r="J1656" s="237"/>
      <c r="K1656" s="237"/>
      <c r="L1656" s="242"/>
      <c r="M1656" s="243"/>
      <c r="N1656" s="244"/>
      <c r="O1656" s="244"/>
      <c r="P1656" s="244"/>
      <c r="Q1656" s="244"/>
      <c r="R1656" s="244"/>
      <c r="S1656" s="244"/>
      <c r="T1656" s="245"/>
      <c r="AT1656" s="246" t="s">
        <v>164</v>
      </c>
      <c r="AU1656" s="246" t="s">
        <v>84</v>
      </c>
      <c r="AV1656" s="12" t="s">
        <v>84</v>
      </c>
      <c r="AW1656" s="12" t="s">
        <v>34</v>
      </c>
      <c r="AX1656" s="12" t="s">
        <v>74</v>
      </c>
      <c r="AY1656" s="246" t="s">
        <v>153</v>
      </c>
    </row>
    <row r="1657" s="12" customFormat="1">
      <c r="B1657" s="236"/>
      <c r="C1657" s="237"/>
      <c r="D1657" s="233" t="s">
        <v>164</v>
      </c>
      <c r="E1657" s="238" t="s">
        <v>19</v>
      </c>
      <c r="F1657" s="239" t="s">
        <v>1804</v>
      </c>
      <c r="G1657" s="237"/>
      <c r="H1657" s="240">
        <v>-1.2</v>
      </c>
      <c r="I1657" s="241"/>
      <c r="J1657" s="237"/>
      <c r="K1657" s="237"/>
      <c r="L1657" s="242"/>
      <c r="M1657" s="243"/>
      <c r="N1657" s="244"/>
      <c r="O1657" s="244"/>
      <c r="P1657" s="244"/>
      <c r="Q1657" s="244"/>
      <c r="R1657" s="244"/>
      <c r="S1657" s="244"/>
      <c r="T1657" s="245"/>
      <c r="AT1657" s="246" t="s">
        <v>164</v>
      </c>
      <c r="AU1657" s="246" t="s">
        <v>84</v>
      </c>
      <c r="AV1657" s="12" t="s">
        <v>84</v>
      </c>
      <c r="AW1657" s="12" t="s">
        <v>34</v>
      </c>
      <c r="AX1657" s="12" t="s">
        <v>74</v>
      </c>
      <c r="AY1657" s="246" t="s">
        <v>153</v>
      </c>
    </row>
    <row r="1658" s="12" customFormat="1">
      <c r="B1658" s="236"/>
      <c r="C1658" s="237"/>
      <c r="D1658" s="233" t="s">
        <v>164</v>
      </c>
      <c r="E1658" s="238" t="s">
        <v>19</v>
      </c>
      <c r="F1658" s="239" t="s">
        <v>1805</v>
      </c>
      <c r="G1658" s="237"/>
      <c r="H1658" s="240">
        <v>12.08</v>
      </c>
      <c r="I1658" s="241"/>
      <c r="J1658" s="237"/>
      <c r="K1658" s="237"/>
      <c r="L1658" s="242"/>
      <c r="M1658" s="243"/>
      <c r="N1658" s="244"/>
      <c r="O1658" s="244"/>
      <c r="P1658" s="244"/>
      <c r="Q1658" s="244"/>
      <c r="R1658" s="244"/>
      <c r="S1658" s="244"/>
      <c r="T1658" s="245"/>
      <c r="AT1658" s="246" t="s">
        <v>164</v>
      </c>
      <c r="AU1658" s="246" t="s">
        <v>84</v>
      </c>
      <c r="AV1658" s="12" t="s">
        <v>84</v>
      </c>
      <c r="AW1658" s="12" t="s">
        <v>34</v>
      </c>
      <c r="AX1658" s="12" t="s">
        <v>74</v>
      </c>
      <c r="AY1658" s="246" t="s">
        <v>153</v>
      </c>
    </row>
    <row r="1659" s="12" customFormat="1">
      <c r="B1659" s="236"/>
      <c r="C1659" s="237"/>
      <c r="D1659" s="233" t="s">
        <v>164</v>
      </c>
      <c r="E1659" s="238" t="s">
        <v>19</v>
      </c>
      <c r="F1659" s="239" t="s">
        <v>1804</v>
      </c>
      <c r="G1659" s="237"/>
      <c r="H1659" s="240">
        <v>-1.2</v>
      </c>
      <c r="I1659" s="241"/>
      <c r="J1659" s="237"/>
      <c r="K1659" s="237"/>
      <c r="L1659" s="242"/>
      <c r="M1659" s="243"/>
      <c r="N1659" s="244"/>
      <c r="O1659" s="244"/>
      <c r="P1659" s="244"/>
      <c r="Q1659" s="244"/>
      <c r="R1659" s="244"/>
      <c r="S1659" s="244"/>
      <c r="T1659" s="245"/>
      <c r="AT1659" s="246" t="s">
        <v>164</v>
      </c>
      <c r="AU1659" s="246" t="s">
        <v>84</v>
      </c>
      <c r="AV1659" s="12" t="s">
        <v>84</v>
      </c>
      <c r="AW1659" s="12" t="s">
        <v>34</v>
      </c>
      <c r="AX1659" s="12" t="s">
        <v>74</v>
      </c>
      <c r="AY1659" s="246" t="s">
        <v>153</v>
      </c>
    </row>
    <row r="1660" s="14" customFormat="1">
      <c r="B1660" s="258"/>
      <c r="C1660" s="259"/>
      <c r="D1660" s="233" t="s">
        <v>164</v>
      </c>
      <c r="E1660" s="260" t="s">
        <v>19</v>
      </c>
      <c r="F1660" s="261" t="s">
        <v>1062</v>
      </c>
      <c r="G1660" s="259"/>
      <c r="H1660" s="260" t="s">
        <v>19</v>
      </c>
      <c r="I1660" s="262"/>
      <c r="J1660" s="259"/>
      <c r="K1660" s="259"/>
      <c r="L1660" s="263"/>
      <c r="M1660" s="264"/>
      <c r="N1660" s="265"/>
      <c r="O1660" s="265"/>
      <c r="P1660" s="265"/>
      <c r="Q1660" s="265"/>
      <c r="R1660" s="265"/>
      <c r="S1660" s="265"/>
      <c r="T1660" s="266"/>
      <c r="AT1660" s="267" t="s">
        <v>164</v>
      </c>
      <c r="AU1660" s="267" t="s">
        <v>84</v>
      </c>
      <c r="AV1660" s="14" t="s">
        <v>82</v>
      </c>
      <c r="AW1660" s="14" t="s">
        <v>34</v>
      </c>
      <c r="AX1660" s="14" t="s">
        <v>74</v>
      </c>
      <c r="AY1660" s="267" t="s">
        <v>153</v>
      </c>
    </row>
    <row r="1661" s="12" customFormat="1">
      <c r="B1661" s="236"/>
      <c r="C1661" s="237"/>
      <c r="D1661" s="233" t="s">
        <v>164</v>
      </c>
      <c r="E1661" s="238" t="s">
        <v>19</v>
      </c>
      <c r="F1661" s="239" t="s">
        <v>1806</v>
      </c>
      <c r="G1661" s="237"/>
      <c r="H1661" s="240">
        <v>17.239999999999998</v>
      </c>
      <c r="I1661" s="241"/>
      <c r="J1661" s="237"/>
      <c r="K1661" s="237"/>
      <c r="L1661" s="242"/>
      <c r="M1661" s="243"/>
      <c r="N1661" s="244"/>
      <c r="O1661" s="244"/>
      <c r="P1661" s="244"/>
      <c r="Q1661" s="244"/>
      <c r="R1661" s="244"/>
      <c r="S1661" s="244"/>
      <c r="T1661" s="245"/>
      <c r="AT1661" s="246" t="s">
        <v>164</v>
      </c>
      <c r="AU1661" s="246" t="s">
        <v>84</v>
      </c>
      <c r="AV1661" s="12" t="s">
        <v>84</v>
      </c>
      <c r="AW1661" s="12" t="s">
        <v>34</v>
      </c>
      <c r="AX1661" s="12" t="s">
        <v>74</v>
      </c>
      <c r="AY1661" s="246" t="s">
        <v>153</v>
      </c>
    </row>
    <row r="1662" s="12" customFormat="1">
      <c r="B1662" s="236"/>
      <c r="C1662" s="237"/>
      <c r="D1662" s="233" t="s">
        <v>164</v>
      </c>
      <c r="E1662" s="238" t="s">
        <v>19</v>
      </c>
      <c r="F1662" s="239" t="s">
        <v>1807</v>
      </c>
      <c r="G1662" s="237"/>
      <c r="H1662" s="240">
        <v>-1.6000000000000001</v>
      </c>
      <c r="I1662" s="241"/>
      <c r="J1662" s="237"/>
      <c r="K1662" s="237"/>
      <c r="L1662" s="242"/>
      <c r="M1662" s="243"/>
      <c r="N1662" s="244"/>
      <c r="O1662" s="244"/>
      <c r="P1662" s="244"/>
      <c r="Q1662" s="244"/>
      <c r="R1662" s="244"/>
      <c r="S1662" s="244"/>
      <c r="T1662" s="245"/>
      <c r="AT1662" s="246" t="s">
        <v>164</v>
      </c>
      <c r="AU1662" s="246" t="s">
        <v>84</v>
      </c>
      <c r="AV1662" s="12" t="s">
        <v>84</v>
      </c>
      <c r="AW1662" s="12" t="s">
        <v>34</v>
      </c>
      <c r="AX1662" s="12" t="s">
        <v>74</v>
      </c>
      <c r="AY1662" s="246" t="s">
        <v>153</v>
      </c>
    </row>
    <row r="1663" s="14" customFormat="1">
      <c r="B1663" s="258"/>
      <c r="C1663" s="259"/>
      <c r="D1663" s="233" t="s">
        <v>164</v>
      </c>
      <c r="E1663" s="260" t="s">
        <v>19</v>
      </c>
      <c r="F1663" s="261" t="s">
        <v>1808</v>
      </c>
      <c r="G1663" s="259"/>
      <c r="H1663" s="260" t="s">
        <v>19</v>
      </c>
      <c r="I1663" s="262"/>
      <c r="J1663" s="259"/>
      <c r="K1663" s="259"/>
      <c r="L1663" s="263"/>
      <c r="M1663" s="264"/>
      <c r="N1663" s="265"/>
      <c r="O1663" s="265"/>
      <c r="P1663" s="265"/>
      <c r="Q1663" s="265"/>
      <c r="R1663" s="265"/>
      <c r="S1663" s="265"/>
      <c r="T1663" s="266"/>
      <c r="AT1663" s="267" t="s">
        <v>164</v>
      </c>
      <c r="AU1663" s="267" t="s">
        <v>84</v>
      </c>
      <c r="AV1663" s="14" t="s">
        <v>82</v>
      </c>
      <c r="AW1663" s="14" t="s">
        <v>34</v>
      </c>
      <c r="AX1663" s="14" t="s">
        <v>74</v>
      </c>
      <c r="AY1663" s="267" t="s">
        <v>153</v>
      </c>
    </row>
    <row r="1664" s="12" customFormat="1">
      <c r="B1664" s="236"/>
      <c r="C1664" s="237"/>
      <c r="D1664" s="233" t="s">
        <v>164</v>
      </c>
      <c r="E1664" s="238" t="s">
        <v>19</v>
      </c>
      <c r="F1664" s="239" t="s">
        <v>1809</v>
      </c>
      <c r="G1664" s="237"/>
      <c r="H1664" s="240">
        <v>11.640000000000001</v>
      </c>
      <c r="I1664" s="241"/>
      <c r="J1664" s="237"/>
      <c r="K1664" s="237"/>
      <c r="L1664" s="242"/>
      <c r="M1664" s="243"/>
      <c r="N1664" s="244"/>
      <c r="O1664" s="244"/>
      <c r="P1664" s="244"/>
      <c r="Q1664" s="244"/>
      <c r="R1664" s="244"/>
      <c r="S1664" s="244"/>
      <c r="T1664" s="245"/>
      <c r="AT1664" s="246" t="s">
        <v>164</v>
      </c>
      <c r="AU1664" s="246" t="s">
        <v>84</v>
      </c>
      <c r="AV1664" s="12" t="s">
        <v>84</v>
      </c>
      <c r="AW1664" s="12" t="s">
        <v>34</v>
      </c>
      <c r="AX1664" s="12" t="s">
        <v>74</v>
      </c>
      <c r="AY1664" s="246" t="s">
        <v>153</v>
      </c>
    </row>
    <row r="1665" s="12" customFormat="1">
      <c r="B1665" s="236"/>
      <c r="C1665" s="237"/>
      <c r="D1665" s="233" t="s">
        <v>164</v>
      </c>
      <c r="E1665" s="238" t="s">
        <v>19</v>
      </c>
      <c r="F1665" s="239" t="s">
        <v>1810</v>
      </c>
      <c r="G1665" s="237"/>
      <c r="H1665" s="240">
        <v>-1.3999999999999999</v>
      </c>
      <c r="I1665" s="241"/>
      <c r="J1665" s="237"/>
      <c r="K1665" s="237"/>
      <c r="L1665" s="242"/>
      <c r="M1665" s="243"/>
      <c r="N1665" s="244"/>
      <c r="O1665" s="244"/>
      <c r="P1665" s="244"/>
      <c r="Q1665" s="244"/>
      <c r="R1665" s="244"/>
      <c r="S1665" s="244"/>
      <c r="T1665" s="245"/>
      <c r="AT1665" s="246" t="s">
        <v>164</v>
      </c>
      <c r="AU1665" s="246" t="s">
        <v>84</v>
      </c>
      <c r="AV1665" s="12" t="s">
        <v>84</v>
      </c>
      <c r="AW1665" s="12" t="s">
        <v>34</v>
      </c>
      <c r="AX1665" s="12" t="s">
        <v>74</v>
      </c>
      <c r="AY1665" s="246" t="s">
        <v>153</v>
      </c>
    </row>
    <row r="1666" s="12" customFormat="1">
      <c r="B1666" s="236"/>
      <c r="C1666" s="237"/>
      <c r="D1666" s="233" t="s">
        <v>164</v>
      </c>
      <c r="E1666" s="238" t="s">
        <v>19</v>
      </c>
      <c r="F1666" s="239" t="s">
        <v>1811</v>
      </c>
      <c r="G1666" s="237"/>
      <c r="H1666" s="240">
        <v>13.6</v>
      </c>
      <c r="I1666" s="241"/>
      <c r="J1666" s="237"/>
      <c r="K1666" s="237"/>
      <c r="L1666" s="242"/>
      <c r="M1666" s="243"/>
      <c r="N1666" s="244"/>
      <c r="O1666" s="244"/>
      <c r="P1666" s="244"/>
      <c r="Q1666" s="244"/>
      <c r="R1666" s="244"/>
      <c r="S1666" s="244"/>
      <c r="T1666" s="245"/>
      <c r="AT1666" s="246" t="s">
        <v>164</v>
      </c>
      <c r="AU1666" s="246" t="s">
        <v>84</v>
      </c>
      <c r="AV1666" s="12" t="s">
        <v>84</v>
      </c>
      <c r="AW1666" s="12" t="s">
        <v>34</v>
      </c>
      <c r="AX1666" s="12" t="s">
        <v>74</v>
      </c>
      <c r="AY1666" s="246" t="s">
        <v>153</v>
      </c>
    </row>
    <row r="1667" s="12" customFormat="1">
      <c r="B1667" s="236"/>
      <c r="C1667" s="237"/>
      <c r="D1667" s="233" t="s">
        <v>164</v>
      </c>
      <c r="E1667" s="238" t="s">
        <v>19</v>
      </c>
      <c r="F1667" s="239" t="s">
        <v>1812</v>
      </c>
      <c r="G1667" s="237"/>
      <c r="H1667" s="240">
        <v>-2.7999999999999998</v>
      </c>
      <c r="I1667" s="241"/>
      <c r="J1667" s="237"/>
      <c r="K1667" s="237"/>
      <c r="L1667" s="242"/>
      <c r="M1667" s="243"/>
      <c r="N1667" s="244"/>
      <c r="O1667" s="244"/>
      <c r="P1667" s="244"/>
      <c r="Q1667" s="244"/>
      <c r="R1667" s="244"/>
      <c r="S1667" s="244"/>
      <c r="T1667" s="245"/>
      <c r="AT1667" s="246" t="s">
        <v>164</v>
      </c>
      <c r="AU1667" s="246" t="s">
        <v>84</v>
      </c>
      <c r="AV1667" s="12" t="s">
        <v>84</v>
      </c>
      <c r="AW1667" s="12" t="s">
        <v>34</v>
      </c>
      <c r="AX1667" s="12" t="s">
        <v>74</v>
      </c>
      <c r="AY1667" s="246" t="s">
        <v>153</v>
      </c>
    </row>
    <row r="1668" s="14" customFormat="1">
      <c r="B1668" s="258"/>
      <c r="C1668" s="259"/>
      <c r="D1668" s="233" t="s">
        <v>164</v>
      </c>
      <c r="E1668" s="260" t="s">
        <v>19</v>
      </c>
      <c r="F1668" s="261" t="s">
        <v>1676</v>
      </c>
      <c r="G1668" s="259"/>
      <c r="H1668" s="260" t="s">
        <v>19</v>
      </c>
      <c r="I1668" s="262"/>
      <c r="J1668" s="259"/>
      <c r="K1668" s="259"/>
      <c r="L1668" s="263"/>
      <c r="M1668" s="264"/>
      <c r="N1668" s="265"/>
      <c r="O1668" s="265"/>
      <c r="P1668" s="265"/>
      <c r="Q1668" s="265"/>
      <c r="R1668" s="265"/>
      <c r="S1668" s="265"/>
      <c r="T1668" s="266"/>
      <c r="AT1668" s="267" t="s">
        <v>164</v>
      </c>
      <c r="AU1668" s="267" t="s">
        <v>84</v>
      </c>
      <c r="AV1668" s="14" t="s">
        <v>82</v>
      </c>
      <c r="AW1668" s="14" t="s">
        <v>34</v>
      </c>
      <c r="AX1668" s="14" t="s">
        <v>74</v>
      </c>
      <c r="AY1668" s="267" t="s">
        <v>153</v>
      </c>
    </row>
    <row r="1669" s="12" customFormat="1">
      <c r="B1669" s="236"/>
      <c r="C1669" s="237"/>
      <c r="D1669" s="233" t="s">
        <v>164</v>
      </c>
      <c r="E1669" s="238" t="s">
        <v>19</v>
      </c>
      <c r="F1669" s="239" t="s">
        <v>1813</v>
      </c>
      <c r="G1669" s="237"/>
      <c r="H1669" s="240">
        <v>19.539999999999999</v>
      </c>
      <c r="I1669" s="241"/>
      <c r="J1669" s="237"/>
      <c r="K1669" s="237"/>
      <c r="L1669" s="242"/>
      <c r="M1669" s="243"/>
      <c r="N1669" s="244"/>
      <c r="O1669" s="244"/>
      <c r="P1669" s="244"/>
      <c r="Q1669" s="244"/>
      <c r="R1669" s="244"/>
      <c r="S1669" s="244"/>
      <c r="T1669" s="245"/>
      <c r="AT1669" s="246" t="s">
        <v>164</v>
      </c>
      <c r="AU1669" s="246" t="s">
        <v>84</v>
      </c>
      <c r="AV1669" s="12" t="s">
        <v>84</v>
      </c>
      <c r="AW1669" s="12" t="s">
        <v>34</v>
      </c>
      <c r="AX1669" s="12" t="s">
        <v>74</v>
      </c>
      <c r="AY1669" s="246" t="s">
        <v>153</v>
      </c>
    </row>
    <row r="1670" s="12" customFormat="1">
      <c r="B1670" s="236"/>
      <c r="C1670" s="237"/>
      <c r="D1670" s="233" t="s">
        <v>164</v>
      </c>
      <c r="E1670" s="238" t="s">
        <v>19</v>
      </c>
      <c r="F1670" s="239" t="s">
        <v>1807</v>
      </c>
      <c r="G1670" s="237"/>
      <c r="H1670" s="240">
        <v>-1.6000000000000001</v>
      </c>
      <c r="I1670" s="241"/>
      <c r="J1670" s="237"/>
      <c r="K1670" s="237"/>
      <c r="L1670" s="242"/>
      <c r="M1670" s="243"/>
      <c r="N1670" s="244"/>
      <c r="O1670" s="244"/>
      <c r="P1670" s="244"/>
      <c r="Q1670" s="244"/>
      <c r="R1670" s="244"/>
      <c r="S1670" s="244"/>
      <c r="T1670" s="245"/>
      <c r="AT1670" s="246" t="s">
        <v>164</v>
      </c>
      <c r="AU1670" s="246" t="s">
        <v>84</v>
      </c>
      <c r="AV1670" s="12" t="s">
        <v>84</v>
      </c>
      <c r="AW1670" s="12" t="s">
        <v>34</v>
      </c>
      <c r="AX1670" s="12" t="s">
        <v>74</v>
      </c>
      <c r="AY1670" s="246" t="s">
        <v>153</v>
      </c>
    </row>
    <row r="1671" s="14" customFormat="1">
      <c r="B1671" s="258"/>
      <c r="C1671" s="259"/>
      <c r="D1671" s="233" t="s">
        <v>164</v>
      </c>
      <c r="E1671" s="260" t="s">
        <v>19</v>
      </c>
      <c r="F1671" s="261" t="s">
        <v>1814</v>
      </c>
      <c r="G1671" s="259"/>
      <c r="H1671" s="260" t="s">
        <v>19</v>
      </c>
      <c r="I1671" s="262"/>
      <c r="J1671" s="259"/>
      <c r="K1671" s="259"/>
      <c r="L1671" s="263"/>
      <c r="M1671" s="264"/>
      <c r="N1671" s="265"/>
      <c r="O1671" s="265"/>
      <c r="P1671" s="265"/>
      <c r="Q1671" s="265"/>
      <c r="R1671" s="265"/>
      <c r="S1671" s="265"/>
      <c r="T1671" s="266"/>
      <c r="AT1671" s="267" t="s">
        <v>164</v>
      </c>
      <c r="AU1671" s="267" t="s">
        <v>84</v>
      </c>
      <c r="AV1671" s="14" t="s">
        <v>82</v>
      </c>
      <c r="AW1671" s="14" t="s">
        <v>34</v>
      </c>
      <c r="AX1671" s="14" t="s">
        <v>74</v>
      </c>
      <c r="AY1671" s="267" t="s">
        <v>153</v>
      </c>
    </row>
    <row r="1672" s="12" customFormat="1">
      <c r="B1672" s="236"/>
      <c r="C1672" s="237"/>
      <c r="D1672" s="233" t="s">
        <v>164</v>
      </c>
      <c r="E1672" s="238" t="s">
        <v>19</v>
      </c>
      <c r="F1672" s="239" t="s">
        <v>1815</v>
      </c>
      <c r="G1672" s="237"/>
      <c r="H1672" s="240">
        <v>18</v>
      </c>
      <c r="I1672" s="241"/>
      <c r="J1672" s="237"/>
      <c r="K1672" s="237"/>
      <c r="L1672" s="242"/>
      <c r="M1672" s="243"/>
      <c r="N1672" s="244"/>
      <c r="O1672" s="244"/>
      <c r="P1672" s="244"/>
      <c r="Q1672" s="244"/>
      <c r="R1672" s="244"/>
      <c r="S1672" s="244"/>
      <c r="T1672" s="245"/>
      <c r="AT1672" s="246" t="s">
        <v>164</v>
      </c>
      <c r="AU1672" s="246" t="s">
        <v>84</v>
      </c>
      <c r="AV1672" s="12" t="s">
        <v>84</v>
      </c>
      <c r="AW1672" s="12" t="s">
        <v>34</v>
      </c>
      <c r="AX1672" s="12" t="s">
        <v>74</v>
      </c>
      <c r="AY1672" s="246" t="s">
        <v>153</v>
      </c>
    </row>
    <row r="1673" s="12" customFormat="1">
      <c r="B1673" s="236"/>
      <c r="C1673" s="237"/>
      <c r="D1673" s="233" t="s">
        <v>164</v>
      </c>
      <c r="E1673" s="238" t="s">
        <v>19</v>
      </c>
      <c r="F1673" s="239" t="s">
        <v>1812</v>
      </c>
      <c r="G1673" s="237"/>
      <c r="H1673" s="240">
        <v>-2.7999999999999998</v>
      </c>
      <c r="I1673" s="241"/>
      <c r="J1673" s="237"/>
      <c r="K1673" s="237"/>
      <c r="L1673" s="242"/>
      <c r="M1673" s="243"/>
      <c r="N1673" s="244"/>
      <c r="O1673" s="244"/>
      <c r="P1673" s="244"/>
      <c r="Q1673" s="244"/>
      <c r="R1673" s="244"/>
      <c r="S1673" s="244"/>
      <c r="T1673" s="245"/>
      <c r="AT1673" s="246" t="s">
        <v>164</v>
      </c>
      <c r="AU1673" s="246" t="s">
        <v>84</v>
      </c>
      <c r="AV1673" s="12" t="s">
        <v>84</v>
      </c>
      <c r="AW1673" s="12" t="s">
        <v>34</v>
      </c>
      <c r="AX1673" s="12" t="s">
        <v>74</v>
      </c>
      <c r="AY1673" s="246" t="s">
        <v>153</v>
      </c>
    </row>
    <row r="1674" s="12" customFormat="1">
      <c r="B1674" s="236"/>
      <c r="C1674" s="237"/>
      <c r="D1674" s="233" t="s">
        <v>164</v>
      </c>
      <c r="E1674" s="238" t="s">
        <v>19</v>
      </c>
      <c r="F1674" s="239" t="s">
        <v>1816</v>
      </c>
      <c r="G1674" s="237"/>
      <c r="H1674" s="240">
        <v>11.6</v>
      </c>
      <c r="I1674" s="241"/>
      <c r="J1674" s="237"/>
      <c r="K1674" s="237"/>
      <c r="L1674" s="242"/>
      <c r="M1674" s="243"/>
      <c r="N1674" s="244"/>
      <c r="O1674" s="244"/>
      <c r="P1674" s="244"/>
      <c r="Q1674" s="244"/>
      <c r="R1674" s="244"/>
      <c r="S1674" s="244"/>
      <c r="T1674" s="245"/>
      <c r="AT1674" s="246" t="s">
        <v>164</v>
      </c>
      <c r="AU1674" s="246" t="s">
        <v>84</v>
      </c>
      <c r="AV1674" s="12" t="s">
        <v>84</v>
      </c>
      <c r="AW1674" s="12" t="s">
        <v>34</v>
      </c>
      <c r="AX1674" s="12" t="s">
        <v>74</v>
      </c>
      <c r="AY1674" s="246" t="s">
        <v>153</v>
      </c>
    </row>
    <row r="1675" s="12" customFormat="1">
      <c r="B1675" s="236"/>
      <c r="C1675" s="237"/>
      <c r="D1675" s="233" t="s">
        <v>164</v>
      </c>
      <c r="E1675" s="238" t="s">
        <v>19</v>
      </c>
      <c r="F1675" s="239" t="s">
        <v>1810</v>
      </c>
      <c r="G1675" s="237"/>
      <c r="H1675" s="240">
        <v>-1.3999999999999999</v>
      </c>
      <c r="I1675" s="241"/>
      <c r="J1675" s="237"/>
      <c r="K1675" s="237"/>
      <c r="L1675" s="242"/>
      <c r="M1675" s="243"/>
      <c r="N1675" s="244"/>
      <c r="O1675" s="244"/>
      <c r="P1675" s="244"/>
      <c r="Q1675" s="244"/>
      <c r="R1675" s="244"/>
      <c r="S1675" s="244"/>
      <c r="T1675" s="245"/>
      <c r="AT1675" s="246" t="s">
        <v>164</v>
      </c>
      <c r="AU1675" s="246" t="s">
        <v>84</v>
      </c>
      <c r="AV1675" s="12" t="s">
        <v>84</v>
      </c>
      <c r="AW1675" s="12" t="s">
        <v>34</v>
      </c>
      <c r="AX1675" s="12" t="s">
        <v>74</v>
      </c>
      <c r="AY1675" s="246" t="s">
        <v>153</v>
      </c>
    </row>
    <row r="1676" s="14" customFormat="1">
      <c r="B1676" s="258"/>
      <c r="C1676" s="259"/>
      <c r="D1676" s="233" t="s">
        <v>164</v>
      </c>
      <c r="E1676" s="260" t="s">
        <v>19</v>
      </c>
      <c r="F1676" s="261" t="s">
        <v>1084</v>
      </c>
      <c r="G1676" s="259"/>
      <c r="H1676" s="260" t="s">
        <v>19</v>
      </c>
      <c r="I1676" s="262"/>
      <c r="J1676" s="259"/>
      <c r="K1676" s="259"/>
      <c r="L1676" s="263"/>
      <c r="M1676" s="264"/>
      <c r="N1676" s="265"/>
      <c r="O1676" s="265"/>
      <c r="P1676" s="265"/>
      <c r="Q1676" s="265"/>
      <c r="R1676" s="265"/>
      <c r="S1676" s="265"/>
      <c r="T1676" s="266"/>
      <c r="AT1676" s="267" t="s">
        <v>164</v>
      </c>
      <c r="AU1676" s="267" t="s">
        <v>84</v>
      </c>
      <c r="AV1676" s="14" t="s">
        <v>82</v>
      </c>
      <c r="AW1676" s="14" t="s">
        <v>34</v>
      </c>
      <c r="AX1676" s="14" t="s">
        <v>74</v>
      </c>
      <c r="AY1676" s="267" t="s">
        <v>153</v>
      </c>
    </row>
    <row r="1677" s="12" customFormat="1">
      <c r="B1677" s="236"/>
      <c r="C1677" s="237"/>
      <c r="D1677" s="233" t="s">
        <v>164</v>
      </c>
      <c r="E1677" s="238" t="s">
        <v>19</v>
      </c>
      <c r="F1677" s="239" t="s">
        <v>1817</v>
      </c>
      <c r="G1677" s="237"/>
      <c r="H1677" s="240">
        <v>21.079999999999998</v>
      </c>
      <c r="I1677" s="241"/>
      <c r="J1677" s="237"/>
      <c r="K1677" s="237"/>
      <c r="L1677" s="242"/>
      <c r="M1677" s="243"/>
      <c r="N1677" s="244"/>
      <c r="O1677" s="244"/>
      <c r="P1677" s="244"/>
      <c r="Q1677" s="244"/>
      <c r="R1677" s="244"/>
      <c r="S1677" s="244"/>
      <c r="T1677" s="245"/>
      <c r="AT1677" s="246" t="s">
        <v>164</v>
      </c>
      <c r="AU1677" s="246" t="s">
        <v>84</v>
      </c>
      <c r="AV1677" s="12" t="s">
        <v>84</v>
      </c>
      <c r="AW1677" s="12" t="s">
        <v>34</v>
      </c>
      <c r="AX1677" s="12" t="s">
        <v>74</v>
      </c>
      <c r="AY1677" s="246" t="s">
        <v>153</v>
      </c>
    </row>
    <row r="1678" s="12" customFormat="1">
      <c r="B1678" s="236"/>
      <c r="C1678" s="237"/>
      <c r="D1678" s="233" t="s">
        <v>164</v>
      </c>
      <c r="E1678" s="238" t="s">
        <v>19</v>
      </c>
      <c r="F1678" s="239" t="s">
        <v>1810</v>
      </c>
      <c r="G1678" s="237"/>
      <c r="H1678" s="240">
        <v>-1.3999999999999999</v>
      </c>
      <c r="I1678" s="241"/>
      <c r="J1678" s="237"/>
      <c r="K1678" s="237"/>
      <c r="L1678" s="242"/>
      <c r="M1678" s="243"/>
      <c r="N1678" s="244"/>
      <c r="O1678" s="244"/>
      <c r="P1678" s="244"/>
      <c r="Q1678" s="244"/>
      <c r="R1678" s="244"/>
      <c r="S1678" s="244"/>
      <c r="T1678" s="245"/>
      <c r="AT1678" s="246" t="s">
        <v>164</v>
      </c>
      <c r="AU1678" s="246" t="s">
        <v>84</v>
      </c>
      <c r="AV1678" s="12" t="s">
        <v>84</v>
      </c>
      <c r="AW1678" s="12" t="s">
        <v>34</v>
      </c>
      <c r="AX1678" s="12" t="s">
        <v>74</v>
      </c>
      <c r="AY1678" s="246" t="s">
        <v>153</v>
      </c>
    </row>
    <row r="1679" s="14" customFormat="1">
      <c r="B1679" s="258"/>
      <c r="C1679" s="259"/>
      <c r="D1679" s="233" t="s">
        <v>164</v>
      </c>
      <c r="E1679" s="260" t="s">
        <v>19</v>
      </c>
      <c r="F1679" s="261" t="s">
        <v>1086</v>
      </c>
      <c r="G1679" s="259"/>
      <c r="H1679" s="260" t="s">
        <v>19</v>
      </c>
      <c r="I1679" s="262"/>
      <c r="J1679" s="259"/>
      <c r="K1679" s="259"/>
      <c r="L1679" s="263"/>
      <c r="M1679" s="264"/>
      <c r="N1679" s="265"/>
      <c r="O1679" s="265"/>
      <c r="P1679" s="265"/>
      <c r="Q1679" s="265"/>
      <c r="R1679" s="265"/>
      <c r="S1679" s="265"/>
      <c r="T1679" s="266"/>
      <c r="AT1679" s="267" t="s">
        <v>164</v>
      </c>
      <c r="AU1679" s="267" t="s">
        <v>84</v>
      </c>
      <c r="AV1679" s="14" t="s">
        <v>82</v>
      </c>
      <c r="AW1679" s="14" t="s">
        <v>34</v>
      </c>
      <c r="AX1679" s="14" t="s">
        <v>74</v>
      </c>
      <c r="AY1679" s="267" t="s">
        <v>153</v>
      </c>
    </row>
    <row r="1680" s="12" customFormat="1">
      <c r="B1680" s="236"/>
      <c r="C1680" s="237"/>
      <c r="D1680" s="233" t="s">
        <v>164</v>
      </c>
      <c r="E1680" s="238" t="s">
        <v>19</v>
      </c>
      <c r="F1680" s="239" t="s">
        <v>1818</v>
      </c>
      <c r="G1680" s="237"/>
      <c r="H1680" s="240">
        <v>11.6</v>
      </c>
      <c r="I1680" s="241"/>
      <c r="J1680" s="237"/>
      <c r="K1680" s="237"/>
      <c r="L1680" s="242"/>
      <c r="M1680" s="243"/>
      <c r="N1680" s="244"/>
      <c r="O1680" s="244"/>
      <c r="P1680" s="244"/>
      <c r="Q1680" s="244"/>
      <c r="R1680" s="244"/>
      <c r="S1680" s="244"/>
      <c r="T1680" s="245"/>
      <c r="AT1680" s="246" t="s">
        <v>164</v>
      </c>
      <c r="AU1680" s="246" t="s">
        <v>84</v>
      </c>
      <c r="AV1680" s="12" t="s">
        <v>84</v>
      </c>
      <c r="AW1680" s="12" t="s">
        <v>34</v>
      </c>
      <c r="AX1680" s="12" t="s">
        <v>74</v>
      </c>
      <c r="AY1680" s="246" t="s">
        <v>153</v>
      </c>
    </row>
    <row r="1681" s="12" customFormat="1">
      <c r="B1681" s="236"/>
      <c r="C1681" s="237"/>
      <c r="D1681" s="233" t="s">
        <v>164</v>
      </c>
      <c r="E1681" s="238" t="s">
        <v>19</v>
      </c>
      <c r="F1681" s="239" t="s">
        <v>1810</v>
      </c>
      <c r="G1681" s="237"/>
      <c r="H1681" s="240">
        <v>-1.3999999999999999</v>
      </c>
      <c r="I1681" s="241"/>
      <c r="J1681" s="237"/>
      <c r="K1681" s="237"/>
      <c r="L1681" s="242"/>
      <c r="M1681" s="243"/>
      <c r="N1681" s="244"/>
      <c r="O1681" s="244"/>
      <c r="P1681" s="244"/>
      <c r="Q1681" s="244"/>
      <c r="R1681" s="244"/>
      <c r="S1681" s="244"/>
      <c r="T1681" s="245"/>
      <c r="AT1681" s="246" t="s">
        <v>164</v>
      </c>
      <c r="AU1681" s="246" t="s">
        <v>84</v>
      </c>
      <c r="AV1681" s="12" t="s">
        <v>84</v>
      </c>
      <c r="AW1681" s="12" t="s">
        <v>34</v>
      </c>
      <c r="AX1681" s="12" t="s">
        <v>74</v>
      </c>
      <c r="AY1681" s="246" t="s">
        <v>153</v>
      </c>
    </row>
    <row r="1682" s="14" customFormat="1">
      <c r="B1682" s="258"/>
      <c r="C1682" s="259"/>
      <c r="D1682" s="233" t="s">
        <v>164</v>
      </c>
      <c r="E1682" s="260" t="s">
        <v>19</v>
      </c>
      <c r="F1682" s="261" t="s">
        <v>1819</v>
      </c>
      <c r="G1682" s="259"/>
      <c r="H1682" s="260" t="s">
        <v>19</v>
      </c>
      <c r="I1682" s="262"/>
      <c r="J1682" s="259"/>
      <c r="K1682" s="259"/>
      <c r="L1682" s="263"/>
      <c r="M1682" s="264"/>
      <c r="N1682" s="265"/>
      <c r="O1682" s="265"/>
      <c r="P1682" s="265"/>
      <c r="Q1682" s="265"/>
      <c r="R1682" s="265"/>
      <c r="S1682" s="265"/>
      <c r="T1682" s="266"/>
      <c r="AT1682" s="267" t="s">
        <v>164</v>
      </c>
      <c r="AU1682" s="267" t="s">
        <v>84</v>
      </c>
      <c r="AV1682" s="14" t="s">
        <v>82</v>
      </c>
      <c r="AW1682" s="14" t="s">
        <v>34</v>
      </c>
      <c r="AX1682" s="14" t="s">
        <v>74</v>
      </c>
      <c r="AY1682" s="267" t="s">
        <v>153</v>
      </c>
    </row>
    <row r="1683" s="12" customFormat="1">
      <c r="B1683" s="236"/>
      <c r="C1683" s="237"/>
      <c r="D1683" s="233" t="s">
        <v>164</v>
      </c>
      <c r="E1683" s="238" t="s">
        <v>19</v>
      </c>
      <c r="F1683" s="239" t="s">
        <v>1820</v>
      </c>
      <c r="G1683" s="237"/>
      <c r="H1683" s="240">
        <v>24.48</v>
      </c>
      <c r="I1683" s="241"/>
      <c r="J1683" s="237"/>
      <c r="K1683" s="237"/>
      <c r="L1683" s="242"/>
      <c r="M1683" s="243"/>
      <c r="N1683" s="244"/>
      <c r="O1683" s="244"/>
      <c r="P1683" s="244"/>
      <c r="Q1683" s="244"/>
      <c r="R1683" s="244"/>
      <c r="S1683" s="244"/>
      <c r="T1683" s="245"/>
      <c r="AT1683" s="246" t="s">
        <v>164</v>
      </c>
      <c r="AU1683" s="246" t="s">
        <v>84</v>
      </c>
      <c r="AV1683" s="12" t="s">
        <v>84</v>
      </c>
      <c r="AW1683" s="12" t="s">
        <v>34</v>
      </c>
      <c r="AX1683" s="12" t="s">
        <v>74</v>
      </c>
      <c r="AY1683" s="246" t="s">
        <v>153</v>
      </c>
    </row>
    <row r="1684" s="12" customFormat="1">
      <c r="B1684" s="236"/>
      <c r="C1684" s="237"/>
      <c r="D1684" s="233" t="s">
        <v>164</v>
      </c>
      <c r="E1684" s="238" t="s">
        <v>19</v>
      </c>
      <c r="F1684" s="239" t="s">
        <v>1807</v>
      </c>
      <c r="G1684" s="237"/>
      <c r="H1684" s="240">
        <v>-1.6000000000000001</v>
      </c>
      <c r="I1684" s="241"/>
      <c r="J1684" s="237"/>
      <c r="K1684" s="237"/>
      <c r="L1684" s="242"/>
      <c r="M1684" s="243"/>
      <c r="N1684" s="244"/>
      <c r="O1684" s="244"/>
      <c r="P1684" s="244"/>
      <c r="Q1684" s="244"/>
      <c r="R1684" s="244"/>
      <c r="S1684" s="244"/>
      <c r="T1684" s="245"/>
      <c r="AT1684" s="246" t="s">
        <v>164</v>
      </c>
      <c r="AU1684" s="246" t="s">
        <v>84</v>
      </c>
      <c r="AV1684" s="12" t="s">
        <v>84</v>
      </c>
      <c r="AW1684" s="12" t="s">
        <v>34</v>
      </c>
      <c r="AX1684" s="12" t="s">
        <v>74</v>
      </c>
      <c r="AY1684" s="246" t="s">
        <v>153</v>
      </c>
    </row>
    <row r="1685" s="12" customFormat="1">
      <c r="B1685" s="236"/>
      <c r="C1685" s="237"/>
      <c r="D1685" s="233" t="s">
        <v>164</v>
      </c>
      <c r="E1685" s="238" t="s">
        <v>19</v>
      </c>
      <c r="F1685" s="239" t="s">
        <v>1821</v>
      </c>
      <c r="G1685" s="237"/>
      <c r="H1685" s="240">
        <v>1.3999999999999999</v>
      </c>
      <c r="I1685" s="241"/>
      <c r="J1685" s="237"/>
      <c r="K1685" s="237"/>
      <c r="L1685" s="242"/>
      <c r="M1685" s="243"/>
      <c r="N1685" s="244"/>
      <c r="O1685" s="244"/>
      <c r="P1685" s="244"/>
      <c r="Q1685" s="244"/>
      <c r="R1685" s="244"/>
      <c r="S1685" s="244"/>
      <c r="T1685" s="245"/>
      <c r="AT1685" s="246" t="s">
        <v>164</v>
      </c>
      <c r="AU1685" s="246" t="s">
        <v>84</v>
      </c>
      <c r="AV1685" s="12" t="s">
        <v>84</v>
      </c>
      <c r="AW1685" s="12" t="s">
        <v>34</v>
      </c>
      <c r="AX1685" s="12" t="s">
        <v>74</v>
      </c>
      <c r="AY1685" s="246" t="s">
        <v>153</v>
      </c>
    </row>
    <row r="1686" s="13" customFormat="1">
      <c r="B1686" s="247"/>
      <c r="C1686" s="248"/>
      <c r="D1686" s="233" t="s">
        <v>164</v>
      </c>
      <c r="E1686" s="249" t="s">
        <v>19</v>
      </c>
      <c r="F1686" s="250" t="s">
        <v>167</v>
      </c>
      <c r="G1686" s="248"/>
      <c r="H1686" s="251">
        <v>210.61000000000001</v>
      </c>
      <c r="I1686" s="252"/>
      <c r="J1686" s="248"/>
      <c r="K1686" s="248"/>
      <c r="L1686" s="253"/>
      <c r="M1686" s="254"/>
      <c r="N1686" s="255"/>
      <c r="O1686" s="255"/>
      <c r="P1686" s="255"/>
      <c r="Q1686" s="255"/>
      <c r="R1686" s="255"/>
      <c r="S1686" s="255"/>
      <c r="T1686" s="256"/>
      <c r="AT1686" s="257" t="s">
        <v>164</v>
      </c>
      <c r="AU1686" s="257" t="s">
        <v>84</v>
      </c>
      <c r="AV1686" s="13" t="s">
        <v>160</v>
      </c>
      <c r="AW1686" s="13" t="s">
        <v>34</v>
      </c>
      <c r="AX1686" s="13" t="s">
        <v>82</v>
      </c>
      <c r="AY1686" s="257" t="s">
        <v>153</v>
      </c>
    </row>
    <row r="1687" s="1" customFormat="1" ht="16.5" customHeight="1">
      <c r="B1687" s="39"/>
      <c r="C1687" s="220" t="s">
        <v>1822</v>
      </c>
      <c r="D1687" s="220" t="s">
        <v>155</v>
      </c>
      <c r="E1687" s="221" t="s">
        <v>1823</v>
      </c>
      <c r="F1687" s="222" t="s">
        <v>1824</v>
      </c>
      <c r="G1687" s="223" t="s">
        <v>158</v>
      </c>
      <c r="H1687" s="224">
        <v>18.864999999999998</v>
      </c>
      <c r="I1687" s="225"/>
      <c r="J1687" s="226">
        <f>ROUND(I1687*H1687,2)</f>
        <v>0</v>
      </c>
      <c r="K1687" s="222" t="s">
        <v>159</v>
      </c>
      <c r="L1687" s="44"/>
      <c r="M1687" s="227" t="s">
        <v>19</v>
      </c>
      <c r="N1687" s="228" t="s">
        <v>45</v>
      </c>
      <c r="O1687" s="84"/>
      <c r="P1687" s="229">
        <f>O1687*H1687</f>
        <v>0</v>
      </c>
      <c r="Q1687" s="229">
        <v>0.0015</v>
      </c>
      <c r="R1687" s="229">
        <f>Q1687*H1687</f>
        <v>0.0282975</v>
      </c>
      <c r="S1687" s="229">
        <v>0</v>
      </c>
      <c r="T1687" s="230">
        <f>S1687*H1687</f>
        <v>0</v>
      </c>
      <c r="AR1687" s="231" t="s">
        <v>257</v>
      </c>
      <c r="AT1687" s="231" t="s">
        <v>155</v>
      </c>
      <c r="AU1687" s="231" t="s">
        <v>84</v>
      </c>
      <c r="AY1687" s="18" t="s">
        <v>153</v>
      </c>
      <c r="BE1687" s="232">
        <f>IF(N1687="základní",J1687,0)</f>
        <v>0</v>
      </c>
      <c r="BF1687" s="232">
        <f>IF(N1687="snížená",J1687,0)</f>
        <v>0</v>
      </c>
      <c r="BG1687" s="232">
        <f>IF(N1687="zákl. přenesená",J1687,0)</f>
        <v>0</v>
      </c>
      <c r="BH1687" s="232">
        <f>IF(N1687="sníž. přenesená",J1687,0)</f>
        <v>0</v>
      </c>
      <c r="BI1687" s="232">
        <f>IF(N1687="nulová",J1687,0)</f>
        <v>0</v>
      </c>
      <c r="BJ1687" s="18" t="s">
        <v>82</v>
      </c>
      <c r="BK1687" s="232">
        <f>ROUND(I1687*H1687,2)</f>
        <v>0</v>
      </c>
      <c r="BL1687" s="18" t="s">
        <v>257</v>
      </c>
      <c r="BM1687" s="231" t="s">
        <v>1825</v>
      </c>
    </row>
    <row r="1688" s="1" customFormat="1">
      <c r="B1688" s="39"/>
      <c r="C1688" s="40"/>
      <c r="D1688" s="233" t="s">
        <v>162</v>
      </c>
      <c r="E1688" s="40"/>
      <c r="F1688" s="234" t="s">
        <v>1826</v>
      </c>
      <c r="G1688" s="40"/>
      <c r="H1688" s="40"/>
      <c r="I1688" s="146"/>
      <c r="J1688" s="40"/>
      <c r="K1688" s="40"/>
      <c r="L1688" s="44"/>
      <c r="M1688" s="235"/>
      <c r="N1688" s="84"/>
      <c r="O1688" s="84"/>
      <c r="P1688" s="84"/>
      <c r="Q1688" s="84"/>
      <c r="R1688" s="84"/>
      <c r="S1688" s="84"/>
      <c r="T1688" s="85"/>
      <c r="AT1688" s="18" t="s">
        <v>162</v>
      </c>
      <c r="AU1688" s="18" t="s">
        <v>84</v>
      </c>
    </row>
    <row r="1689" s="14" customFormat="1">
      <c r="B1689" s="258"/>
      <c r="C1689" s="259"/>
      <c r="D1689" s="233" t="s">
        <v>164</v>
      </c>
      <c r="E1689" s="260" t="s">
        <v>19</v>
      </c>
      <c r="F1689" s="261" t="s">
        <v>1793</v>
      </c>
      <c r="G1689" s="259"/>
      <c r="H1689" s="260" t="s">
        <v>19</v>
      </c>
      <c r="I1689" s="262"/>
      <c r="J1689" s="259"/>
      <c r="K1689" s="259"/>
      <c r="L1689" s="263"/>
      <c r="M1689" s="264"/>
      <c r="N1689" s="265"/>
      <c r="O1689" s="265"/>
      <c r="P1689" s="265"/>
      <c r="Q1689" s="265"/>
      <c r="R1689" s="265"/>
      <c r="S1689" s="265"/>
      <c r="T1689" s="266"/>
      <c r="AT1689" s="267" t="s">
        <v>164</v>
      </c>
      <c r="AU1689" s="267" t="s">
        <v>84</v>
      </c>
      <c r="AV1689" s="14" t="s">
        <v>82</v>
      </c>
      <c r="AW1689" s="14" t="s">
        <v>34</v>
      </c>
      <c r="AX1689" s="14" t="s">
        <v>74</v>
      </c>
      <c r="AY1689" s="267" t="s">
        <v>153</v>
      </c>
    </row>
    <row r="1690" s="12" customFormat="1">
      <c r="B1690" s="236"/>
      <c r="C1690" s="237"/>
      <c r="D1690" s="233" t="s">
        <v>164</v>
      </c>
      <c r="E1690" s="238" t="s">
        <v>19</v>
      </c>
      <c r="F1690" s="239" t="s">
        <v>1827</v>
      </c>
      <c r="G1690" s="237"/>
      <c r="H1690" s="240">
        <v>1.2649999999999999</v>
      </c>
      <c r="I1690" s="241"/>
      <c r="J1690" s="237"/>
      <c r="K1690" s="237"/>
      <c r="L1690" s="242"/>
      <c r="M1690" s="243"/>
      <c r="N1690" s="244"/>
      <c r="O1690" s="244"/>
      <c r="P1690" s="244"/>
      <c r="Q1690" s="244"/>
      <c r="R1690" s="244"/>
      <c r="S1690" s="244"/>
      <c r="T1690" s="245"/>
      <c r="AT1690" s="246" t="s">
        <v>164</v>
      </c>
      <c r="AU1690" s="246" t="s">
        <v>84</v>
      </c>
      <c r="AV1690" s="12" t="s">
        <v>84</v>
      </c>
      <c r="AW1690" s="12" t="s">
        <v>34</v>
      </c>
      <c r="AX1690" s="12" t="s">
        <v>74</v>
      </c>
      <c r="AY1690" s="246" t="s">
        <v>153</v>
      </c>
    </row>
    <row r="1691" s="12" customFormat="1">
      <c r="B1691" s="236"/>
      <c r="C1691" s="237"/>
      <c r="D1691" s="233" t="s">
        <v>164</v>
      </c>
      <c r="E1691" s="238" t="s">
        <v>19</v>
      </c>
      <c r="F1691" s="239" t="s">
        <v>1828</v>
      </c>
      <c r="G1691" s="237"/>
      <c r="H1691" s="240">
        <v>-0.315</v>
      </c>
      <c r="I1691" s="241"/>
      <c r="J1691" s="237"/>
      <c r="K1691" s="237"/>
      <c r="L1691" s="242"/>
      <c r="M1691" s="243"/>
      <c r="N1691" s="244"/>
      <c r="O1691" s="244"/>
      <c r="P1691" s="244"/>
      <c r="Q1691" s="244"/>
      <c r="R1691" s="244"/>
      <c r="S1691" s="244"/>
      <c r="T1691" s="245"/>
      <c r="AT1691" s="246" t="s">
        <v>164</v>
      </c>
      <c r="AU1691" s="246" t="s">
        <v>84</v>
      </c>
      <c r="AV1691" s="12" t="s">
        <v>84</v>
      </c>
      <c r="AW1691" s="12" t="s">
        <v>34</v>
      </c>
      <c r="AX1691" s="12" t="s">
        <v>74</v>
      </c>
      <c r="AY1691" s="246" t="s">
        <v>153</v>
      </c>
    </row>
    <row r="1692" s="12" customFormat="1">
      <c r="B1692" s="236"/>
      <c r="C1692" s="237"/>
      <c r="D1692" s="233" t="s">
        <v>164</v>
      </c>
      <c r="E1692" s="238" t="s">
        <v>19</v>
      </c>
      <c r="F1692" s="239" t="s">
        <v>1829</v>
      </c>
      <c r="G1692" s="237"/>
      <c r="H1692" s="240">
        <v>1.9530000000000001</v>
      </c>
      <c r="I1692" s="241"/>
      <c r="J1692" s="237"/>
      <c r="K1692" s="237"/>
      <c r="L1692" s="242"/>
      <c r="M1692" s="243"/>
      <c r="N1692" s="244"/>
      <c r="O1692" s="244"/>
      <c r="P1692" s="244"/>
      <c r="Q1692" s="244"/>
      <c r="R1692" s="244"/>
      <c r="S1692" s="244"/>
      <c r="T1692" s="245"/>
      <c r="AT1692" s="246" t="s">
        <v>164</v>
      </c>
      <c r="AU1692" s="246" t="s">
        <v>84</v>
      </c>
      <c r="AV1692" s="12" t="s">
        <v>84</v>
      </c>
      <c r="AW1692" s="12" t="s">
        <v>34</v>
      </c>
      <c r="AX1692" s="12" t="s">
        <v>74</v>
      </c>
      <c r="AY1692" s="246" t="s">
        <v>153</v>
      </c>
    </row>
    <row r="1693" s="12" customFormat="1">
      <c r="B1693" s="236"/>
      <c r="C1693" s="237"/>
      <c r="D1693" s="233" t="s">
        <v>164</v>
      </c>
      <c r="E1693" s="238" t="s">
        <v>19</v>
      </c>
      <c r="F1693" s="239" t="s">
        <v>1830</v>
      </c>
      <c r="G1693" s="237"/>
      <c r="H1693" s="240">
        <v>-0.27000000000000002</v>
      </c>
      <c r="I1693" s="241"/>
      <c r="J1693" s="237"/>
      <c r="K1693" s="237"/>
      <c r="L1693" s="242"/>
      <c r="M1693" s="243"/>
      <c r="N1693" s="244"/>
      <c r="O1693" s="244"/>
      <c r="P1693" s="244"/>
      <c r="Q1693" s="244"/>
      <c r="R1693" s="244"/>
      <c r="S1693" s="244"/>
      <c r="T1693" s="245"/>
      <c r="AT1693" s="246" t="s">
        <v>164</v>
      </c>
      <c r="AU1693" s="246" t="s">
        <v>84</v>
      </c>
      <c r="AV1693" s="12" t="s">
        <v>84</v>
      </c>
      <c r="AW1693" s="12" t="s">
        <v>34</v>
      </c>
      <c r="AX1693" s="12" t="s">
        <v>74</v>
      </c>
      <c r="AY1693" s="246" t="s">
        <v>153</v>
      </c>
    </row>
    <row r="1694" s="12" customFormat="1">
      <c r="B1694" s="236"/>
      <c r="C1694" s="237"/>
      <c r="D1694" s="233" t="s">
        <v>164</v>
      </c>
      <c r="E1694" s="238" t="s">
        <v>19</v>
      </c>
      <c r="F1694" s="239" t="s">
        <v>1831</v>
      </c>
      <c r="G1694" s="237"/>
      <c r="H1694" s="240">
        <v>1.026</v>
      </c>
      <c r="I1694" s="241"/>
      <c r="J1694" s="237"/>
      <c r="K1694" s="237"/>
      <c r="L1694" s="242"/>
      <c r="M1694" s="243"/>
      <c r="N1694" s="244"/>
      <c r="O1694" s="244"/>
      <c r="P1694" s="244"/>
      <c r="Q1694" s="244"/>
      <c r="R1694" s="244"/>
      <c r="S1694" s="244"/>
      <c r="T1694" s="245"/>
      <c r="AT1694" s="246" t="s">
        <v>164</v>
      </c>
      <c r="AU1694" s="246" t="s">
        <v>84</v>
      </c>
      <c r="AV1694" s="12" t="s">
        <v>84</v>
      </c>
      <c r="AW1694" s="12" t="s">
        <v>34</v>
      </c>
      <c r="AX1694" s="12" t="s">
        <v>74</v>
      </c>
      <c r="AY1694" s="246" t="s">
        <v>153</v>
      </c>
    </row>
    <row r="1695" s="12" customFormat="1">
      <c r="B1695" s="236"/>
      <c r="C1695" s="237"/>
      <c r="D1695" s="233" t="s">
        <v>164</v>
      </c>
      <c r="E1695" s="238" t="s">
        <v>19</v>
      </c>
      <c r="F1695" s="239" t="s">
        <v>1832</v>
      </c>
      <c r="G1695" s="237"/>
      <c r="H1695" s="240">
        <v>-0.28499999999999998</v>
      </c>
      <c r="I1695" s="241"/>
      <c r="J1695" s="237"/>
      <c r="K1695" s="237"/>
      <c r="L1695" s="242"/>
      <c r="M1695" s="243"/>
      <c r="N1695" s="244"/>
      <c r="O1695" s="244"/>
      <c r="P1695" s="244"/>
      <c r="Q1695" s="244"/>
      <c r="R1695" s="244"/>
      <c r="S1695" s="244"/>
      <c r="T1695" s="245"/>
      <c r="AT1695" s="246" t="s">
        <v>164</v>
      </c>
      <c r="AU1695" s="246" t="s">
        <v>84</v>
      </c>
      <c r="AV1695" s="12" t="s">
        <v>84</v>
      </c>
      <c r="AW1695" s="12" t="s">
        <v>34</v>
      </c>
      <c r="AX1695" s="12" t="s">
        <v>74</v>
      </c>
      <c r="AY1695" s="246" t="s">
        <v>153</v>
      </c>
    </row>
    <row r="1696" s="14" customFormat="1">
      <c r="B1696" s="258"/>
      <c r="C1696" s="259"/>
      <c r="D1696" s="233" t="s">
        <v>164</v>
      </c>
      <c r="E1696" s="260" t="s">
        <v>19</v>
      </c>
      <c r="F1696" s="261" t="s">
        <v>1800</v>
      </c>
      <c r="G1696" s="259"/>
      <c r="H1696" s="260" t="s">
        <v>19</v>
      </c>
      <c r="I1696" s="262"/>
      <c r="J1696" s="259"/>
      <c r="K1696" s="259"/>
      <c r="L1696" s="263"/>
      <c r="M1696" s="264"/>
      <c r="N1696" s="265"/>
      <c r="O1696" s="265"/>
      <c r="P1696" s="265"/>
      <c r="Q1696" s="265"/>
      <c r="R1696" s="265"/>
      <c r="S1696" s="265"/>
      <c r="T1696" s="266"/>
      <c r="AT1696" s="267" t="s">
        <v>164</v>
      </c>
      <c r="AU1696" s="267" t="s">
        <v>84</v>
      </c>
      <c r="AV1696" s="14" t="s">
        <v>82</v>
      </c>
      <c r="AW1696" s="14" t="s">
        <v>34</v>
      </c>
      <c r="AX1696" s="14" t="s">
        <v>74</v>
      </c>
      <c r="AY1696" s="267" t="s">
        <v>153</v>
      </c>
    </row>
    <row r="1697" s="12" customFormat="1">
      <c r="B1697" s="236"/>
      <c r="C1697" s="237"/>
      <c r="D1697" s="233" t="s">
        <v>164</v>
      </c>
      <c r="E1697" s="238" t="s">
        <v>19</v>
      </c>
      <c r="F1697" s="239" t="s">
        <v>1833</v>
      </c>
      <c r="G1697" s="237"/>
      <c r="H1697" s="240">
        <v>1.0369999999999999</v>
      </c>
      <c r="I1697" s="241"/>
      <c r="J1697" s="237"/>
      <c r="K1697" s="237"/>
      <c r="L1697" s="242"/>
      <c r="M1697" s="243"/>
      <c r="N1697" s="244"/>
      <c r="O1697" s="244"/>
      <c r="P1697" s="244"/>
      <c r="Q1697" s="244"/>
      <c r="R1697" s="244"/>
      <c r="S1697" s="244"/>
      <c r="T1697" s="245"/>
      <c r="AT1697" s="246" t="s">
        <v>164</v>
      </c>
      <c r="AU1697" s="246" t="s">
        <v>84</v>
      </c>
      <c r="AV1697" s="12" t="s">
        <v>84</v>
      </c>
      <c r="AW1697" s="12" t="s">
        <v>34</v>
      </c>
      <c r="AX1697" s="12" t="s">
        <v>74</v>
      </c>
      <c r="AY1697" s="246" t="s">
        <v>153</v>
      </c>
    </row>
    <row r="1698" s="12" customFormat="1">
      <c r="B1698" s="236"/>
      <c r="C1698" s="237"/>
      <c r="D1698" s="233" t="s">
        <v>164</v>
      </c>
      <c r="E1698" s="238" t="s">
        <v>19</v>
      </c>
      <c r="F1698" s="239" t="s">
        <v>1834</v>
      </c>
      <c r="G1698" s="237"/>
      <c r="H1698" s="240">
        <v>-0.17999999999999999</v>
      </c>
      <c r="I1698" s="241"/>
      <c r="J1698" s="237"/>
      <c r="K1698" s="237"/>
      <c r="L1698" s="242"/>
      <c r="M1698" s="243"/>
      <c r="N1698" s="244"/>
      <c r="O1698" s="244"/>
      <c r="P1698" s="244"/>
      <c r="Q1698" s="244"/>
      <c r="R1698" s="244"/>
      <c r="S1698" s="244"/>
      <c r="T1698" s="245"/>
      <c r="AT1698" s="246" t="s">
        <v>164</v>
      </c>
      <c r="AU1698" s="246" t="s">
        <v>84</v>
      </c>
      <c r="AV1698" s="12" t="s">
        <v>84</v>
      </c>
      <c r="AW1698" s="12" t="s">
        <v>34</v>
      </c>
      <c r="AX1698" s="12" t="s">
        <v>74</v>
      </c>
      <c r="AY1698" s="246" t="s">
        <v>153</v>
      </c>
    </row>
    <row r="1699" s="12" customFormat="1">
      <c r="B1699" s="236"/>
      <c r="C1699" s="237"/>
      <c r="D1699" s="233" t="s">
        <v>164</v>
      </c>
      <c r="E1699" s="238" t="s">
        <v>19</v>
      </c>
      <c r="F1699" s="239" t="s">
        <v>1835</v>
      </c>
      <c r="G1699" s="237"/>
      <c r="H1699" s="240">
        <v>0.77600000000000002</v>
      </c>
      <c r="I1699" s="241"/>
      <c r="J1699" s="237"/>
      <c r="K1699" s="237"/>
      <c r="L1699" s="242"/>
      <c r="M1699" s="243"/>
      <c r="N1699" s="244"/>
      <c r="O1699" s="244"/>
      <c r="P1699" s="244"/>
      <c r="Q1699" s="244"/>
      <c r="R1699" s="244"/>
      <c r="S1699" s="244"/>
      <c r="T1699" s="245"/>
      <c r="AT1699" s="246" t="s">
        <v>164</v>
      </c>
      <c r="AU1699" s="246" t="s">
        <v>84</v>
      </c>
      <c r="AV1699" s="12" t="s">
        <v>84</v>
      </c>
      <c r="AW1699" s="12" t="s">
        <v>34</v>
      </c>
      <c r="AX1699" s="12" t="s">
        <v>74</v>
      </c>
      <c r="AY1699" s="246" t="s">
        <v>153</v>
      </c>
    </row>
    <row r="1700" s="12" customFormat="1">
      <c r="B1700" s="236"/>
      <c r="C1700" s="237"/>
      <c r="D1700" s="233" t="s">
        <v>164</v>
      </c>
      <c r="E1700" s="238" t="s">
        <v>19</v>
      </c>
      <c r="F1700" s="239" t="s">
        <v>1836</v>
      </c>
      <c r="G1700" s="237"/>
      <c r="H1700" s="240">
        <v>-0.089999999999999997</v>
      </c>
      <c r="I1700" s="241"/>
      <c r="J1700" s="237"/>
      <c r="K1700" s="237"/>
      <c r="L1700" s="242"/>
      <c r="M1700" s="243"/>
      <c r="N1700" s="244"/>
      <c r="O1700" s="244"/>
      <c r="P1700" s="244"/>
      <c r="Q1700" s="244"/>
      <c r="R1700" s="244"/>
      <c r="S1700" s="244"/>
      <c r="T1700" s="245"/>
      <c r="AT1700" s="246" t="s">
        <v>164</v>
      </c>
      <c r="AU1700" s="246" t="s">
        <v>84</v>
      </c>
      <c r="AV1700" s="12" t="s">
        <v>84</v>
      </c>
      <c r="AW1700" s="12" t="s">
        <v>34</v>
      </c>
      <c r="AX1700" s="12" t="s">
        <v>74</v>
      </c>
      <c r="AY1700" s="246" t="s">
        <v>153</v>
      </c>
    </row>
    <row r="1701" s="12" customFormat="1">
      <c r="B1701" s="236"/>
      <c r="C1701" s="237"/>
      <c r="D1701" s="233" t="s">
        <v>164</v>
      </c>
      <c r="E1701" s="238" t="s">
        <v>19</v>
      </c>
      <c r="F1701" s="239" t="s">
        <v>1837</v>
      </c>
      <c r="G1701" s="237"/>
      <c r="H1701" s="240">
        <v>0.90600000000000003</v>
      </c>
      <c r="I1701" s="241"/>
      <c r="J1701" s="237"/>
      <c r="K1701" s="237"/>
      <c r="L1701" s="242"/>
      <c r="M1701" s="243"/>
      <c r="N1701" s="244"/>
      <c r="O1701" s="244"/>
      <c r="P1701" s="244"/>
      <c r="Q1701" s="244"/>
      <c r="R1701" s="244"/>
      <c r="S1701" s="244"/>
      <c r="T1701" s="245"/>
      <c r="AT1701" s="246" t="s">
        <v>164</v>
      </c>
      <c r="AU1701" s="246" t="s">
        <v>84</v>
      </c>
      <c r="AV1701" s="12" t="s">
        <v>84</v>
      </c>
      <c r="AW1701" s="12" t="s">
        <v>34</v>
      </c>
      <c r="AX1701" s="12" t="s">
        <v>74</v>
      </c>
      <c r="AY1701" s="246" t="s">
        <v>153</v>
      </c>
    </row>
    <row r="1702" s="12" customFormat="1">
      <c r="B1702" s="236"/>
      <c r="C1702" s="237"/>
      <c r="D1702" s="233" t="s">
        <v>164</v>
      </c>
      <c r="E1702" s="238" t="s">
        <v>19</v>
      </c>
      <c r="F1702" s="239" t="s">
        <v>1836</v>
      </c>
      <c r="G1702" s="237"/>
      <c r="H1702" s="240">
        <v>-0.089999999999999997</v>
      </c>
      <c r="I1702" s="241"/>
      <c r="J1702" s="237"/>
      <c r="K1702" s="237"/>
      <c r="L1702" s="242"/>
      <c r="M1702" s="243"/>
      <c r="N1702" s="244"/>
      <c r="O1702" s="244"/>
      <c r="P1702" s="244"/>
      <c r="Q1702" s="244"/>
      <c r="R1702" s="244"/>
      <c r="S1702" s="244"/>
      <c r="T1702" s="245"/>
      <c r="AT1702" s="246" t="s">
        <v>164</v>
      </c>
      <c r="AU1702" s="246" t="s">
        <v>84</v>
      </c>
      <c r="AV1702" s="12" t="s">
        <v>84</v>
      </c>
      <c r="AW1702" s="12" t="s">
        <v>34</v>
      </c>
      <c r="AX1702" s="12" t="s">
        <v>74</v>
      </c>
      <c r="AY1702" s="246" t="s">
        <v>153</v>
      </c>
    </row>
    <row r="1703" s="14" customFormat="1">
      <c r="B1703" s="258"/>
      <c r="C1703" s="259"/>
      <c r="D1703" s="233" t="s">
        <v>164</v>
      </c>
      <c r="E1703" s="260" t="s">
        <v>19</v>
      </c>
      <c r="F1703" s="261" t="s">
        <v>1062</v>
      </c>
      <c r="G1703" s="259"/>
      <c r="H1703" s="260" t="s">
        <v>19</v>
      </c>
      <c r="I1703" s="262"/>
      <c r="J1703" s="259"/>
      <c r="K1703" s="259"/>
      <c r="L1703" s="263"/>
      <c r="M1703" s="264"/>
      <c r="N1703" s="265"/>
      <c r="O1703" s="265"/>
      <c r="P1703" s="265"/>
      <c r="Q1703" s="265"/>
      <c r="R1703" s="265"/>
      <c r="S1703" s="265"/>
      <c r="T1703" s="266"/>
      <c r="AT1703" s="267" t="s">
        <v>164</v>
      </c>
      <c r="AU1703" s="267" t="s">
        <v>84</v>
      </c>
      <c r="AV1703" s="14" t="s">
        <v>82</v>
      </c>
      <c r="AW1703" s="14" t="s">
        <v>34</v>
      </c>
      <c r="AX1703" s="14" t="s">
        <v>74</v>
      </c>
      <c r="AY1703" s="267" t="s">
        <v>153</v>
      </c>
    </row>
    <row r="1704" s="12" customFormat="1">
      <c r="B1704" s="236"/>
      <c r="C1704" s="237"/>
      <c r="D1704" s="233" t="s">
        <v>164</v>
      </c>
      <c r="E1704" s="238" t="s">
        <v>19</v>
      </c>
      <c r="F1704" s="239" t="s">
        <v>1838</v>
      </c>
      <c r="G1704" s="237"/>
      <c r="H1704" s="240">
        <v>1.2929999999999999</v>
      </c>
      <c r="I1704" s="241"/>
      <c r="J1704" s="237"/>
      <c r="K1704" s="237"/>
      <c r="L1704" s="242"/>
      <c r="M1704" s="243"/>
      <c r="N1704" s="244"/>
      <c r="O1704" s="244"/>
      <c r="P1704" s="244"/>
      <c r="Q1704" s="244"/>
      <c r="R1704" s="244"/>
      <c r="S1704" s="244"/>
      <c r="T1704" s="245"/>
      <c r="AT1704" s="246" t="s">
        <v>164</v>
      </c>
      <c r="AU1704" s="246" t="s">
        <v>84</v>
      </c>
      <c r="AV1704" s="12" t="s">
        <v>84</v>
      </c>
      <c r="AW1704" s="12" t="s">
        <v>34</v>
      </c>
      <c r="AX1704" s="12" t="s">
        <v>74</v>
      </c>
      <c r="AY1704" s="246" t="s">
        <v>153</v>
      </c>
    </row>
    <row r="1705" s="12" customFormat="1">
      <c r="B1705" s="236"/>
      <c r="C1705" s="237"/>
      <c r="D1705" s="233" t="s">
        <v>164</v>
      </c>
      <c r="E1705" s="238" t="s">
        <v>19</v>
      </c>
      <c r="F1705" s="239" t="s">
        <v>1839</v>
      </c>
      <c r="G1705" s="237"/>
      <c r="H1705" s="240">
        <v>-0.12</v>
      </c>
      <c r="I1705" s="241"/>
      <c r="J1705" s="237"/>
      <c r="K1705" s="237"/>
      <c r="L1705" s="242"/>
      <c r="M1705" s="243"/>
      <c r="N1705" s="244"/>
      <c r="O1705" s="244"/>
      <c r="P1705" s="244"/>
      <c r="Q1705" s="244"/>
      <c r="R1705" s="244"/>
      <c r="S1705" s="244"/>
      <c r="T1705" s="245"/>
      <c r="AT1705" s="246" t="s">
        <v>164</v>
      </c>
      <c r="AU1705" s="246" t="s">
        <v>84</v>
      </c>
      <c r="AV1705" s="12" t="s">
        <v>84</v>
      </c>
      <c r="AW1705" s="12" t="s">
        <v>34</v>
      </c>
      <c r="AX1705" s="12" t="s">
        <v>74</v>
      </c>
      <c r="AY1705" s="246" t="s">
        <v>153</v>
      </c>
    </row>
    <row r="1706" s="14" customFormat="1">
      <c r="B1706" s="258"/>
      <c r="C1706" s="259"/>
      <c r="D1706" s="233" t="s">
        <v>164</v>
      </c>
      <c r="E1706" s="260" t="s">
        <v>19</v>
      </c>
      <c r="F1706" s="261" t="s">
        <v>1808</v>
      </c>
      <c r="G1706" s="259"/>
      <c r="H1706" s="260" t="s">
        <v>19</v>
      </c>
      <c r="I1706" s="262"/>
      <c r="J1706" s="259"/>
      <c r="K1706" s="259"/>
      <c r="L1706" s="263"/>
      <c r="M1706" s="264"/>
      <c r="N1706" s="265"/>
      <c r="O1706" s="265"/>
      <c r="P1706" s="265"/>
      <c r="Q1706" s="265"/>
      <c r="R1706" s="265"/>
      <c r="S1706" s="265"/>
      <c r="T1706" s="266"/>
      <c r="AT1706" s="267" t="s">
        <v>164</v>
      </c>
      <c r="AU1706" s="267" t="s">
        <v>84</v>
      </c>
      <c r="AV1706" s="14" t="s">
        <v>82</v>
      </c>
      <c r="AW1706" s="14" t="s">
        <v>34</v>
      </c>
      <c r="AX1706" s="14" t="s">
        <v>74</v>
      </c>
      <c r="AY1706" s="267" t="s">
        <v>153</v>
      </c>
    </row>
    <row r="1707" s="12" customFormat="1">
      <c r="B1707" s="236"/>
      <c r="C1707" s="237"/>
      <c r="D1707" s="233" t="s">
        <v>164</v>
      </c>
      <c r="E1707" s="238" t="s">
        <v>19</v>
      </c>
      <c r="F1707" s="239" t="s">
        <v>1840</v>
      </c>
      <c r="G1707" s="237"/>
      <c r="H1707" s="240">
        <v>0.873</v>
      </c>
      <c r="I1707" s="241"/>
      <c r="J1707" s="237"/>
      <c r="K1707" s="237"/>
      <c r="L1707" s="242"/>
      <c r="M1707" s="243"/>
      <c r="N1707" s="244"/>
      <c r="O1707" s="244"/>
      <c r="P1707" s="244"/>
      <c r="Q1707" s="244"/>
      <c r="R1707" s="244"/>
      <c r="S1707" s="244"/>
      <c r="T1707" s="245"/>
      <c r="AT1707" s="246" t="s">
        <v>164</v>
      </c>
      <c r="AU1707" s="246" t="s">
        <v>84</v>
      </c>
      <c r="AV1707" s="12" t="s">
        <v>84</v>
      </c>
      <c r="AW1707" s="12" t="s">
        <v>34</v>
      </c>
      <c r="AX1707" s="12" t="s">
        <v>74</v>
      </c>
      <c r="AY1707" s="246" t="s">
        <v>153</v>
      </c>
    </row>
    <row r="1708" s="12" customFormat="1">
      <c r="B1708" s="236"/>
      <c r="C1708" s="237"/>
      <c r="D1708" s="233" t="s">
        <v>164</v>
      </c>
      <c r="E1708" s="238" t="s">
        <v>19</v>
      </c>
      <c r="F1708" s="239" t="s">
        <v>1841</v>
      </c>
      <c r="G1708" s="237"/>
      <c r="H1708" s="240">
        <v>-0.105</v>
      </c>
      <c r="I1708" s="241"/>
      <c r="J1708" s="237"/>
      <c r="K1708" s="237"/>
      <c r="L1708" s="242"/>
      <c r="M1708" s="243"/>
      <c r="N1708" s="244"/>
      <c r="O1708" s="244"/>
      <c r="P1708" s="244"/>
      <c r="Q1708" s="244"/>
      <c r="R1708" s="244"/>
      <c r="S1708" s="244"/>
      <c r="T1708" s="245"/>
      <c r="AT1708" s="246" t="s">
        <v>164</v>
      </c>
      <c r="AU1708" s="246" t="s">
        <v>84</v>
      </c>
      <c r="AV1708" s="12" t="s">
        <v>84</v>
      </c>
      <c r="AW1708" s="12" t="s">
        <v>34</v>
      </c>
      <c r="AX1708" s="12" t="s">
        <v>74</v>
      </c>
      <c r="AY1708" s="246" t="s">
        <v>153</v>
      </c>
    </row>
    <row r="1709" s="12" customFormat="1">
      <c r="B1709" s="236"/>
      <c r="C1709" s="237"/>
      <c r="D1709" s="233" t="s">
        <v>164</v>
      </c>
      <c r="E1709" s="238" t="s">
        <v>19</v>
      </c>
      <c r="F1709" s="239" t="s">
        <v>1842</v>
      </c>
      <c r="G1709" s="237"/>
      <c r="H1709" s="240">
        <v>1.02</v>
      </c>
      <c r="I1709" s="241"/>
      <c r="J1709" s="237"/>
      <c r="K1709" s="237"/>
      <c r="L1709" s="242"/>
      <c r="M1709" s="243"/>
      <c r="N1709" s="244"/>
      <c r="O1709" s="244"/>
      <c r="P1709" s="244"/>
      <c r="Q1709" s="244"/>
      <c r="R1709" s="244"/>
      <c r="S1709" s="244"/>
      <c r="T1709" s="245"/>
      <c r="AT1709" s="246" t="s">
        <v>164</v>
      </c>
      <c r="AU1709" s="246" t="s">
        <v>84</v>
      </c>
      <c r="AV1709" s="12" t="s">
        <v>84</v>
      </c>
      <c r="AW1709" s="12" t="s">
        <v>34</v>
      </c>
      <c r="AX1709" s="12" t="s">
        <v>74</v>
      </c>
      <c r="AY1709" s="246" t="s">
        <v>153</v>
      </c>
    </row>
    <row r="1710" s="12" customFormat="1">
      <c r="B1710" s="236"/>
      <c r="C1710" s="237"/>
      <c r="D1710" s="233" t="s">
        <v>164</v>
      </c>
      <c r="E1710" s="238" t="s">
        <v>19</v>
      </c>
      <c r="F1710" s="239" t="s">
        <v>1843</v>
      </c>
      <c r="G1710" s="237"/>
      <c r="H1710" s="240">
        <v>-0.20999999999999999</v>
      </c>
      <c r="I1710" s="241"/>
      <c r="J1710" s="237"/>
      <c r="K1710" s="237"/>
      <c r="L1710" s="242"/>
      <c r="M1710" s="243"/>
      <c r="N1710" s="244"/>
      <c r="O1710" s="244"/>
      <c r="P1710" s="244"/>
      <c r="Q1710" s="244"/>
      <c r="R1710" s="244"/>
      <c r="S1710" s="244"/>
      <c r="T1710" s="245"/>
      <c r="AT1710" s="246" t="s">
        <v>164</v>
      </c>
      <c r="AU1710" s="246" t="s">
        <v>84</v>
      </c>
      <c r="AV1710" s="12" t="s">
        <v>84</v>
      </c>
      <c r="AW1710" s="12" t="s">
        <v>34</v>
      </c>
      <c r="AX1710" s="12" t="s">
        <v>74</v>
      </c>
      <c r="AY1710" s="246" t="s">
        <v>153</v>
      </c>
    </row>
    <row r="1711" s="14" customFormat="1">
      <c r="B1711" s="258"/>
      <c r="C1711" s="259"/>
      <c r="D1711" s="233" t="s">
        <v>164</v>
      </c>
      <c r="E1711" s="260" t="s">
        <v>19</v>
      </c>
      <c r="F1711" s="261" t="s">
        <v>1685</v>
      </c>
      <c r="G1711" s="259"/>
      <c r="H1711" s="260" t="s">
        <v>19</v>
      </c>
      <c r="I1711" s="262"/>
      <c r="J1711" s="259"/>
      <c r="K1711" s="259"/>
      <c r="L1711" s="263"/>
      <c r="M1711" s="264"/>
      <c r="N1711" s="265"/>
      <c r="O1711" s="265"/>
      <c r="P1711" s="265"/>
      <c r="Q1711" s="265"/>
      <c r="R1711" s="265"/>
      <c r="S1711" s="265"/>
      <c r="T1711" s="266"/>
      <c r="AT1711" s="267" t="s">
        <v>164</v>
      </c>
      <c r="AU1711" s="267" t="s">
        <v>84</v>
      </c>
      <c r="AV1711" s="14" t="s">
        <v>82</v>
      </c>
      <c r="AW1711" s="14" t="s">
        <v>34</v>
      </c>
      <c r="AX1711" s="14" t="s">
        <v>74</v>
      </c>
      <c r="AY1711" s="267" t="s">
        <v>153</v>
      </c>
    </row>
    <row r="1712" s="12" customFormat="1">
      <c r="B1712" s="236"/>
      <c r="C1712" s="237"/>
      <c r="D1712" s="233" t="s">
        <v>164</v>
      </c>
      <c r="E1712" s="238" t="s">
        <v>19</v>
      </c>
      <c r="F1712" s="239" t="s">
        <v>1844</v>
      </c>
      <c r="G1712" s="237"/>
      <c r="H1712" s="240">
        <v>1.893</v>
      </c>
      <c r="I1712" s="241"/>
      <c r="J1712" s="237"/>
      <c r="K1712" s="237"/>
      <c r="L1712" s="242"/>
      <c r="M1712" s="243"/>
      <c r="N1712" s="244"/>
      <c r="O1712" s="244"/>
      <c r="P1712" s="244"/>
      <c r="Q1712" s="244"/>
      <c r="R1712" s="244"/>
      <c r="S1712" s="244"/>
      <c r="T1712" s="245"/>
      <c r="AT1712" s="246" t="s">
        <v>164</v>
      </c>
      <c r="AU1712" s="246" t="s">
        <v>84</v>
      </c>
      <c r="AV1712" s="12" t="s">
        <v>84</v>
      </c>
      <c r="AW1712" s="12" t="s">
        <v>34</v>
      </c>
      <c r="AX1712" s="12" t="s">
        <v>74</v>
      </c>
      <c r="AY1712" s="246" t="s">
        <v>153</v>
      </c>
    </row>
    <row r="1713" s="12" customFormat="1">
      <c r="B1713" s="236"/>
      <c r="C1713" s="237"/>
      <c r="D1713" s="233" t="s">
        <v>164</v>
      </c>
      <c r="E1713" s="238" t="s">
        <v>19</v>
      </c>
      <c r="F1713" s="239" t="s">
        <v>1839</v>
      </c>
      <c r="G1713" s="237"/>
      <c r="H1713" s="240">
        <v>-0.12</v>
      </c>
      <c r="I1713" s="241"/>
      <c r="J1713" s="237"/>
      <c r="K1713" s="237"/>
      <c r="L1713" s="242"/>
      <c r="M1713" s="243"/>
      <c r="N1713" s="244"/>
      <c r="O1713" s="244"/>
      <c r="P1713" s="244"/>
      <c r="Q1713" s="244"/>
      <c r="R1713" s="244"/>
      <c r="S1713" s="244"/>
      <c r="T1713" s="245"/>
      <c r="AT1713" s="246" t="s">
        <v>164</v>
      </c>
      <c r="AU1713" s="246" t="s">
        <v>84</v>
      </c>
      <c r="AV1713" s="12" t="s">
        <v>84</v>
      </c>
      <c r="AW1713" s="12" t="s">
        <v>34</v>
      </c>
      <c r="AX1713" s="12" t="s">
        <v>74</v>
      </c>
      <c r="AY1713" s="246" t="s">
        <v>153</v>
      </c>
    </row>
    <row r="1714" s="14" customFormat="1">
      <c r="B1714" s="258"/>
      <c r="C1714" s="259"/>
      <c r="D1714" s="233" t="s">
        <v>164</v>
      </c>
      <c r="E1714" s="260" t="s">
        <v>19</v>
      </c>
      <c r="F1714" s="261" t="s">
        <v>1676</v>
      </c>
      <c r="G1714" s="259"/>
      <c r="H1714" s="260" t="s">
        <v>19</v>
      </c>
      <c r="I1714" s="262"/>
      <c r="J1714" s="259"/>
      <c r="K1714" s="259"/>
      <c r="L1714" s="263"/>
      <c r="M1714" s="264"/>
      <c r="N1714" s="265"/>
      <c r="O1714" s="265"/>
      <c r="P1714" s="265"/>
      <c r="Q1714" s="265"/>
      <c r="R1714" s="265"/>
      <c r="S1714" s="265"/>
      <c r="T1714" s="266"/>
      <c r="AT1714" s="267" t="s">
        <v>164</v>
      </c>
      <c r="AU1714" s="267" t="s">
        <v>84</v>
      </c>
      <c r="AV1714" s="14" t="s">
        <v>82</v>
      </c>
      <c r="AW1714" s="14" t="s">
        <v>34</v>
      </c>
      <c r="AX1714" s="14" t="s">
        <v>74</v>
      </c>
      <c r="AY1714" s="267" t="s">
        <v>153</v>
      </c>
    </row>
    <row r="1715" s="12" customFormat="1">
      <c r="B1715" s="236"/>
      <c r="C1715" s="237"/>
      <c r="D1715" s="233" t="s">
        <v>164</v>
      </c>
      <c r="E1715" s="238" t="s">
        <v>19</v>
      </c>
      <c r="F1715" s="239" t="s">
        <v>1845</v>
      </c>
      <c r="G1715" s="237"/>
      <c r="H1715" s="240">
        <v>1.466</v>
      </c>
      <c r="I1715" s="241"/>
      <c r="J1715" s="237"/>
      <c r="K1715" s="237"/>
      <c r="L1715" s="242"/>
      <c r="M1715" s="243"/>
      <c r="N1715" s="244"/>
      <c r="O1715" s="244"/>
      <c r="P1715" s="244"/>
      <c r="Q1715" s="244"/>
      <c r="R1715" s="244"/>
      <c r="S1715" s="244"/>
      <c r="T1715" s="245"/>
      <c r="AT1715" s="246" t="s">
        <v>164</v>
      </c>
      <c r="AU1715" s="246" t="s">
        <v>84</v>
      </c>
      <c r="AV1715" s="12" t="s">
        <v>84</v>
      </c>
      <c r="AW1715" s="12" t="s">
        <v>34</v>
      </c>
      <c r="AX1715" s="12" t="s">
        <v>74</v>
      </c>
      <c r="AY1715" s="246" t="s">
        <v>153</v>
      </c>
    </row>
    <row r="1716" s="12" customFormat="1">
      <c r="B1716" s="236"/>
      <c r="C1716" s="237"/>
      <c r="D1716" s="233" t="s">
        <v>164</v>
      </c>
      <c r="E1716" s="238" t="s">
        <v>19</v>
      </c>
      <c r="F1716" s="239" t="s">
        <v>1839</v>
      </c>
      <c r="G1716" s="237"/>
      <c r="H1716" s="240">
        <v>-0.12</v>
      </c>
      <c r="I1716" s="241"/>
      <c r="J1716" s="237"/>
      <c r="K1716" s="237"/>
      <c r="L1716" s="242"/>
      <c r="M1716" s="243"/>
      <c r="N1716" s="244"/>
      <c r="O1716" s="244"/>
      <c r="P1716" s="244"/>
      <c r="Q1716" s="244"/>
      <c r="R1716" s="244"/>
      <c r="S1716" s="244"/>
      <c r="T1716" s="245"/>
      <c r="AT1716" s="246" t="s">
        <v>164</v>
      </c>
      <c r="AU1716" s="246" t="s">
        <v>84</v>
      </c>
      <c r="AV1716" s="12" t="s">
        <v>84</v>
      </c>
      <c r="AW1716" s="12" t="s">
        <v>34</v>
      </c>
      <c r="AX1716" s="12" t="s">
        <v>74</v>
      </c>
      <c r="AY1716" s="246" t="s">
        <v>153</v>
      </c>
    </row>
    <row r="1717" s="14" customFormat="1">
      <c r="B1717" s="258"/>
      <c r="C1717" s="259"/>
      <c r="D1717" s="233" t="s">
        <v>164</v>
      </c>
      <c r="E1717" s="260" t="s">
        <v>19</v>
      </c>
      <c r="F1717" s="261" t="s">
        <v>1814</v>
      </c>
      <c r="G1717" s="259"/>
      <c r="H1717" s="260" t="s">
        <v>19</v>
      </c>
      <c r="I1717" s="262"/>
      <c r="J1717" s="259"/>
      <c r="K1717" s="259"/>
      <c r="L1717" s="263"/>
      <c r="M1717" s="264"/>
      <c r="N1717" s="265"/>
      <c r="O1717" s="265"/>
      <c r="P1717" s="265"/>
      <c r="Q1717" s="265"/>
      <c r="R1717" s="265"/>
      <c r="S1717" s="265"/>
      <c r="T1717" s="266"/>
      <c r="AT1717" s="267" t="s">
        <v>164</v>
      </c>
      <c r="AU1717" s="267" t="s">
        <v>84</v>
      </c>
      <c r="AV1717" s="14" t="s">
        <v>82</v>
      </c>
      <c r="AW1717" s="14" t="s">
        <v>34</v>
      </c>
      <c r="AX1717" s="14" t="s">
        <v>74</v>
      </c>
      <c r="AY1717" s="267" t="s">
        <v>153</v>
      </c>
    </row>
    <row r="1718" s="12" customFormat="1">
      <c r="B1718" s="236"/>
      <c r="C1718" s="237"/>
      <c r="D1718" s="233" t="s">
        <v>164</v>
      </c>
      <c r="E1718" s="238" t="s">
        <v>19</v>
      </c>
      <c r="F1718" s="239" t="s">
        <v>1846</v>
      </c>
      <c r="G1718" s="237"/>
      <c r="H1718" s="240">
        <v>1.3500000000000001</v>
      </c>
      <c r="I1718" s="241"/>
      <c r="J1718" s="237"/>
      <c r="K1718" s="237"/>
      <c r="L1718" s="242"/>
      <c r="M1718" s="243"/>
      <c r="N1718" s="244"/>
      <c r="O1718" s="244"/>
      <c r="P1718" s="244"/>
      <c r="Q1718" s="244"/>
      <c r="R1718" s="244"/>
      <c r="S1718" s="244"/>
      <c r="T1718" s="245"/>
      <c r="AT1718" s="246" t="s">
        <v>164</v>
      </c>
      <c r="AU1718" s="246" t="s">
        <v>84</v>
      </c>
      <c r="AV1718" s="12" t="s">
        <v>84</v>
      </c>
      <c r="AW1718" s="12" t="s">
        <v>34</v>
      </c>
      <c r="AX1718" s="12" t="s">
        <v>74</v>
      </c>
      <c r="AY1718" s="246" t="s">
        <v>153</v>
      </c>
    </row>
    <row r="1719" s="12" customFormat="1">
      <c r="B1719" s="236"/>
      <c r="C1719" s="237"/>
      <c r="D1719" s="233" t="s">
        <v>164</v>
      </c>
      <c r="E1719" s="238" t="s">
        <v>19</v>
      </c>
      <c r="F1719" s="239" t="s">
        <v>1847</v>
      </c>
      <c r="G1719" s="237"/>
      <c r="H1719" s="240">
        <v>-0.20999999999999999</v>
      </c>
      <c r="I1719" s="241"/>
      <c r="J1719" s="237"/>
      <c r="K1719" s="237"/>
      <c r="L1719" s="242"/>
      <c r="M1719" s="243"/>
      <c r="N1719" s="244"/>
      <c r="O1719" s="244"/>
      <c r="P1719" s="244"/>
      <c r="Q1719" s="244"/>
      <c r="R1719" s="244"/>
      <c r="S1719" s="244"/>
      <c r="T1719" s="245"/>
      <c r="AT1719" s="246" t="s">
        <v>164</v>
      </c>
      <c r="AU1719" s="246" t="s">
        <v>84</v>
      </c>
      <c r="AV1719" s="12" t="s">
        <v>84</v>
      </c>
      <c r="AW1719" s="12" t="s">
        <v>34</v>
      </c>
      <c r="AX1719" s="12" t="s">
        <v>74</v>
      </c>
      <c r="AY1719" s="246" t="s">
        <v>153</v>
      </c>
    </row>
    <row r="1720" s="12" customFormat="1">
      <c r="B1720" s="236"/>
      <c r="C1720" s="237"/>
      <c r="D1720" s="233" t="s">
        <v>164</v>
      </c>
      <c r="E1720" s="238" t="s">
        <v>19</v>
      </c>
      <c r="F1720" s="239" t="s">
        <v>1848</v>
      </c>
      <c r="G1720" s="237"/>
      <c r="H1720" s="240">
        <v>0.87</v>
      </c>
      <c r="I1720" s="241"/>
      <c r="J1720" s="237"/>
      <c r="K1720" s="237"/>
      <c r="L1720" s="242"/>
      <c r="M1720" s="243"/>
      <c r="N1720" s="244"/>
      <c r="O1720" s="244"/>
      <c r="P1720" s="244"/>
      <c r="Q1720" s="244"/>
      <c r="R1720" s="244"/>
      <c r="S1720" s="244"/>
      <c r="T1720" s="245"/>
      <c r="AT1720" s="246" t="s">
        <v>164</v>
      </c>
      <c r="AU1720" s="246" t="s">
        <v>84</v>
      </c>
      <c r="AV1720" s="12" t="s">
        <v>84</v>
      </c>
      <c r="AW1720" s="12" t="s">
        <v>34</v>
      </c>
      <c r="AX1720" s="12" t="s">
        <v>74</v>
      </c>
      <c r="AY1720" s="246" t="s">
        <v>153</v>
      </c>
    </row>
    <row r="1721" s="12" customFormat="1">
      <c r="B1721" s="236"/>
      <c r="C1721" s="237"/>
      <c r="D1721" s="233" t="s">
        <v>164</v>
      </c>
      <c r="E1721" s="238" t="s">
        <v>19</v>
      </c>
      <c r="F1721" s="239" t="s">
        <v>1841</v>
      </c>
      <c r="G1721" s="237"/>
      <c r="H1721" s="240">
        <v>-0.105</v>
      </c>
      <c r="I1721" s="241"/>
      <c r="J1721" s="237"/>
      <c r="K1721" s="237"/>
      <c r="L1721" s="242"/>
      <c r="M1721" s="243"/>
      <c r="N1721" s="244"/>
      <c r="O1721" s="244"/>
      <c r="P1721" s="244"/>
      <c r="Q1721" s="244"/>
      <c r="R1721" s="244"/>
      <c r="S1721" s="244"/>
      <c r="T1721" s="245"/>
      <c r="AT1721" s="246" t="s">
        <v>164</v>
      </c>
      <c r="AU1721" s="246" t="s">
        <v>84</v>
      </c>
      <c r="AV1721" s="12" t="s">
        <v>84</v>
      </c>
      <c r="AW1721" s="12" t="s">
        <v>34</v>
      </c>
      <c r="AX1721" s="12" t="s">
        <v>74</v>
      </c>
      <c r="AY1721" s="246" t="s">
        <v>153</v>
      </c>
    </row>
    <row r="1722" s="14" customFormat="1">
      <c r="B1722" s="258"/>
      <c r="C1722" s="259"/>
      <c r="D1722" s="233" t="s">
        <v>164</v>
      </c>
      <c r="E1722" s="260" t="s">
        <v>19</v>
      </c>
      <c r="F1722" s="261" t="s">
        <v>1084</v>
      </c>
      <c r="G1722" s="259"/>
      <c r="H1722" s="260" t="s">
        <v>19</v>
      </c>
      <c r="I1722" s="262"/>
      <c r="J1722" s="259"/>
      <c r="K1722" s="259"/>
      <c r="L1722" s="263"/>
      <c r="M1722" s="264"/>
      <c r="N1722" s="265"/>
      <c r="O1722" s="265"/>
      <c r="P1722" s="265"/>
      <c r="Q1722" s="265"/>
      <c r="R1722" s="265"/>
      <c r="S1722" s="265"/>
      <c r="T1722" s="266"/>
      <c r="AT1722" s="267" t="s">
        <v>164</v>
      </c>
      <c r="AU1722" s="267" t="s">
        <v>84</v>
      </c>
      <c r="AV1722" s="14" t="s">
        <v>82</v>
      </c>
      <c r="AW1722" s="14" t="s">
        <v>34</v>
      </c>
      <c r="AX1722" s="14" t="s">
        <v>74</v>
      </c>
      <c r="AY1722" s="267" t="s">
        <v>153</v>
      </c>
    </row>
    <row r="1723" s="12" customFormat="1">
      <c r="B1723" s="236"/>
      <c r="C1723" s="237"/>
      <c r="D1723" s="233" t="s">
        <v>164</v>
      </c>
      <c r="E1723" s="238" t="s">
        <v>19</v>
      </c>
      <c r="F1723" s="239" t="s">
        <v>1849</v>
      </c>
      <c r="G1723" s="237"/>
      <c r="H1723" s="240">
        <v>1.581</v>
      </c>
      <c r="I1723" s="241"/>
      <c r="J1723" s="237"/>
      <c r="K1723" s="237"/>
      <c r="L1723" s="242"/>
      <c r="M1723" s="243"/>
      <c r="N1723" s="244"/>
      <c r="O1723" s="244"/>
      <c r="P1723" s="244"/>
      <c r="Q1723" s="244"/>
      <c r="R1723" s="244"/>
      <c r="S1723" s="244"/>
      <c r="T1723" s="245"/>
      <c r="AT1723" s="246" t="s">
        <v>164</v>
      </c>
      <c r="AU1723" s="246" t="s">
        <v>84</v>
      </c>
      <c r="AV1723" s="12" t="s">
        <v>84</v>
      </c>
      <c r="AW1723" s="12" t="s">
        <v>34</v>
      </c>
      <c r="AX1723" s="12" t="s">
        <v>74</v>
      </c>
      <c r="AY1723" s="246" t="s">
        <v>153</v>
      </c>
    </row>
    <row r="1724" s="12" customFormat="1">
      <c r="B1724" s="236"/>
      <c r="C1724" s="237"/>
      <c r="D1724" s="233" t="s">
        <v>164</v>
      </c>
      <c r="E1724" s="238" t="s">
        <v>19</v>
      </c>
      <c r="F1724" s="239" t="s">
        <v>1841</v>
      </c>
      <c r="G1724" s="237"/>
      <c r="H1724" s="240">
        <v>-0.105</v>
      </c>
      <c r="I1724" s="241"/>
      <c r="J1724" s="237"/>
      <c r="K1724" s="237"/>
      <c r="L1724" s="242"/>
      <c r="M1724" s="243"/>
      <c r="N1724" s="244"/>
      <c r="O1724" s="244"/>
      <c r="P1724" s="244"/>
      <c r="Q1724" s="244"/>
      <c r="R1724" s="244"/>
      <c r="S1724" s="244"/>
      <c r="T1724" s="245"/>
      <c r="AT1724" s="246" t="s">
        <v>164</v>
      </c>
      <c r="AU1724" s="246" t="s">
        <v>84</v>
      </c>
      <c r="AV1724" s="12" t="s">
        <v>84</v>
      </c>
      <c r="AW1724" s="12" t="s">
        <v>34</v>
      </c>
      <c r="AX1724" s="12" t="s">
        <v>74</v>
      </c>
      <c r="AY1724" s="246" t="s">
        <v>153</v>
      </c>
    </row>
    <row r="1725" s="14" customFormat="1">
      <c r="B1725" s="258"/>
      <c r="C1725" s="259"/>
      <c r="D1725" s="233" t="s">
        <v>164</v>
      </c>
      <c r="E1725" s="260" t="s">
        <v>19</v>
      </c>
      <c r="F1725" s="261" t="s">
        <v>1086</v>
      </c>
      <c r="G1725" s="259"/>
      <c r="H1725" s="260" t="s">
        <v>19</v>
      </c>
      <c r="I1725" s="262"/>
      <c r="J1725" s="259"/>
      <c r="K1725" s="259"/>
      <c r="L1725" s="263"/>
      <c r="M1725" s="264"/>
      <c r="N1725" s="265"/>
      <c r="O1725" s="265"/>
      <c r="P1725" s="265"/>
      <c r="Q1725" s="265"/>
      <c r="R1725" s="265"/>
      <c r="S1725" s="265"/>
      <c r="T1725" s="266"/>
      <c r="AT1725" s="267" t="s">
        <v>164</v>
      </c>
      <c r="AU1725" s="267" t="s">
        <v>84</v>
      </c>
      <c r="AV1725" s="14" t="s">
        <v>82</v>
      </c>
      <c r="AW1725" s="14" t="s">
        <v>34</v>
      </c>
      <c r="AX1725" s="14" t="s">
        <v>74</v>
      </c>
      <c r="AY1725" s="267" t="s">
        <v>153</v>
      </c>
    </row>
    <row r="1726" s="12" customFormat="1">
      <c r="B1726" s="236"/>
      <c r="C1726" s="237"/>
      <c r="D1726" s="233" t="s">
        <v>164</v>
      </c>
      <c r="E1726" s="238" t="s">
        <v>19</v>
      </c>
      <c r="F1726" s="239" t="s">
        <v>1850</v>
      </c>
      <c r="G1726" s="237"/>
      <c r="H1726" s="240">
        <v>0.87</v>
      </c>
      <c r="I1726" s="241"/>
      <c r="J1726" s="237"/>
      <c r="K1726" s="237"/>
      <c r="L1726" s="242"/>
      <c r="M1726" s="243"/>
      <c r="N1726" s="244"/>
      <c r="O1726" s="244"/>
      <c r="P1726" s="244"/>
      <c r="Q1726" s="244"/>
      <c r="R1726" s="244"/>
      <c r="S1726" s="244"/>
      <c r="T1726" s="245"/>
      <c r="AT1726" s="246" t="s">
        <v>164</v>
      </c>
      <c r="AU1726" s="246" t="s">
        <v>84</v>
      </c>
      <c r="AV1726" s="12" t="s">
        <v>84</v>
      </c>
      <c r="AW1726" s="12" t="s">
        <v>34</v>
      </c>
      <c r="AX1726" s="12" t="s">
        <v>74</v>
      </c>
      <c r="AY1726" s="246" t="s">
        <v>153</v>
      </c>
    </row>
    <row r="1727" s="12" customFormat="1">
      <c r="B1727" s="236"/>
      <c r="C1727" s="237"/>
      <c r="D1727" s="233" t="s">
        <v>164</v>
      </c>
      <c r="E1727" s="238" t="s">
        <v>19</v>
      </c>
      <c r="F1727" s="239" t="s">
        <v>1841</v>
      </c>
      <c r="G1727" s="237"/>
      <c r="H1727" s="240">
        <v>-0.105</v>
      </c>
      <c r="I1727" s="241"/>
      <c r="J1727" s="237"/>
      <c r="K1727" s="237"/>
      <c r="L1727" s="242"/>
      <c r="M1727" s="243"/>
      <c r="N1727" s="244"/>
      <c r="O1727" s="244"/>
      <c r="P1727" s="244"/>
      <c r="Q1727" s="244"/>
      <c r="R1727" s="244"/>
      <c r="S1727" s="244"/>
      <c r="T1727" s="245"/>
      <c r="AT1727" s="246" t="s">
        <v>164</v>
      </c>
      <c r="AU1727" s="246" t="s">
        <v>84</v>
      </c>
      <c r="AV1727" s="12" t="s">
        <v>84</v>
      </c>
      <c r="AW1727" s="12" t="s">
        <v>34</v>
      </c>
      <c r="AX1727" s="12" t="s">
        <v>74</v>
      </c>
      <c r="AY1727" s="246" t="s">
        <v>153</v>
      </c>
    </row>
    <row r="1728" s="14" customFormat="1">
      <c r="B1728" s="258"/>
      <c r="C1728" s="259"/>
      <c r="D1728" s="233" t="s">
        <v>164</v>
      </c>
      <c r="E1728" s="260" t="s">
        <v>19</v>
      </c>
      <c r="F1728" s="261" t="s">
        <v>1819</v>
      </c>
      <c r="G1728" s="259"/>
      <c r="H1728" s="260" t="s">
        <v>19</v>
      </c>
      <c r="I1728" s="262"/>
      <c r="J1728" s="259"/>
      <c r="K1728" s="259"/>
      <c r="L1728" s="263"/>
      <c r="M1728" s="264"/>
      <c r="N1728" s="265"/>
      <c r="O1728" s="265"/>
      <c r="P1728" s="265"/>
      <c r="Q1728" s="265"/>
      <c r="R1728" s="265"/>
      <c r="S1728" s="265"/>
      <c r="T1728" s="266"/>
      <c r="AT1728" s="267" t="s">
        <v>164</v>
      </c>
      <c r="AU1728" s="267" t="s">
        <v>84</v>
      </c>
      <c r="AV1728" s="14" t="s">
        <v>82</v>
      </c>
      <c r="AW1728" s="14" t="s">
        <v>34</v>
      </c>
      <c r="AX1728" s="14" t="s">
        <v>74</v>
      </c>
      <c r="AY1728" s="267" t="s">
        <v>153</v>
      </c>
    </row>
    <row r="1729" s="12" customFormat="1">
      <c r="B1729" s="236"/>
      <c r="C1729" s="237"/>
      <c r="D1729" s="233" t="s">
        <v>164</v>
      </c>
      <c r="E1729" s="238" t="s">
        <v>19</v>
      </c>
      <c r="F1729" s="239" t="s">
        <v>1851</v>
      </c>
      <c r="G1729" s="237"/>
      <c r="H1729" s="240">
        <v>1.8360000000000001</v>
      </c>
      <c r="I1729" s="241"/>
      <c r="J1729" s="237"/>
      <c r="K1729" s="237"/>
      <c r="L1729" s="242"/>
      <c r="M1729" s="243"/>
      <c r="N1729" s="244"/>
      <c r="O1729" s="244"/>
      <c r="P1729" s="244"/>
      <c r="Q1729" s="244"/>
      <c r="R1729" s="244"/>
      <c r="S1729" s="244"/>
      <c r="T1729" s="245"/>
      <c r="AT1729" s="246" t="s">
        <v>164</v>
      </c>
      <c r="AU1729" s="246" t="s">
        <v>84</v>
      </c>
      <c r="AV1729" s="12" t="s">
        <v>84</v>
      </c>
      <c r="AW1729" s="12" t="s">
        <v>34</v>
      </c>
      <c r="AX1729" s="12" t="s">
        <v>74</v>
      </c>
      <c r="AY1729" s="246" t="s">
        <v>153</v>
      </c>
    </row>
    <row r="1730" s="12" customFormat="1">
      <c r="B1730" s="236"/>
      <c r="C1730" s="237"/>
      <c r="D1730" s="233" t="s">
        <v>164</v>
      </c>
      <c r="E1730" s="238" t="s">
        <v>19</v>
      </c>
      <c r="F1730" s="239" t="s">
        <v>1839</v>
      </c>
      <c r="G1730" s="237"/>
      <c r="H1730" s="240">
        <v>-0.12</v>
      </c>
      <c r="I1730" s="241"/>
      <c r="J1730" s="237"/>
      <c r="K1730" s="237"/>
      <c r="L1730" s="242"/>
      <c r="M1730" s="243"/>
      <c r="N1730" s="244"/>
      <c r="O1730" s="244"/>
      <c r="P1730" s="244"/>
      <c r="Q1730" s="244"/>
      <c r="R1730" s="244"/>
      <c r="S1730" s="244"/>
      <c r="T1730" s="245"/>
      <c r="AT1730" s="246" t="s">
        <v>164</v>
      </c>
      <c r="AU1730" s="246" t="s">
        <v>84</v>
      </c>
      <c r="AV1730" s="12" t="s">
        <v>84</v>
      </c>
      <c r="AW1730" s="12" t="s">
        <v>34</v>
      </c>
      <c r="AX1730" s="12" t="s">
        <v>74</v>
      </c>
      <c r="AY1730" s="246" t="s">
        <v>153</v>
      </c>
    </row>
    <row r="1731" s="12" customFormat="1">
      <c r="B1731" s="236"/>
      <c r="C1731" s="237"/>
      <c r="D1731" s="233" t="s">
        <v>164</v>
      </c>
      <c r="E1731" s="238" t="s">
        <v>19</v>
      </c>
      <c r="F1731" s="239" t="s">
        <v>1821</v>
      </c>
      <c r="G1731" s="237"/>
      <c r="H1731" s="240">
        <v>1.3999999999999999</v>
      </c>
      <c r="I1731" s="241"/>
      <c r="J1731" s="237"/>
      <c r="K1731" s="237"/>
      <c r="L1731" s="242"/>
      <c r="M1731" s="243"/>
      <c r="N1731" s="244"/>
      <c r="O1731" s="244"/>
      <c r="P1731" s="244"/>
      <c r="Q1731" s="244"/>
      <c r="R1731" s="244"/>
      <c r="S1731" s="244"/>
      <c r="T1731" s="245"/>
      <c r="AT1731" s="246" t="s">
        <v>164</v>
      </c>
      <c r="AU1731" s="246" t="s">
        <v>84</v>
      </c>
      <c r="AV1731" s="12" t="s">
        <v>84</v>
      </c>
      <c r="AW1731" s="12" t="s">
        <v>34</v>
      </c>
      <c r="AX1731" s="12" t="s">
        <v>74</v>
      </c>
      <c r="AY1731" s="246" t="s">
        <v>153</v>
      </c>
    </row>
    <row r="1732" s="13" customFormat="1">
      <c r="B1732" s="247"/>
      <c r="C1732" s="248"/>
      <c r="D1732" s="233" t="s">
        <v>164</v>
      </c>
      <c r="E1732" s="249" t="s">
        <v>19</v>
      </c>
      <c r="F1732" s="250" t="s">
        <v>167</v>
      </c>
      <c r="G1732" s="248"/>
      <c r="H1732" s="251">
        <v>18.864999999999998</v>
      </c>
      <c r="I1732" s="252"/>
      <c r="J1732" s="248"/>
      <c r="K1732" s="248"/>
      <c r="L1732" s="253"/>
      <c r="M1732" s="254"/>
      <c r="N1732" s="255"/>
      <c r="O1732" s="255"/>
      <c r="P1732" s="255"/>
      <c r="Q1732" s="255"/>
      <c r="R1732" s="255"/>
      <c r="S1732" s="255"/>
      <c r="T1732" s="256"/>
      <c r="AT1732" s="257" t="s">
        <v>164</v>
      </c>
      <c r="AU1732" s="257" t="s">
        <v>84</v>
      </c>
      <c r="AV1732" s="13" t="s">
        <v>160</v>
      </c>
      <c r="AW1732" s="13" t="s">
        <v>34</v>
      </c>
      <c r="AX1732" s="13" t="s">
        <v>82</v>
      </c>
      <c r="AY1732" s="257" t="s">
        <v>153</v>
      </c>
    </row>
    <row r="1733" s="1" customFormat="1" ht="16.5" customHeight="1">
      <c r="B1733" s="39"/>
      <c r="C1733" s="220" t="s">
        <v>1852</v>
      </c>
      <c r="D1733" s="220" t="s">
        <v>155</v>
      </c>
      <c r="E1733" s="221" t="s">
        <v>1853</v>
      </c>
      <c r="F1733" s="222" t="s">
        <v>1854</v>
      </c>
      <c r="G1733" s="223" t="s">
        <v>158</v>
      </c>
      <c r="H1733" s="224">
        <v>149.40000000000001</v>
      </c>
      <c r="I1733" s="225"/>
      <c r="J1733" s="226">
        <f>ROUND(I1733*H1733,2)</f>
        <v>0</v>
      </c>
      <c r="K1733" s="222" t="s">
        <v>159</v>
      </c>
      <c r="L1733" s="44"/>
      <c r="M1733" s="227" t="s">
        <v>19</v>
      </c>
      <c r="N1733" s="228" t="s">
        <v>45</v>
      </c>
      <c r="O1733" s="84"/>
      <c r="P1733" s="229">
        <f>O1733*H1733</f>
        <v>0</v>
      </c>
      <c r="Q1733" s="229">
        <v>0</v>
      </c>
      <c r="R1733" s="229">
        <f>Q1733*H1733</f>
        <v>0</v>
      </c>
      <c r="S1733" s="229">
        <v>0.081500000000000003</v>
      </c>
      <c r="T1733" s="230">
        <f>S1733*H1733</f>
        <v>12.176100000000002</v>
      </c>
      <c r="AR1733" s="231" t="s">
        <v>257</v>
      </c>
      <c r="AT1733" s="231" t="s">
        <v>155</v>
      </c>
      <c r="AU1733" s="231" t="s">
        <v>84</v>
      </c>
      <c r="AY1733" s="18" t="s">
        <v>153</v>
      </c>
      <c r="BE1733" s="232">
        <f>IF(N1733="základní",J1733,0)</f>
        <v>0</v>
      </c>
      <c r="BF1733" s="232">
        <f>IF(N1733="snížená",J1733,0)</f>
        <v>0</v>
      </c>
      <c r="BG1733" s="232">
        <f>IF(N1733="zákl. přenesená",J1733,0)</f>
        <v>0</v>
      </c>
      <c r="BH1733" s="232">
        <f>IF(N1733="sníž. přenesená",J1733,0)</f>
        <v>0</v>
      </c>
      <c r="BI1733" s="232">
        <f>IF(N1733="nulová",J1733,0)</f>
        <v>0</v>
      </c>
      <c r="BJ1733" s="18" t="s">
        <v>82</v>
      </c>
      <c r="BK1733" s="232">
        <f>ROUND(I1733*H1733,2)</f>
        <v>0</v>
      </c>
      <c r="BL1733" s="18" t="s">
        <v>257</v>
      </c>
      <c r="BM1733" s="231" t="s">
        <v>1855</v>
      </c>
    </row>
    <row r="1734" s="12" customFormat="1">
      <c r="B1734" s="236"/>
      <c r="C1734" s="237"/>
      <c r="D1734" s="233" t="s">
        <v>164</v>
      </c>
      <c r="E1734" s="238" t="s">
        <v>19</v>
      </c>
      <c r="F1734" s="239" t="s">
        <v>1856</v>
      </c>
      <c r="G1734" s="237"/>
      <c r="H1734" s="240">
        <v>5</v>
      </c>
      <c r="I1734" s="241"/>
      <c r="J1734" s="237"/>
      <c r="K1734" s="237"/>
      <c r="L1734" s="242"/>
      <c r="M1734" s="243"/>
      <c r="N1734" s="244"/>
      <c r="O1734" s="244"/>
      <c r="P1734" s="244"/>
      <c r="Q1734" s="244"/>
      <c r="R1734" s="244"/>
      <c r="S1734" s="244"/>
      <c r="T1734" s="245"/>
      <c r="AT1734" s="246" t="s">
        <v>164</v>
      </c>
      <c r="AU1734" s="246" t="s">
        <v>84</v>
      </c>
      <c r="AV1734" s="12" t="s">
        <v>84</v>
      </c>
      <c r="AW1734" s="12" t="s">
        <v>34</v>
      </c>
      <c r="AX1734" s="12" t="s">
        <v>74</v>
      </c>
      <c r="AY1734" s="246" t="s">
        <v>153</v>
      </c>
    </row>
    <row r="1735" s="12" customFormat="1">
      <c r="B1735" s="236"/>
      <c r="C1735" s="237"/>
      <c r="D1735" s="233" t="s">
        <v>164</v>
      </c>
      <c r="E1735" s="238" t="s">
        <v>19</v>
      </c>
      <c r="F1735" s="239" t="s">
        <v>1857</v>
      </c>
      <c r="G1735" s="237"/>
      <c r="H1735" s="240">
        <v>11.6</v>
      </c>
      <c r="I1735" s="241"/>
      <c r="J1735" s="237"/>
      <c r="K1735" s="237"/>
      <c r="L1735" s="242"/>
      <c r="M1735" s="243"/>
      <c r="N1735" s="244"/>
      <c r="O1735" s="244"/>
      <c r="P1735" s="244"/>
      <c r="Q1735" s="244"/>
      <c r="R1735" s="244"/>
      <c r="S1735" s="244"/>
      <c r="T1735" s="245"/>
      <c r="AT1735" s="246" t="s">
        <v>164</v>
      </c>
      <c r="AU1735" s="246" t="s">
        <v>84</v>
      </c>
      <c r="AV1735" s="12" t="s">
        <v>84</v>
      </c>
      <c r="AW1735" s="12" t="s">
        <v>34</v>
      </c>
      <c r="AX1735" s="12" t="s">
        <v>74</v>
      </c>
      <c r="AY1735" s="246" t="s">
        <v>153</v>
      </c>
    </row>
    <row r="1736" s="12" customFormat="1">
      <c r="B1736" s="236"/>
      <c r="C1736" s="237"/>
      <c r="D1736" s="233" t="s">
        <v>164</v>
      </c>
      <c r="E1736" s="238" t="s">
        <v>19</v>
      </c>
      <c r="F1736" s="239" t="s">
        <v>1858</v>
      </c>
      <c r="G1736" s="237"/>
      <c r="H1736" s="240">
        <v>4.7999999999999998</v>
      </c>
      <c r="I1736" s="241"/>
      <c r="J1736" s="237"/>
      <c r="K1736" s="237"/>
      <c r="L1736" s="242"/>
      <c r="M1736" s="243"/>
      <c r="N1736" s="244"/>
      <c r="O1736" s="244"/>
      <c r="P1736" s="244"/>
      <c r="Q1736" s="244"/>
      <c r="R1736" s="244"/>
      <c r="S1736" s="244"/>
      <c r="T1736" s="245"/>
      <c r="AT1736" s="246" t="s">
        <v>164</v>
      </c>
      <c r="AU1736" s="246" t="s">
        <v>84</v>
      </c>
      <c r="AV1736" s="12" t="s">
        <v>84</v>
      </c>
      <c r="AW1736" s="12" t="s">
        <v>34</v>
      </c>
      <c r="AX1736" s="12" t="s">
        <v>74</v>
      </c>
      <c r="AY1736" s="246" t="s">
        <v>153</v>
      </c>
    </row>
    <row r="1737" s="12" customFormat="1">
      <c r="B1737" s="236"/>
      <c r="C1737" s="237"/>
      <c r="D1737" s="233" t="s">
        <v>164</v>
      </c>
      <c r="E1737" s="238" t="s">
        <v>19</v>
      </c>
      <c r="F1737" s="239" t="s">
        <v>1859</v>
      </c>
      <c r="G1737" s="237"/>
      <c r="H1737" s="240">
        <v>32.600000000000001</v>
      </c>
      <c r="I1737" s="241"/>
      <c r="J1737" s="237"/>
      <c r="K1737" s="237"/>
      <c r="L1737" s="242"/>
      <c r="M1737" s="243"/>
      <c r="N1737" s="244"/>
      <c r="O1737" s="244"/>
      <c r="P1737" s="244"/>
      <c r="Q1737" s="244"/>
      <c r="R1737" s="244"/>
      <c r="S1737" s="244"/>
      <c r="T1737" s="245"/>
      <c r="AT1737" s="246" t="s">
        <v>164</v>
      </c>
      <c r="AU1737" s="246" t="s">
        <v>84</v>
      </c>
      <c r="AV1737" s="12" t="s">
        <v>84</v>
      </c>
      <c r="AW1737" s="12" t="s">
        <v>34</v>
      </c>
      <c r="AX1737" s="12" t="s">
        <v>74</v>
      </c>
      <c r="AY1737" s="246" t="s">
        <v>153</v>
      </c>
    </row>
    <row r="1738" s="12" customFormat="1">
      <c r="B1738" s="236"/>
      <c r="C1738" s="237"/>
      <c r="D1738" s="233" t="s">
        <v>164</v>
      </c>
      <c r="E1738" s="238" t="s">
        <v>19</v>
      </c>
      <c r="F1738" s="239" t="s">
        <v>1860</v>
      </c>
      <c r="G1738" s="237"/>
      <c r="H1738" s="240">
        <v>42</v>
      </c>
      <c r="I1738" s="241"/>
      <c r="J1738" s="237"/>
      <c r="K1738" s="237"/>
      <c r="L1738" s="242"/>
      <c r="M1738" s="243"/>
      <c r="N1738" s="244"/>
      <c r="O1738" s="244"/>
      <c r="P1738" s="244"/>
      <c r="Q1738" s="244"/>
      <c r="R1738" s="244"/>
      <c r="S1738" s="244"/>
      <c r="T1738" s="245"/>
      <c r="AT1738" s="246" t="s">
        <v>164</v>
      </c>
      <c r="AU1738" s="246" t="s">
        <v>84</v>
      </c>
      <c r="AV1738" s="12" t="s">
        <v>84</v>
      </c>
      <c r="AW1738" s="12" t="s">
        <v>34</v>
      </c>
      <c r="AX1738" s="12" t="s">
        <v>74</v>
      </c>
      <c r="AY1738" s="246" t="s">
        <v>153</v>
      </c>
    </row>
    <row r="1739" s="12" customFormat="1">
      <c r="B1739" s="236"/>
      <c r="C1739" s="237"/>
      <c r="D1739" s="233" t="s">
        <v>164</v>
      </c>
      <c r="E1739" s="238" t="s">
        <v>19</v>
      </c>
      <c r="F1739" s="239" t="s">
        <v>1861</v>
      </c>
      <c r="G1739" s="237"/>
      <c r="H1739" s="240">
        <v>12.199999999999999</v>
      </c>
      <c r="I1739" s="241"/>
      <c r="J1739" s="237"/>
      <c r="K1739" s="237"/>
      <c r="L1739" s="242"/>
      <c r="M1739" s="243"/>
      <c r="N1739" s="244"/>
      <c r="O1739" s="244"/>
      <c r="P1739" s="244"/>
      <c r="Q1739" s="244"/>
      <c r="R1739" s="244"/>
      <c r="S1739" s="244"/>
      <c r="T1739" s="245"/>
      <c r="AT1739" s="246" t="s">
        <v>164</v>
      </c>
      <c r="AU1739" s="246" t="s">
        <v>84</v>
      </c>
      <c r="AV1739" s="12" t="s">
        <v>84</v>
      </c>
      <c r="AW1739" s="12" t="s">
        <v>34</v>
      </c>
      <c r="AX1739" s="12" t="s">
        <v>74</v>
      </c>
      <c r="AY1739" s="246" t="s">
        <v>153</v>
      </c>
    </row>
    <row r="1740" s="12" customFormat="1">
      <c r="B1740" s="236"/>
      <c r="C1740" s="237"/>
      <c r="D1740" s="233" t="s">
        <v>164</v>
      </c>
      <c r="E1740" s="238" t="s">
        <v>19</v>
      </c>
      <c r="F1740" s="239" t="s">
        <v>1862</v>
      </c>
      <c r="G1740" s="237"/>
      <c r="H1740" s="240">
        <v>17.600000000000001</v>
      </c>
      <c r="I1740" s="241"/>
      <c r="J1740" s="237"/>
      <c r="K1740" s="237"/>
      <c r="L1740" s="242"/>
      <c r="M1740" s="243"/>
      <c r="N1740" s="244"/>
      <c r="O1740" s="244"/>
      <c r="P1740" s="244"/>
      <c r="Q1740" s="244"/>
      <c r="R1740" s="244"/>
      <c r="S1740" s="244"/>
      <c r="T1740" s="245"/>
      <c r="AT1740" s="246" t="s">
        <v>164</v>
      </c>
      <c r="AU1740" s="246" t="s">
        <v>84</v>
      </c>
      <c r="AV1740" s="12" t="s">
        <v>84</v>
      </c>
      <c r="AW1740" s="12" t="s">
        <v>34</v>
      </c>
      <c r="AX1740" s="12" t="s">
        <v>74</v>
      </c>
      <c r="AY1740" s="246" t="s">
        <v>153</v>
      </c>
    </row>
    <row r="1741" s="12" customFormat="1">
      <c r="B1741" s="236"/>
      <c r="C1741" s="237"/>
      <c r="D1741" s="233" t="s">
        <v>164</v>
      </c>
      <c r="E1741" s="238" t="s">
        <v>19</v>
      </c>
      <c r="F1741" s="239" t="s">
        <v>1863</v>
      </c>
      <c r="G1741" s="237"/>
      <c r="H1741" s="240">
        <v>7.7999999999999998</v>
      </c>
      <c r="I1741" s="241"/>
      <c r="J1741" s="237"/>
      <c r="K1741" s="237"/>
      <c r="L1741" s="242"/>
      <c r="M1741" s="243"/>
      <c r="N1741" s="244"/>
      <c r="O1741" s="244"/>
      <c r="P1741" s="244"/>
      <c r="Q1741" s="244"/>
      <c r="R1741" s="244"/>
      <c r="S1741" s="244"/>
      <c r="T1741" s="245"/>
      <c r="AT1741" s="246" t="s">
        <v>164</v>
      </c>
      <c r="AU1741" s="246" t="s">
        <v>84</v>
      </c>
      <c r="AV1741" s="12" t="s">
        <v>84</v>
      </c>
      <c r="AW1741" s="12" t="s">
        <v>34</v>
      </c>
      <c r="AX1741" s="12" t="s">
        <v>74</v>
      </c>
      <c r="AY1741" s="246" t="s">
        <v>153</v>
      </c>
    </row>
    <row r="1742" s="12" customFormat="1">
      <c r="B1742" s="236"/>
      <c r="C1742" s="237"/>
      <c r="D1742" s="233" t="s">
        <v>164</v>
      </c>
      <c r="E1742" s="238" t="s">
        <v>19</v>
      </c>
      <c r="F1742" s="239" t="s">
        <v>1864</v>
      </c>
      <c r="G1742" s="237"/>
      <c r="H1742" s="240">
        <v>15.800000000000001</v>
      </c>
      <c r="I1742" s="241"/>
      <c r="J1742" s="237"/>
      <c r="K1742" s="237"/>
      <c r="L1742" s="242"/>
      <c r="M1742" s="243"/>
      <c r="N1742" s="244"/>
      <c r="O1742" s="244"/>
      <c r="P1742" s="244"/>
      <c r="Q1742" s="244"/>
      <c r="R1742" s="244"/>
      <c r="S1742" s="244"/>
      <c r="T1742" s="245"/>
      <c r="AT1742" s="246" t="s">
        <v>164</v>
      </c>
      <c r="AU1742" s="246" t="s">
        <v>84</v>
      </c>
      <c r="AV1742" s="12" t="s">
        <v>84</v>
      </c>
      <c r="AW1742" s="12" t="s">
        <v>34</v>
      </c>
      <c r="AX1742" s="12" t="s">
        <v>74</v>
      </c>
      <c r="AY1742" s="246" t="s">
        <v>153</v>
      </c>
    </row>
    <row r="1743" s="13" customFormat="1">
      <c r="B1743" s="247"/>
      <c r="C1743" s="248"/>
      <c r="D1743" s="233" t="s">
        <v>164</v>
      </c>
      <c r="E1743" s="249" t="s">
        <v>19</v>
      </c>
      <c r="F1743" s="250" t="s">
        <v>167</v>
      </c>
      <c r="G1743" s="248"/>
      <c r="H1743" s="251">
        <v>149.40000000000001</v>
      </c>
      <c r="I1743" s="252"/>
      <c r="J1743" s="248"/>
      <c r="K1743" s="248"/>
      <c r="L1743" s="253"/>
      <c r="M1743" s="254"/>
      <c r="N1743" s="255"/>
      <c r="O1743" s="255"/>
      <c r="P1743" s="255"/>
      <c r="Q1743" s="255"/>
      <c r="R1743" s="255"/>
      <c r="S1743" s="255"/>
      <c r="T1743" s="256"/>
      <c r="AT1743" s="257" t="s">
        <v>164</v>
      </c>
      <c r="AU1743" s="257" t="s">
        <v>84</v>
      </c>
      <c r="AV1743" s="13" t="s">
        <v>160</v>
      </c>
      <c r="AW1743" s="13" t="s">
        <v>34</v>
      </c>
      <c r="AX1743" s="13" t="s">
        <v>82</v>
      </c>
      <c r="AY1743" s="257" t="s">
        <v>153</v>
      </c>
    </row>
    <row r="1744" s="1" customFormat="1" ht="24" customHeight="1">
      <c r="B1744" s="39"/>
      <c r="C1744" s="220" t="s">
        <v>1865</v>
      </c>
      <c r="D1744" s="220" t="s">
        <v>155</v>
      </c>
      <c r="E1744" s="221" t="s">
        <v>1866</v>
      </c>
      <c r="F1744" s="222" t="s">
        <v>1867</v>
      </c>
      <c r="G1744" s="223" t="s">
        <v>158</v>
      </c>
      <c r="H1744" s="224">
        <v>212.98599999999999</v>
      </c>
      <c r="I1744" s="225"/>
      <c r="J1744" s="226">
        <f>ROUND(I1744*H1744,2)</f>
        <v>0</v>
      </c>
      <c r="K1744" s="222" t="s">
        <v>159</v>
      </c>
      <c r="L1744" s="44"/>
      <c r="M1744" s="227" t="s">
        <v>19</v>
      </c>
      <c r="N1744" s="228" t="s">
        <v>45</v>
      </c>
      <c r="O1744" s="84"/>
      <c r="P1744" s="229">
        <f>O1744*H1744</f>
        <v>0</v>
      </c>
      <c r="Q1744" s="229">
        <v>0.0053</v>
      </c>
      <c r="R1744" s="229">
        <f>Q1744*H1744</f>
        <v>1.1288258</v>
      </c>
      <c r="S1744" s="229">
        <v>0</v>
      </c>
      <c r="T1744" s="230">
        <f>S1744*H1744</f>
        <v>0</v>
      </c>
      <c r="AR1744" s="231" t="s">
        <v>257</v>
      </c>
      <c r="AT1744" s="231" t="s">
        <v>155</v>
      </c>
      <c r="AU1744" s="231" t="s">
        <v>84</v>
      </c>
      <c r="AY1744" s="18" t="s">
        <v>153</v>
      </c>
      <c r="BE1744" s="232">
        <f>IF(N1744="základní",J1744,0)</f>
        <v>0</v>
      </c>
      <c r="BF1744" s="232">
        <f>IF(N1744="snížená",J1744,0)</f>
        <v>0</v>
      </c>
      <c r="BG1744" s="232">
        <f>IF(N1744="zákl. přenesená",J1744,0)</f>
        <v>0</v>
      </c>
      <c r="BH1744" s="232">
        <f>IF(N1744="sníž. přenesená",J1744,0)</f>
        <v>0</v>
      </c>
      <c r="BI1744" s="232">
        <f>IF(N1744="nulová",J1744,0)</f>
        <v>0</v>
      </c>
      <c r="BJ1744" s="18" t="s">
        <v>82</v>
      </c>
      <c r="BK1744" s="232">
        <f>ROUND(I1744*H1744,2)</f>
        <v>0</v>
      </c>
      <c r="BL1744" s="18" t="s">
        <v>257</v>
      </c>
      <c r="BM1744" s="231" t="s">
        <v>1868</v>
      </c>
    </row>
    <row r="1745" s="1" customFormat="1">
      <c r="B1745" s="39"/>
      <c r="C1745" s="40"/>
      <c r="D1745" s="233" t="s">
        <v>162</v>
      </c>
      <c r="E1745" s="40"/>
      <c r="F1745" s="234" t="s">
        <v>1695</v>
      </c>
      <c r="G1745" s="40"/>
      <c r="H1745" s="40"/>
      <c r="I1745" s="146"/>
      <c r="J1745" s="40"/>
      <c r="K1745" s="40"/>
      <c r="L1745" s="44"/>
      <c r="M1745" s="235"/>
      <c r="N1745" s="84"/>
      <c r="O1745" s="84"/>
      <c r="P1745" s="84"/>
      <c r="Q1745" s="84"/>
      <c r="R1745" s="84"/>
      <c r="S1745" s="84"/>
      <c r="T1745" s="85"/>
      <c r="AT1745" s="18" t="s">
        <v>162</v>
      </c>
      <c r="AU1745" s="18" t="s">
        <v>84</v>
      </c>
    </row>
    <row r="1746" s="14" customFormat="1">
      <c r="B1746" s="258"/>
      <c r="C1746" s="259"/>
      <c r="D1746" s="233" t="s">
        <v>164</v>
      </c>
      <c r="E1746" s="260" t="s">
        <v>19</v>
      </c>
      <c r="F1746" s="261" t="s">
        <v>1793</v>
      </c>
      <c r="G1746" s="259"/>
      <c r="H1746" s="260" t="s">
        <v>19</v>
      </c>
      <c r="I1746" s="262"/>
      <c r="J1746" s="259"/>
      <c r="K1746" s="259"/>
      <c r="L1746" s="263"/>
      <c r="M1746" s="264"/>
      <c r="N1746" s="265"/>
      <c r="O1746" s="265"/>
      <c r="P1746" s="265"/>
      <c r="Q1746" s="265"/>
      <c r="R1746" s="265"/>
      <c r="S1746" s="265"/>
      <c r="T1746" s="266"/>
      <c r="AT1746" s="267" t="s">
        <v>164</v>
      </c>
      <c r="AU1746" s="267" t="s">
        <v>84</v>
      </c>
      <c r="AV1746" s="14" t="s">
        <v>82</v>
      </c>
      <c r="AW1746" s="14" t="s">
        <v>34</v>
      </c>
      <c r="AX1746" s="14" t="s">
        <v>74</v>
      </c>
      <c r="AY1746" s="267" t="s">
        <v>153</v>
      </c>
    </row>
    <row r="1747" s="12" customFormat="1">
      <c r="B1747" s="236"/>
      <c r="C1747" s="237"/>
      <c r="D1747" s="233" t="s">
        <v>164</v>
      </c>
      <c r="E1747" s="238" t="s">
        <v>19</v>
      </c>
      <c r="F1747" s="239" t="s">
        <v>1794</v>
      </c>
      <c r="G1747" s="237"/>
      <c r="H1747" s="240">
        <v>16.870000000000001</v>
      </c>
      <c r="I1747" s="241"/>
      <c r="J1747" s="237"/>
      <c r="K1747" s="237"/>
      <c r="L1747" s="242"/>
      <c r="M1747" s="243"/>
      <c r="N1747" s="244"/>
      <c r="O1747" s="244"/>
      <c r="P1747" s="244"/>
      <c r="Q1747" s="244"/>
      <c r="R1747" s="244"/>
      <c r="S1747" s="244"/>
      <c r="T1747" s="245"/>
      <c r="AT1747" s="246" t="s">
        <v>164</v>
      </c>
      <c r="AU1747" s="246" t="s">
        <v>84</v>
      </c>
      <c r="AV1747" s="12" t="s">
        <v>84</v>
      </c>
      <c r="AW1747" s="12" t="s">
        <v>34</v>
      </c>
      <c r="AX1747" s="12" t="s">
        <v>74</v>
      </c>
      <c r="AY1747" s="246" t="s">
        <v>153</v>
      </c>
    </row>
    <row r="1748" s="12" customFormat="1">
      <c r="B1748" s="236"/>
      <c r="C1748" s="237"/>
      <c r="D1748" s="233" t="s">
        <v>164</v>
      </c>
      <c r="E1748" s="238" t="s">
        <v>19</v>
      </c>
      <c r="F1748" s="239" t="s">
        <v>1795</v>
      </c>
      <c r="G1748" s="237"/>
      <c r="H1748" s="240">
        <v>-4.2000000000000002</v>
      </c>
      <c r="I1748" s="241"/>
      <c r="J1748" s="237"/>
      <c r="K1748" s="237"/>
      <c r="L1748" s="242"/>
      <c r="M1748" s="243"/>
      <c r="N1748" s="244"/>
      <c r="O1748" s="244"/>
      <c r="P1748" s="244"/>
      <c r="Q1748" s="244"/>
      <c r="R1748" s="244"/>
      <c r="S1748" s="244"/>
      <c r="T1748" s="245"/>
      <c r="AT1748" s="246" t="s">
        <v>164</v>
      </c>
      <c r="AU1748" s="246" t="s">
        <v>84</v>
      </c>
      <c r="AV1748" s="12" t="s">
        <v>84</v>
      </c>
      <c r="AW1748" s="12" t="s">
        <v>34</v>
      </c>
      <c r="AX1748" s="12" t="s">
        <v>74</v>
      </c>
      <c r="AY1748" s="246" t="s">
        <v>153</v>
      </c>
    </row>
    <row r="1749" s="12" customFormat="1">
      <c r="B1749" s="236"/>
      <c r="C1749" s="237"/>
      <c r="D1749" s="233" t="s">
        <v>164</v>
      </c>
      <c r="E1749" s="238" t="s">
        <v>19</v>
      </c>
      <c r="F1749" s="239" t="s">
        <v>1796</v>
      </c>
      <c r="G1749" s="237"/>
      <c r="H1749" s="240">
        <v>26.039999999999999</v>
      </c>
      <c r="I1749" s="241"/>
      <c r="J1749" s="237"/>
      <c r="K1749" s="237"/>
      <c r="L1749" s="242"/>
      <c r="M1749" s="243"/>
      <c r="N1749" s="244"/>
      <c r="O1749" s="244"/>
      <c r="P1749" s="244"/>
      <c r="Q1749" s="244"/>
      <c r="R1749" s="244"/>
      <c r="S1749" s="244"/>
      <c r="T1749" s="245"/>
      <c r="AT1749" s="246" t="s">
        <v>164</v>
      </c>
      <c r="AU1749" s="246" t="s">
        <v>84</v>
      </c>
      <c r="AV1749" s="12" t="s">
        <v>84</v>
      </c>
      <c r="AW1749" s="12" t="s">
        <v>34</v>
      </c>
      <c r="AX1749" s="12" t="s">
        <v>74</v>
      </c>
      <c r="AY1749" s="246" t="s">
        <v>153</v>
      </c>
    </row>
    <row r="1750" s="12" customFormat="1">
      <c r="B1750" s="236"/>
      <c r="C1750" s="237"/>
      <c r="D1750" s="233" t="s">
        <v>164</v>
      </c>
      <c r="E1750" s="238" t="s">
        <v>19</v>
      </c>
      <c r="F1750" s="239" t="s">
        <v>1797</v>
      </c>
      <c r="G1750" s="237"/>
      <c r="H1750" s="240">
        <v>-3.6000000000000001</v>
      </c>
      <c r="I1750" s="241"/>
      <c r="J1750" s="237"/>
      <c r="K1750" s="237"/>
      <c r="L1750" s="242"/>
      <c r="M1750" s="243"/>
      <c r="N1750" s="244"/>
      <c r="O1750" s="244"/>
      <c r="P1750" s="244"/>
      <c r="Q1750" s="244"/>
      <c r="R1750" s="244"/>
      <c r="S1750" s="244"/>
      <c r="T1750" s="245"/>
      <c r="AT1750" s="246" t="s">
        <v>164</v>
      </c>
      <c r="AU1750" s="246" t="s">
        <v>84</v>
      </c>
      <c r="AV1750" s="12" t="s">
        <v>84</v>
      </c>
      <c r="AW1750" s="12" t="s">
        <v>34</v>
      </c>
      <c r="AX1750" s="12" t="s">
        <v>74</v>
      </c>
      <c r="AY1750" s="246" t="s">
        <v>153</v>
      </c>
    </row>
    <row r="1751" s="12" customFormat="1">
      <c r="B1751" s="236"/>
      <c r="C1751" s="237"/>
      <c r="D1751" s="233" t="s">
        <v>164</v>
      </c>
      <c r="E1751" s="238" t="s">
        <v>19</v>
      </c>
      <c r="F1751" s="239" t="s">
        <v>1798</v>
      </c>
      <c r="G1751" s="237"/>
      <c r="H1751" s="240">
        <v>13.68</v>
      </c>
      <c r="I1751" s="241"/>
      <c r="J1751" s="237"/>
      <c r="K1751" s="237"/>
      <c r="L1751" s="242"/>
      <c r="M1751" s="243"/>
      <c r="N1751" s="244"/>
      <c r="O1751" s="244"/>
      <c r="P1751" s="244"/>
      <c r="Q1751" s="244"/>
      <c r="R1751" s="244"/>
      <c r="S1751" s="244"/>
      <c r="T1751" s="245"/>
      <c r="AT1751" s="246" t="s">
        <v>164</v>
      </c>
      <c r="AU1751" s="246" t="s">
        <v>84</v>
      </c>
      <c r="AV1751" s="12" t="s">
        <v>84</v>
      </c>
      <c r="AW1751" s="12" t="s">
        <v>34</v>
      </c>
      <c r="AX1751" s="12" t="s">
        <v>74</v>
      </c>
      <c r="AY1751" s="246" t="s">
        <v>153</v>
      </c>
    </row>
    <row r="1752" s="12" customFormat="1">
      <c r="B1752" s="236"/>
      <c r="C1752" s="237"/>
      <c r="D1752" s="233" t="s">
        <v>164</v>
      </c>
      <c r="E1752" s="238" t="s">
        <v>19</v>
      </c>
      <c r="F1752" s="239" t="s">
        <v>1799</v>
      </c>
      <c r="G1752" s="237"/>
      <c r="H1752" s="240">
        <v>-3.7999999999999998</v>
      </c>
      <c r="I1752" s="241"/>
      <c r="J1752" s="237"/>
      <c r="K1752" s="237"/>
      <c r="L1752" s="242"/>
      <c r="M1752" s="243"/>
      <c r="N1752" s="244"/>
      <c r="O1752" s="244"/>
      <c r="P1752" s="244"/>
      <c r="Q1752" s="244"/>
      <c r="R1752" s="244"/>
      <c r="S1752" s="244"/>
      <c r="T1752" s="245"/>
      <c r="AT1752" s="246" t="s">
        <v>164</v>
      </c>
      <c r="AU1752" s="246" t="s">
        <v>84</v>
      </c>
      <c r="AV1752" s="12" t="s">
        <v>84</v>
      </c>
      <c r="AW1752" s="12" t="s">
        <v>34</v>
      </c>
      <c r="AX1752" s="12" t="s">
        <v>74</v>
      </c>
      <c r="AY1752" s="246" t="s">
        <v>153</v>
      </c>
    </row>
    <row r="1753" s="14" customFormat="1">
      <c r="B1753" s="258"/>
      <c r="C1753" s="259"/>
      <c r="D1753" s="233" t="s">
        <v>164</v>
      </c>
      <c r="E1753" s="260" t="s">
        <v>19</v>
      </c>
      <c r="F1753" s="261" t="s">
        <v>1800</v>
      </c>
      <c r="G1753" s="259"/>
      <c r="H1753" s="260" t="s">
        <v>19</v>
      </c>
      <c r="I1753" s="262"/>
      <c r="J1753" s="259"/>
      <c r="K1753" s="259"/>
      <c r="L1753" s="263"/>
      <c r="M1753" s="264"/>
      <c r="N1753" s="265"/>
      <c r="O1753" s="265"/>
      <c r="P1753" s="265"/>
      <c r="Q1753" s="265"/>
      <c r="R1753" s="265"/>
      <c r="S1753" s="265"/>
      <c r="T1753" s="266"/>
      <c r="AT1753" s="267" t="s">
        <v>164</v>
      </c>
      <c r="AU1753" s="267" t="s">
        <v>84</v>
      </c>
      <c r="AV1753" s="14" t="s">
        <v>82</v>
      </c>
      <c r="AW1753" s="14" t="s">
        <v>34</v>
      </c>
      <c r="AX1753" s="14" t="s">
        <v>74</v>
      </c>
      <c r="AY1753" s="267" t="s">
        <v>153</v>
      </c>
    </row>
    <row r="1754" s="12" customFormat="1">
      <c r="B1754" s="236"/>
      <c r="C1754" s="237"/>
      <c r="D1754" s="233" t="s">
        <v>164</v>
      </c>
      <c r="E1754" s="238" t="s">
        <v>19</v>
      </c>
      <c r="F1754" s="239" t="s">
        <v>1801</v>
      </c>
      <c r="G1754" s="237"/>
      <c r="H1754" s="240">
        <v>13.82</v>
      </c>
      <c r="I1754" s="241"/>
      <c r="J1754" s="237"/>
      <c r="K1754" s="237"/>
      <c r="L1754" s="242"/>
      <c r="M1754" s="243"/>
      <c r="N1754" s="244"/>
      <c r="O1754" s="244"/>
      <c r="P1754" s="244"/>
      <c r="Q1754" s="244"/>
      <c r="R1754" s="244"/>
      <c r="S1754" s="244"/>
      <c r="T1754" s="245"/>
      <c r="AT1754" s="246" t="s">
        <v>164</v>
      </c>
      <c r="AU1754" s="246" t="s">
        <v>84</v>
      </c>
      <c r="AV1754" s="12" t="s">
        <v>84</v>
      </c>
      <c r="AW1754" s="12" t="s">
        <v>34</v>
      </c>
      <c r="AX1754" s="12" t="s">
        <v>74</v>
      </c>
      <c r="AY1754" s="246" t="s">
        <v>153</v>
      </c>
    </row>
    <row r="1755" s="12" customFormat="1">
      <c r="B1755" s="236"/>
      <c r="C1755" s="237"/>
      <c r="D1755" s="233" t="s">
        <v>164</v>
      </c>
      <c r="E1755" s="238" t="s">
        <v>19</v>
      </c>
      <c r="F1755" s="239" t="s">
        <v>1802</v>
      </c>
      <c r="G1755" s="237"/>
      <c r="H1755" s="240">
        <v>-2.3999999999999999</v>
      </c>
      <c r="I1755" s="241"/>
      <c r="J1755" s="237"/>
      <c r="K1755" s="237"/>
      <c r="L1755" s="242"/>
      <c r="M1755" s="243"/>
      <c r="N1755" s="244"/>
      <c r="O1755" s="244"/>
      <c r="P1755" s="244"/>
      <c r="Q1755" s="244"/>
      <c r="R1755" s="244"/>
      <c r="S1755" s="244"/>
      <c r="T1755" s="245"/>
      <c r="AT1755" s="246" t="s">
        <v>164</v>
      </c>
      <c r="AU1755" s="246" t="s">
        <v>84</v>
      </c>
      <c r="AV1755" s="12" t="s">
        <v>84</v>
      </c>
      <c r="AW1755" s="12" t="s">
        <v>34</v>
      </c>
      <c r="AX1755" s="12" t="s">
        <v>74</v>
      </c>
      <c r="AY1755" s="246" t="s">
        <v>153</v>
      </c>
    </row>
    <row r="1756" s="12" customFormat="1">
      <c r="B1756" s="236"/>
      <c r="C1756" s="237"/>
      <c r="D1756" s="233" t="s">
        <v>164</v>
      </c>
      <c r="E1756" s="238" t="s">
        <v>19</v>
      </c>
      <c r="F1756" s="239" t="s">
        <v>1803</v>
      </c>
      <c r="G1756" s="237"/>
      <c r="H1756" s="240">
        <v>10.34</v>
      </c>
      <c r="I1756" s="241"/>
      <c r="J1756" s="237"/>
      <c r="K1756" s="237"/>
      <c r="L1756" s="242"/>
      <c r="M1756" s="243"/>
      <c r="N1756" s="244"/>
      <c r="O1756" s="244"/>
      <c r="P1756" s="244"/>
      <c r="Q1756" s="244"/>
      <c r="R1756" s="244"/>
      <c r="S1756" s="244"/>
      <c r="T1756" s="245"/>
      <c r="AT1756" s="246" t="s">
        <v>164</v>
      </c>
      <c r="AU1756" s="246" t="s">
        <v>84</v>
      </c>
      <c r="AV1756" s="12" t="s">
        <v>84</v>
      </c>
      <c r="AW1756" s="12" t="s">
        <v>34</v>
      </c>
      <c r="AX1756" s="12" t="s">
        <v>74</v>
      </c>
      <c r="AY1756" s="246" t="s">
        <v>153</v>
      </c>
    </row>
    <row r="1757" s="12" customFormat="1">
      <c r="B1757" s="236"/>
      <c r="C1757" s="237"/>
      <c r="D1757" s="233" t="s">
        <v>164</v>
      </c>
      <c r="E1757" s="238" t="s">
        <v>19</v>
      </c>
      <c r="F1757" s="239" t="s">
        <v>1804</v>
      </c>
      <c r="G1757" s="237"/>
      <c r="H1757" s="240">
        <v>-1.2</v>
      </c>
      <c r="I1757" s="241"/>
      <c r="J1757" s="237"/>
      <c r="K1757" s="237"/>
      <c r="L1757" s="242"/>
      <c r="M1757" s="243"/>
      <c r="N1757" s="244"/>
      <c r="O1757" s="244"/>
      <c r="P1757" s="244"/>
      <c r="Q1757" s="244"/>
      <c r="R1757" s="244"/>
      <c r="S1757" s="244"/>
      <c r="T1757" s="245"/>
      <c r="AT1757" s="246" t="s">
        <v>164</v>
      </c>
      <c r="AU1757" s="246" t="s">
        <v>84</v>
      </c>
      <c r="AV1757" s="12" t="s">
        <v>84</v>
      </c>
      <c r="AW1757" s="12" t="s">
        <v>34</v>
      </c>
      <c r="AX1757" s="12" t="s">
        <v>74</v>
      </c>
      <c r="AY1757" s="246" t="s">
        <v>153</v>
      </c>
    </row>
    <row r="1758" s="12" customFormat="1">
      <c r="B1758" s="236"/>
      <c r="C1758" s="237"/>
      <c r="D1758" s="233" t="s">
        <v>164</v>
      </c>
      <c r="E1758" s="238" t="s">
        <v>19</v>
      </c>
      <c r="F1758" s="239" t="s">
        <v>1805</v>
      </c>
      <c r="G1758" s="237"/>
      <c r="H1758" s="240">
        <v>12.08</v>
      </c>
      <c r="I1758" s="241"/>
      <c r="J1758" s="237"/>
      <c r="K1758" s="237"/>
      <c r="L1758" s="242"/>
      <c r="M1758" s="243"/>
      <c r="N1758" s="244"/>
      <c r="O1758" s="244"/>
      <c r="P1758" s="244"/>
      <c r="Q1758" s="244"/>
      <c r="R1758" s="244"/>
      <c r="S1758" s="244"/>
      <c r="T1758" s="245"/>
      <c r="AT1758" s="246" t="s">
        <v>164</v>
      </c>
      <c r="AU1758" s="246" t="s">
        <v>84</v>
      </c>
      <c r="AV1758" s="12" t="s">
        <v>84</v>
      </c>
      <c r="AW1758" s="12" t="s">
        <v>34</v>
      </c>
      <c r="AX1758" s="12" t="s">
        <v>74</v>
      </c>
      <c r="AY1758" s="246" t="s">
        <v>153</v>
      </c>
    </row>
    <row r="1759" s="12" customFormat="1">
      <c r="B1759" s="236"/>
      <c r="C1759" s="237"/>
      <c r="D1759" s="233" t="s">
        <v>164</v>
      </c>
      <c r="E1759" s="238" t="s">
        <v>19</v>
      </c>
      <c r="F1759" s="239" t="s">
        <v>1804</v>
      </c>
      <c r="G1759" s="237"/>
      <c r="H1759" s="240">
        <v>-1.2</v>
      </c>
      <c r="I1759" s="241"/>
      <c r="J1759" s="237"/>
      <c r="K1759" s="237"/>
      <c r="L1759" s="242"/>
      <c r="M1759" s="243"/>
      <c r="N1759" s="244"/>
      <c r="O1759" s="244"/>
      <c r="P1759" s="244"/>
      <c r="Q1759" s="244"/>
      <c r="R1759" s="244"/>
      <c r="S1759" s="244"/>
      <c r="T1759" s="245"/>
      <c r="AT1759" s="246" t="s">
        <v>164</v>
      </c>
      <c r="AU1759" s="246" t="s">
        <v>84</v>
      </c>
      <c r="AV1759" s="12" t="s">
        <v>84</v>
      </c>
      <c r="AW1759" s="12" t="s">
        <v>34</v>
      </c>
      <c r="AX1759" s="12" t="s">
        <v>74</v>
      </c>
      <c r="AY1759" s="246" t="s">
        <v>153</v>
      </c>
    </row>
    <row r="1760" s="14" customFormat="1">
      <c r="B1760" s="258"/>
      <c r="C1760" s="259"/>
      <c r="D1760" s="233" t="s">
        <v>164</v>
      </c>
      <c r="E1760" s="260" t="s">
        <v>19</v>
      </c>
      <c r="F1760" s="261" t="s">
        <v>1062</v>
      </c>
      <c r="G1760" s="259"/>
      <c r="H1760" s="260" t="s">
        <v>19</v>
      </c>
      <c r="I1760" s="262"/>
      <c r="J1760" s="259"/>
      <c r="K1760" s="259"/>
      <c r="L1760" s="263"/>
      <c r="M1760" s="264"/>
      <c r="N1760" s="265"/>
      <c r="O1760" s="265"/>
      <c r="P1760" s="265"/>
      <c r="Q1760" s="265"/>
      <c r="R1760" s="265"/>
      <c r="S1760" s="265"/>
      <c r="T1760" s="266"/>
      <c r="AT1760" s="267" t="s">
        <v>164</v>
      </c>
      <c r="AU1760" s="267" t="s">
        <v>84</v>
      </c>
      <c r="AV1760" s="14" t="s">
        <v>82</v>
      </c>
      <c r="AW1760" s="14" t="s">
        <v>34</v>
      </c>
      <c r="AX1760" s="14" t="s">
        <v>74</v>
      </c>
      <c r="AY1760" s="267" t="s">
        <v>153</v>
      </c>
    </row>
    <row r="1761" s="12" customFormat="1">
      <c r="B1761" s="236"/>
      <c r="C1761" s="237"/>
      <c r="D1761" s="233" t="s">
        <v>164</v>
      </c>
      <c r="E1761" s="238" t="s">
        <v>19</v>
      </c>
      <c r="F1761" s="239" t="s">
        <v>1806</v>
      </c>
      <c r="G1761" s="237"/>
      <c r="H1761" s="240">
        <v>17.239999999999998</v>
      </c>
      <c r="I1761" s="241"/>
      <c r="J1761" s="237"/>
      <c r="K1761" s="237"/>
      <c r="L1761" s="242"/>
      <c r="M1761" s="243"/>
      <c r="N1761" s="244"/>
      <c r="O1761" s="244"/>
      <c r="P1761" s="244"/>
      <c r="Q1761" s="244"/>
      <c r="R1761" s="244"/>
      <c r="S1761" s="244"/>
      <c r="T1761" s="245"/>
      <c r="AT1761" s="246" t="s">
        <v>164</v>
      </c>
      <c r="AU1761" s="246" t="s">
        <v>84</v>
      </c>
      <c r="AV1761" s="12" t="s">
        <v>84</v>
      </c>
      <c r="AW1761" s="12" t="s">
        <v>34</v>
      </c>
      <c r="AX1761" s="12" t="s">
        <v>74</v>
      </c>
      <c r="AY1761" s="246" t="s">
        <v>153</v>
      </c>
    </row>
    <row r="1762" s="12" customFormat="1">
      <c r="B1762" s="236"/>
      <c r="C1762" s="237"/>
      <c r="D1762" s="233" t="s">
        <v>164</v>
      </c>
      <c r="E1762" s="238" t="s">
        <v>19</v>
      </c>
      <c r="F1762" s="239" t="s">
        <v>1807</v>
      </c>
      <c r="G1762" s="237"/>
      <c r="H1762" s="240">
        <v>-1.6000000000000001</v>
      </c>
      <c r="I1762" s="241"/>
      <c r="J1762" s="237"/>
      <c r="K1762" s="237"/>
      <c r="L1762" s="242"/>
      <c r="M1762" s="243"/>
      <c r="N1762" s="244"/>
      <c r="O1762" s="244"/>
      <c r="P1762" s="244"/>
      <c r="Q1762" s="244"/>
      <c r="R1762" s="244"/>
      <c r="S1762" s="244"/>
      <c r="T1762" s="245"/>
      <c r="AT1762" s="246" t="s">
        <v>164</v>
      </c>
      <c r="AU1762" s="246" t="s">
        <v>84</v>
      </c>
      <c r="AV1762" s="12" t="s">
        <v>84</v>
      </c>
      <c r="AW1762" s="12" t="s">
        <v>34</v>
      </c>
      <c r="AX1762" s="12" t="s">
        <v>74</v>
      </c>
      <c r="AY1762" s="246" t="s">
        <v>153</v>
      </c>
    </row>
    <row r="1763" s="14" customFormat="1">
      <c r="B1763" s="258"/>
      <c r="C1763" s="259"/>
      <c r="D1763" s="233" t="s">
        <v>164</v>
      </c>
      <c r="E1763" s="260" t="s">
        <v>19</v>
      </c>
      <c r="F1763" s="261" t="s">
        <v>1808</v>
      </c>
      <c r="G1763" s="259"/>
      <c r="H1763" s="260" t="s">
        <v>19</v>
      </c>
      <c r="I1763" s="262"/>
      <c r="J1763" s="259"/>
      <c r="K1763" s="259"/>
      <c r="L1763" s="263"/>
      <c r="M1763" s="264"/>
      <c r="N1763" s="265"/>
      <c r="O1763" s="265"/>
      <c r="P1763" s="265"/>
      <c r="Q1763" s="265"/>
      <c r="R1763" s="265"/>
      <c r="S1763" s="265"/>
      <c r="T1763" s="266"/>
      <c r="AT1763" s="267" t="s">
        <v>164</v>
      </c>
      <c r="AU1763" s="267" t="s">
        <v>84</v>
      </c>
      <c r="AV1763" s="14" t="s">
        <v>82</v>
      </c>
      <c r="AW1763" s="14" t="s">
        <v>34</v>
      </c>
      <c r="AX1763" s="14" t="s">
        <v>74</v>
      </c>
      <c r="AY1763" s="267" t="s">
        <v>153</v>
      </c>
    </row>
    <row r="1764" s="12" customFormat="1">
      <c r="B1764" s="236"/>
      <c r="C1764" s="237"/>
      <c r="D1764" s="233" t="s">
        <v>164</v>
      </c>
      <c r="E1764" s="238" t="s">
        <v>19</v>
      </c>
      <c r="F1764" s="239" t="s">
        <v>1809</v>
      </c>
      <c r="G1764" s="237"/>
      <c r="H1764" s="240">
        <v>11.640000000000001</v>
      </c>
      <c r="I1764" s="241"/>
      <c r="J1764" s="237"/>
      <c r="K1764" s="237"/>
      <c r="L1764" s="242"/>
      <c r="M1764" s="243"/>
      <c r="N1764" s="244"/>
      <c r="O1764" s="244"/>
      <c r="P1764" s="244"/>
      <c r="Q1764" s="244"/>
      <c r="R1764" s="244"/>
      <c r="S1764" s="244"/>
      <c r="T1764" s="245"/>
      <c r="AT1764" s="246" t="s">
        <v>164</v>
      </c>
      <c r="AU1764" s="246" t="s">
        <v>84</v>
      </c>
      <c r="AV1764" s="12" t="s">
        <v>84</v>
      </c>
      <c r="AW1764" s="12" t="s">
        <v>34</v>
      </c>
      <c r="AX1764" s="12" t="s">
        <v>74</v>
      </c>
      <c r="AY1764" s="246" t="s">
        <v>153</v>
      </c>
    </row>
    <row r="1765" s="12" customFormat="1">
      <c r="B1765" s="236"/>
      <c r="C1765" s="237"/>
      <c r="D1765" s="233" t="s">
        <v>164</v>
      </c>
      <c r="E1765" s="238" t="s">
        <v>19</v>
      </c>
      <c r="F1765" s="239" t="s">
        <v>1810</v>
      </c>
      <c r="G1765" s="237"/>
      <c r="H1765" s="240">
        <v>-1.3999999999999999</v>
      </c>
      <c r="I1765" s="241"/>
      <c r="J1765" s="237"/>
      <c r="K1765" s="237"/>
      <c r="L1765" s="242"/>
      <c r="M1765" s="243"/>
      <c r="N1765" s="244"/>
      <c r="O1765" s="244"/>
      <c r="P1765" s="244"/>
      <c r="Q1765" s="244"/>
      <c r="R1765" s="244"/>
      <c r="S1765" s="244"/>
      <c r="T1765" s="245"/>
      <c r="AT1765" s="246" t="s">
        <v>164</v>
      </c>
      <c r="AU1765" s="246" t="s">
        <v>84</v>
      </c>
      <c r="AV1765" s="12" t="s">
        <v>84</v>
      </c>
      <c r="AW1765" s="12" t="s">
        <v>34</v>
      </c>
      <c r="AX1765" s="12" t="s">
        <v>74</v>
      </c>
      <c r="AY1765" s="246" t="s">
        <v>153</v>
      </c>
    </row>
    <row r="1766" s="12" customFormat="1">
      <c r="B1766" s="236"/>
      <c r="C1766" s="237"/>
      <c r="D1766" s="233" t="s">
        <v>164</v>
      </c>
      <c r="E1766" s="238" t="s">
        <v>19</v>
      </c>
      <c r="F1766" s="239" t="s">
        <v>1811</v>
      </c>
      <c r="G1766" s="237"/>
      <c r="H1766" s="240">
        <v>13.6</v>
      </c>
      <c r="I1766" s="241"/>
      <c r="J1766" s="237"/>
      <c r="K1766" s="237"/>
      <c r="L1766" s="242"/>
      <c r="M1766" s="243"/>
      <c r="N1766" s="244"/>
      <c r="O1766" s="244"/>
      <c r="P1766" s="244"/>
      <c r="Q1766" s="244"/>
      <c r="R1766" s="244"/>
      <c r="S1766" s="244"/>
      <c r="T1766" s="245"/>
      <c r="AT1766" s="246" t="s">
        <v>164</v>
      </c>
      <c r="AU1766" s="246" t="s">
        <v>84</v>
      </c>
      <c r="AV1766" s="12" t="s">
        <v>84</v>
      </c>
      <c r="AW1766" s="12" t="s">
        <v>34</v>
      </c>
      <c r="AX1766" s="12" t="s">
        <v>74</v>
      </c>
      <c r="AY1766" s="246" t="s">
        <v>153</v>
      </c>
    </row>
    <row r="1767" s="12" customFormat="1">
      <c r="B1767" s="236"/>
      <c r="C1767" s="237"/>
      <c r="D1767" s="233" t="s">
        <v>164</v>
      </c>
      <c r="E1767" s="238" t="s">
        <v>19</v>
      </c>
      <c r="F1767" s="239" t="s">
        <v>1812</v>
      </c>
      <c r="G1767" s="237"/>
      <c r="H1767" s="240">
        <v>-2.7999999999999998</v>
      </c>
      <c r="I1767" s="241"/>
      <c r="J1767" s="237"/>
      <c r="K1767" s="237"/>
      <c r="L1767" s="242"/>
      <c r="M1767" s="243"/>
      <c r="N1767" s="244"/>
      <c r="O1767" s="244"/>
      <c r="P1767" s="244"/>
      <c r="Q1767" s="244"/>
      <c r="R1767" s="244"/>
      <c r="S1767" s="244"/>
      <c r="T1767" s="245"/>
      <c r="AT1767" s="246" t="s">
        <v>164</v>
      </c>
      <c r="AU1767" s="246" t="s">
        <v>84</v>
      </c>
      <c r="AV1767" s="12" t="s">
        <v>84</v>
      </c>
      <c r="AW1767" s="12" t="s">
        <v>34</v>
      </c>
      <c r="AX1767" s="12" t="s">
        <v>74</v>
      </c>
      <c r="AY1767" s="246" t="s">
        <v>153</v>
      </c>
    </row>
    <row r="1768" s="14" customFormat="1">
      <c r="B1768" s="258"/>
      <c r="C1768" s="259"/>
      <c r="D1768" s="233" t="s">
        <v>164</v>
      </c>
      <c r="E1768" s="260" t="s">
        <v>19</v>
      </c>
      <c r="F1768" s="261" t="s">
        <v>1676</v>
      </c>
      <c r="G1768" s="259"/>
      <c r="H1768" s="260" t="s">
        <v>19</v>
      </c>
      <c r="I1768" s="262"/>
      <c r="J1768" s="259"/>
      <c r="K1768" s="259"/>
      <c r="L1768" s="263"/>
      <c r="M1768" s="264"/>
      <c r="N1768" s="265"/>
      <c r="O1768" s="265"/>
      <c r="P1768" s="265"/>
      <c r="Q1768" s="265"/>
      <c r="R1768" s="265"/>
      <c r="S1768" s="265"/>
      <c r="T1768" s="266"/>
      <c r="AT1768" s="267" t="s">
        <v>164</v>
      </c>
      <c r="AU1768" s="267" t="s">
        <v>84</v>
      </c>
      <c r="AV1768" s="14" t="s">
        <v>82</v>
      </c>
      <c r="AW1768" s="14" t="s">
        <v>34</v>
      </c>
      <c r="AX1768" s="14" t="s">
        <v>74</v>
      </c>
      <c r="AY1768" s="267" t="s">
        <v>153</v>
      </c>
    </row>
    <row r="1769" s="12" customFormat="1">
      <c r="B1769" s="236"/>
      <c r="C1769" s="237"/>
      <c r="D1769" s="233" t="s">
        <v>164</v>
      </c>
      <c r="E1769" s="238" t="s">
        <v>19</v>
      </c>
      <c r="F1769" s="239" t="s">
        <v>1813</v>
      </c>
      <c r="G1769" s="237"/>
      <c r="H1769" s="240">
        <v>19.539999999999999</v>
      </c>
      <c r="I1769" s="241"/>
      <c r="J1769" s="237"/>
      <c r="K1769" s="237"/>
      <c r="L1769" s="242"/>
      <c r="M1769" s="243"/>
      <c r="N1769" s="244"/>
      <c r="O1769" s="244"/>
      <c r="P1769" s="244"/>
      <c r="Q1769" s="244"/>
      <c r="R1769" s="244"/>
      <c r="S1769" s="244"/>
      <c r="T1769" s="245"/>
      <c r="AT1769" s="246" t="s">
        <v>164</v>
      </c>
      <c r="AU1769" s="246" t="s">
        <v>84</v>
      </c>
      <c r="AV1769" s="12" t="s">
        <v>84</v>
      </c>
      <c r="AW1769" s="12" t="s">
        <v>34</v>
      </c>
      <c r="AX1769" s="12" t="s">
        <v>74</v>
      </c>
      <c r="AY1769" s="246" t="s">
        <v>153</v>
      </c>
    </row>
    <row r="1770" s="12" customFormat="1">
      <c r="B1770" s="236"/>
      <c r="C1770" s="237"/>
      <c r="D1770" s="233" t="s">
        <v>164</v>
      </c>
      <c r="E1770" s="238" t="s">
        <v>19</v>
      </c>
      <c r="F1770" s="239" t="s">
        <v>1807</v>
      </c>
      <c r="G1770" s="237"/>
      <c r="H1770" s="240">
        <v>-1.6000000000000001</v>
      </c>
      <c r="I1770" s="241"/>
      <c r="J1770" s="237"/>
      <c r="K1770" s="237"/>
      <c r="L1770" s="242"/>
      <c r="M1770" s="243"/>
      <c r="N1770" s="244"/>
      <c r="O1770" s="244"/>
      <c r="P1770" s="244"/>
      <c r="Q1770" s="244"/>
      <c r="R1770" s="244"/>
      <c r="S1770" s="244"/>
      <c r="T1770" s="245"/>
      <c r="AT1770" s="246" t="s">
        <v>164</v>
      </c>
      <c r="AU1770" s="246" t="s">
        <v>84</v>
      </c>
      <c r="AV1770" s="12" t="s">
        <v>84</v>
      </c>
      <c r="AW1770" s="12" t="s">
        <v>34</v>
      </c>
      <c r="AX1770" s="12" t="s">
        <v>74</v>
      </c>
      <c r="AY1770" s="246" t="s">
        <v>153</v>
      </c>
    </row>
    <row r="1771" s="14" customFormat="1">
      <c r="B1771" s="258"/>
      <c r="C1771" s="259"/>
      <c r="D1771" s="233" t="s">
        <v>164</v>
      </c>
      <c r="E1771" s="260" t="s">
        <v>19</v>
      </c>
      <c r="F1771" s="261" t="s">
        <v>1814</v>
      </c>
      <c r="G1771" s="259"/>
      <c r="H1771" s="260" t="s">
        <v>19</v>
      </c>
      <c r="I1771" s="262"/>
      <c r="J1771" s="259"/>
      <c r="K1771" s="259"/>
      <c r="L1771" s="263"/>
      <c r="M1771" s="264"/>
      <c r="N1771" s="265"/>
      <c r="O1771" s="265"/>
      <c r="P1771" s="265"/>
      <c r="Q1771" s="265"/>
      <c r="R1771" s="265"/>
      <c r="S1771" s="265"/>
      <c r="T1771" s="266"/>
      <c r="AT1771" s="267" t="s">
        <v>164</v>
      </c>
      <c r="AU1771" s="267" t="s">
        <v>84</v>
      </c>
      <c r="AV1771" s="14" t="s">
        <v>82</v>
      </c>
      <c r="AW1771" s="14" t="s">
        <v>34</v>
      </c>
      <c r="AX1771" s="14" t="s">
        <v>74</v>
      </c>
      <c r="AY1771" s="267" t="s">
        <v>153</v>
      </c>
    </row>
    <row r="1772" s="12" customFormat="1">
      <c r="B1772" s="236"/>
      <c r="C1772" s="237"/>
      <c r="D1772" s="233" t="s">
        <v>164</v>
      </c>
      <c r="E1772" s="238" t="s">
        <v>19</v>
      </c>
      <c r="F1772" s="239" t="s">
        <v>1815</v>
      </c>
      <c r="G1772" s="237"/>
      <c r="H1772" s="240">
        <v>18</v>
      </c>
      <c r="I1772" s="241"/>
      <c r="J1772" s="237"/>
      <c r="K1772" s="237"/>
      <c r="L1772" s="242"/>
      <c r="M1772" s="243"/>
      <c r="N1772" s="244"/>
      <c r="O1772" s="244"/>
      <c r="P1772" s="244"/>
      <c r="Q1772" s="244"/>
      <c r="R1772" s="244"/>
      <c r="S1772" s="244"/>
      <c r="T1772" s="245"/>
      <c r="AT1772" s="246" t="s">
        <v>164</v>
      </c>
      <c r="AU1772" s="246" t="s">
        <v>84</v>
      </c>
      <c r="AV1772" s="12" t="s">
        <v>84</v>
      </c>
      <c r="AW1772" s="12" t="s">
        <v>34</v>
      </c>
      <c r="AX1772" s="12" t="s">
        <v>74</v>
      </c>
      <c r="AY1772" s="246" t="s">
        <v>153</v>
      </c>
    </row>
    <row r="1773" s="12" customFormat="1">
      <c r="B1773" s="236"/>
      <c r="C1773" s="237"/>
      <c r="D1773" s="233" t="s">
        <v>164</v>
      </c>
      <c r="E1773" s="238" t="s">
        <v>19</v>
      </c>
      <c r="F1773" s="239" t="s">
        <v>1812</v>
      </c>
      <c r="G1773" s="237"/>
      <c r="H1773" s="240">
        <v>-2.7999999999999998</v>
      </c>
      <c r="I1773" s="241"/>
      <c r="J1773" s="237"/>
      <c r="K1773" s="237"/>
      <c r="L1773" s="242"/>
      <c r="M1773" s="243"/>
      <c r="N1773" s="244"/>
      <c r="O1773" s="244"/>
      <c r="P1773" s="244"/>
      <c r="Q1773" s="244"/>
      <c r="R1773" s="244"/>
      <c r="S1773" s="244"/>
      <c r="T1773" s="245"/>
      <c r="AT1773" s="246" t="s">
        <v>164</v>
      </c>
      <c r="AU1773" s="246" t="s">
        <v>84</v>
      </c>
      <c r="AV1773" s="12" t="s">
        <v>84</v>
      </c>
      <c r="AW1773" s="12" t="s">
        <v>34</v>
      </c>
      <c r="AX1773" s="12" t="s">
        <v>74</v>
      </c>
      <c r="AY1773" s="246" t="s">
        <v>153</v>
      </c>
    </row>
    <row r="1774" s="12" customFormat="1">
      <c r="B1774" s="236"/>
      <c r="C1774" s="237"/>
      <c r="D1774" s="233" t="s">
        <v>164</v>
      </c>
      <c r="E1774" s="238" t="s">
        <v>19</v>
      </c>
      <c r="F1774" s="239" t="s">
        <v>1816</v>
      </c>
      <c r="G1774" s="237"/>
      <c r="H1774" s="240">
        <v>11.6</v>
      </c>
      <c r="I1774" s="241"/>
      <c r="J1774" s="237"/>
      <c r="K1774" s="237"/>
      <c r="L1774" s="242"/>
      <c r="M1774" s="243"/>
      <c r="N1774" s="244"/>
      <c r="O1774" s="244"/>
      <c r="P1774" s="244"/>
      <c r="Q1774" s="244"/>
      <c r="R1774" s="244"/>
      <c r="S1774" s="244"/>
      <c r="T1774" s="245"/>
      <c r="AT1774" s="246" t="s">
        <v>164</v>
      </c>
      <c r="AU1774" s="246" t="s">
        <v>84</v>
      </c>
      <c r="AV1774" s="12" t="s">
        <v>84</v>
      </c>
      <c r="AW1774" s="12" t="s">
        <v>34</v>
      </c>
      <c r="AX1774" s="12" t="s">
        <v>74</v>
      </c>
      <c r="AY1774" s="246" t="s">
        <v>153</v>
      </c>
    </row>
    <row r="1775" s="12" customFormat="1">
      <c r="B1775" s="236"/>
      <c r="C1775" s="237"/>
      <c r="D1775" s="233" t="s">
        <v>164</v>
      </c>
      <c r="E1775" s="238" t="s">
        <v>19</v>
      </c>
      <c r="F1775" s="239" t="s">
        <v>1810</v>
      </c>
      <c r="G1775" s="237"/>
      <c r="H1775" s="240">
        <v>-1.3999999999999999</v>
      </c>
      <c r="I1775" s="241"/>
      <c r="J1775" s="237"/>
      <c r="K1775" s="237"/>
      <c r="L1775" s="242"/>
      <c r="M1775" s="243"/>
      <c r="N1775" s="244"/>
      <c r="O1775" s="244"/>
      <c r="P1775" s="244"/>
      <c r="Q1775" s="244"/>
      <c r="R1775" s="244"/>
      <c r="S1775" s="244"/>
      <c r="T1775" s="245"/>
      <c r="AT1775" s="246" t="s">
        <v>164</v>
      </c>
      <c r="AU1775" s="246" t="s">
        <v>84</v>
      </c>
      <c r="AV1775" s="12" t="s">
        <v>84</v>
      </c>
      <c r="AW1775" s="12" t="s">
        <v>34</v>
      </c>
      <c r="AX1775" s="12" t="s">
        <v>74</v>
      </c>
      <c r="AY1775" s="246" t="s">
        <v>153</v>
      </c>
    </row>
    <row r="1776" s="14" customFormat="1">
      <c r="B1776" s="258"/>
      <c r="C1776" s="259"/>
      <c r="D1776" s="233" t="s">
        <v>164</v>
      </c>
      <c r="E1776" s="260" t="s">
        <v>19</v>
      </c>
      <c r="F1776" s="261" t="s">
        <v>1084</v>
      </c>
      <c r="G1776" s="259"/>
      <c r="H1776" s="260" t="s">
        <v>19</v>
      </c>
      <c r="I1776" s="262"/>
      <c r="J1776" s="259"/>
      <c r="K1776" s="259"/>
      <c r="L1776" s="263"/>
      <c r="M1776" s="264"/>
      <c r="N1776" s="265"/>
      <c r="O1776" s="265"/>
      <c r="P1776" s="265"/>
      <c r="Q1776" s="265"/>
      <c r="R1776" s="265"/>
      <c r="S1776" s="265"/>
      <c r="T1776" s="266"/>
      <c r="AT1776" s="267" t="s">
        <v>164</v>
      </c>
      <c r="AU1776" s="267" t="s">
        <v>84</v>
      </c>
      <c r="AV1776" s="14" t="s">
        <v>82</v>
      </c>
      <c r="AW1776" s="14" t="s">
        <v>34</v>
      </c>
      <c r="AX1776" s="14" t="s">
        <v>74</v>
      </c>
      <c r="AY1776" s="267" t="s">
        <v>153</v>
      </c>
    </row>
    <row r="1777" s="12" customFormat="1">
      <c r="B1777" s="236"/>
      <c r="C1777" s="237"/>
      <c r="D1777" s="233" t="s">
        <v>164</v>
      </c>
      <c r="E1777" s="238" t="s">
        <v>19</v>
      </c>
      <c r="F1777" s="239" t="s">
        <v>1817</v>
      </c>
      <c r="G1777" s="237"/>
      <c r="H1777" s="240">
        <v>21.079999999999998</v>
      </c>
      <c r="I1777" s="241"/>
      <c r="J1777" s="237"/>
      <c r="K1777" s="237"/>
      <c r="L1777" s="242"/>
      <c r="M1777" s="243"/>
      <c r="N1777" s="244"/>
      <c r="O1777" s="244"/>
      <c r="P1777" s="244"/>
      <c r="Q1777" s="244"/>
      <c r="R1777" s="244"/>
      <c r="S1777" s="244"/>
      <c r="T1777" s="245"/>
      <c r="AT1777" s="246" t="s">
        <v>164</v>
      </c>
      <c r="AU1777" s="246" t="s">
        <v>84</v>
      </c>
      <c r="AV1777" s="12" t="s">
        <v>84</v>
      </c>
      <c r="AW1777" s="12" t="s">
        <v>34</v>
      </c>
      <c r="AX1777" s="12" t="s">
        <v>74</v>
      </c>
      <c r="AY1777" s="246" t="s">
        <v>153</v>
      </c>
    </row>
    <row r="1778" s="12" customFormat="1">
      <c r="B1778" s="236"/>
      <c r="C1778" s="237"/>
      <c r="D1778" s="233" t="s">
        <v>164</v>
      </c>
      <c r="E1778" s="238" t="s">
        <v>19</v>
      </c>
      <c r="F1778" s="239" t="s">
        <v>1810</v>
      </c>
      <c r="G1778" s="237"/>
      <c r="H1778" s="240">
        <v>-1.3999999999999999</v>
      </c>
      <c r="I1778" s="241"/>
      <c r="J1778" s="237"/>
      <c r="K1778" s="237"/>
      <c r="L1778" s="242"/>
      <c r="M1778" s="243"/>
      <c r="N1778" s="244"/>
      <c r="O1778" s="244"/>
      <c r="P1778" s="244"/>
      <c r="Q1778" s="244"/>
      <c r="R1778" s="244"/>
      <c r="S1778" s="244"/>
      <c r="T1778" s="245"/>
      <c r="AT1778" s="246" t="s">
        <v>164</v>
      </c>
      <c r="AU1778" s="246" t="s">
        <v>84</v>
      </c>
      <c r="AV1778" s="12" t="s">
        <v>84</v>
      </c>
      <c r="AW1778" s="12" t="s">
        <v>34</v>
      </c>
      <c r="AX1778" s="12" t="s">
        <v>74</v>
      </c>
      <c r="AY1778" s="246" t="s">
        <v>153</v>
      </c>
    </row>
    <row r="1779" s="14" customFormat="1">
      <c r="B1779" s="258"/>
      <c r="C1779" s="259"/>
      <c r="D1779" s="233" t="s">
        <v>164</v>
      </c>
      <c r="E1779" s="260" t="s">
        <v>19</v>
      </c>
      <c r="F1779" s="261" t="s">
        <v>1086</v>
      </c>
      <c r="G1779" s="259"/>
      <c r="H1779" s="260" t="s">
        <v>19</v>
      </c>
      <c r="I1779" s="262"/>
      <c r="J1779" s="259"/>
      <c r="K1779" s="259"/>
      <c r="L1779" s="263"/>
      <c r="M1779" s="264"/>
      <c r="N1779" s="265"/>
      <c r="O1779" s="265"/>
      <c r="P1779" s="265"/>
      <c r="Q1779" s="265"/>
      <c r="R1779" s="265"/>
      <c r="S1779" s="265"/>
      <c r="T1779" s="266"/>
      <c r="AT1779" s="267" t="s">
        <v>164</v>
      </c>
      <c r="AU1779" s="267" t="s">
        <v>84</v>
      </c>
      <c r="AV1779" s="14" t="s">
        <v>82</v>
      </c>
      <c r="AW1779" s="14" t="s">
        <v>34</v>
      </c>
      <c r="AX1779" s="14" t="s">
        <v>74</v>
      </c>
      <c r="AY1779" s="267" t="s">
        <v>153</v>
      </c>
    </row>
    <row r="1780" s="12" customFormat="1">
      <c r="B1780" s="236"/>
      <c r="C1780" s="237"/>
      <c r="D1780" s="233" t="s">
        <v>164</v>
      </c>
      <c r="E1780" s="238" t="s">
        <v>19</v>
      </c>
      <c r="F1780" s="239" t="s">
        <v>1818</v>
      </c>
      <c r="G1780" s="237"/>
      <c r="H1780" s="240">
        <v>11.6</v>
      </c>
      <c r="I1780" s="241"/>
      <c r="J1780" s="237"/>
      <c r="K1780" s="237"/>
      <c r="L1780" s="242"/>
      <c r="M1780" s="243"/>
      <c r="N1780" s="244"/>
      <c r="O1780" s="244"/>
      <c r="P1780" s="244"/>
      <c r="Q1780" s="244"/>
      <c r="R1780" s="244"/>
      <c r="S1780" s="244"/>
      <c r="T1780" s="245"/>
      <c r="AT1780" s="246" t="s">
        <v>164</v>
      </c>
      <c r="AU1780" s="246" t="s">
        <v>84</v>
      </c>
      <c r="AV1780" s="12" t="s">
        <v>84</v>
      </c>
      <c r="AW1780" s="12" t="s">
        <v>34</v>
      </c>
      <c r="AX1780" s="12" t="s">
        <v>74</v>
      </c>
      <c r="AY1780" s="246" t="s">
        <v>153</v>
      </c>
    </row>
    <row r="1781" s="12" customFormat="1">
      <c r="B1781" s="236"/>
      <c r="C1781" s="237"/>
      <c r="D1781" s="233" t="s">
        <v>164</v>
      </c>
      <c r="E1781" s="238" t="s">
        <v>19</v>
      </c>
      <c r="F1781" s="239" t="s">
        <v>1810</v>
      </c>
      <c r="G1781" s="237"/>
      <c r="H1781" s="240">
        <v>-1.3999999999999999</v>
      </c>
      <c r="I1781" s="241"/>
      <c r="J1781" s="237"/>
      <c r="K1781" s="237"/>
      <c r="L1781" s="242"/>
      <c r="M1781" s="243"/>
      <c r="N1781" s="244"/>
      <c r="O1781" s="244"/>
      <c r="P1781" s="244"/>
      <c r="Q1781" s="244"/>
      <c r="R1781" s="244"/>
      <c r="S1781" s="244"/>
      <c r="T1781" s="245"/>
      <c r="AT1781" s="246" t="s">
        <v>164</v>
      </c>
      <c r="AU1781" s="246" t="s">
        <v>84</v>
      </c>
      <c r="AV1781" s="12" t="s">
        <v>84</v>
      </c>
      <c r="AW1781" s="12" t="s">
        <v>34</v>
      </c>
      <c r="AX1781" s="12" t="s">
        <v>74</v>
      </c>
      <c r="AY1781" s="246" t="s">
        <v>153</v>
      </c>
    </row>
    <row r="1782" s="14" customFormat="1">
      <c r="B1782" s="258"/>
      <c r="C1782" s="259"/>
      <c r="D1782" s="233" t="s">
        <v>164</v>
      </c>
      <c r="E1782" s="260" t="s">
        <v>19</v>
      </c>
      <c r="F1782" s="261" t="s">
        <v>1819</v>
      </c>
      <c r="G1782" s="259"/>
      <c r="H1782" s="260" t="s">
        <v>19</v>
      </c>
      <c r="I1782" s="262"/>
      <c r="J1782" s="259"/>
      <c r="K1782" s="259"/>
      <c r="L1782" s="263"/>
      <c r="M1782" s="264"/>
      <c r="N1782" s="265"/>
      <c r="O1782" s="265"/>
      <c r="P1782" s="265"/>
      <c r="Q1782" s="265"/>
      <c r="R1782" s="265"/>
      <c r="S1782" s="265"/>
      <c r="T1782" s="266"/>
      <c r="AT1782" s="267" t="s">
        <v>164</v>
      </c>
      <c r="AU1782" s="267" t="s">
        <v>84</v>
      </c>
      <c r="AV1782" s="14" t="s">
        <v>82</v>
      </c>
      <c r="AW1782" s="14" t="s">
        <v>34</v>
      </c>
      <c r="AX1782" s="14" t="s">
        <v>74</v>
      </c>
      <c r="AY1782" s="267" t="s">
        <v>153</v>
      </c>
    </row>
    <row r="1783" s="12" customFormat="1">
      <c r="B1783" s="236"/>
      <c r="C1783" s="237"/>
      <c r="D1783" s="233" t="s">
        <v>164</v>
      </c>
      <c r="E1783" s="238" t="s">
        <v>19</v>
      </c>
      <c r="F1783" s="239" t="s">
        <v>1820</v>
      </c>
      <c r="G1783" s="237"/>
      <c r="H1783" s="240">
        <v>24.48</v>
      </c>
      <c r="I1783" s="241"/>
      <c r="J1783" s="237"/>
      <c r="K1783" s="237"/>
      <c r="L1783" s="242"/>
      <c r="M1783" s="243"/>
      <c r="N1783" s="244"/>
      <c r="O1783" s="244"/>
      <c r="P1783" s="244"/>
      <c r="Q1783" s="244"/>
      <c r="R1783" s="244"/>
      <c r="S1783" s="244"/>
      <c r="T1783" s="245"/>
      <c r="AT1783" s="246" t="s">
        <v>164</v>
      </c>
      <c r="AU1783" s="246" t="s">
        <v>84</v>
      </c>
      <c r="AV1783" s="12" t="s">
        <v>84</v>
      </c>
      <c r="AW1783" s="12" t="s">
        <v>34</v>
      </c>
      <c r="AX1783" s="12" t="s">
        <v>74</v>
      </c>
      <c r="AY1783" s="246" t="s">
        <v>153</v>
      </c>
    </row>
    <row r="1784" s="12" customFormat="1">
      <c r="B1784" s="236"/>
      <c r="C1784" s="237"/>
      <c r="D1784" s="233" t="s">
        <v>164</v>
      </c>
      <c r="E1784" s="238" t="s">
        <v>19</v>
      </c>
      <c r="F1784" s="239" t="s">
        <v>1807</v>
      </c>
      <c r="G1784" s="237"/>
      <c r="H1784" s="240">
        <v>-1.6000000000000001</v>
      </c>
      <c r="I1784" s="241"/>
      <c r="J1784" s="237"/>
      <c r="K1784" s="237"/>
      <c r="L1784" s="242"/>
      <c r="M1784" s="243"/>
      <c r="N1784" s="244"/>
      <c r="O1784" s="244"/>
      <c r="P1784" s="244"/>
      <c r="Q1784" s="244"/>
      <c r="R1784" s="244"/>
      <c r="S1784" s="244"/>
      <c r="T1784" s="245"/>
      <c r="AT1784" s="246" t="s">
        <v>164</v>
      </c>
      <c r="AU1784" s="246" t="s">
        <v>84</v>
      </c>
      <c r="AV1784" s="12" t="s">
        <v>84</v>
      </c>
      <c r="AW1784" s="12" t="s">
        <v>34</v>
      </c>
      <c r="AX1784" s="12" t="s">
        <v>74</v>
      </c>
      <c r="AY1784" s="246" t="s">
        <v>153</v>
      </c>
    </row>
    <row r="1785" s="12" customFormat="1">
      <c r="B1785" s="236"/>
      <c r="C1785" s="237"/>
      <c r="D1785" s="233" t="s">
        <v>164</v>
      </c>
      <c r="E1785" s="238" t="s">
        <v>19</v>
      </c>
      <c r="F1785" s="239" t="s">
        <v>1821</v>
      </c>
      <c r="G1785" s="237"/>
      <c r="H1785" s="240">
        <v>1.3999999999999999</v>
      </c>
      <c r="I1785" s="241"/>
      <c r="J1785" s="237"/>
      <c r="K1785" s="237"/>
      <c r="L1785" s="242"/>
      <c r="M1785" s="243"/>
      <c r="N1785" s="244"/>
      <c r="O1785" s="244"/>
      <c r="P1785" s="244"/>
      <c r="Q1785" s="244"/>
      <c r="R1785" s="244"/>
      <c r="S1785" s="244"/>
      <c r="T1785" s="245"/>
      <c r="AT1785" s="246" t="s">
        <v>164</v>
      </c>
      <c r="AU1785" s="246" t="s">
        <v>84</v>
      </c>
      <c r="AV1785" s="12" t="s">
        <v>84</v>
      </c>
      <c r="AW1785" s="12" t="s">
        <v>34</v>
      </c>
      <c r="AX1785" s="12" t="s">
        <v>74</v>
      </c>
      <c r="AY1785" s="246" t="s">
        <v>153</v>
      </c>
    </row>
    <row r="1786" s="14" customFormat="1">
      <c r="B1786" s="258"/>
      <c r="C1786" s="259"/>
      <c r="D1786" s="233" t="s">
        <v>164</v>
      </c>
      <c r="E1786" s="260" t="s">
        <v>19</v>
      </c>
      <c r="F1786" s="261" t="s">
        <v>1869</v>
      </c>
      <c r="G1786" s="259"/>
      <c r="H1786" s="260" t="s">
        <v>19</v>
      </c>
      <c r="I1786" s="262"/>
      <c r="J1786" s="259"/>
      <c r="K1786" s="259"/>
      <c r="L1786" s="263"/>
      <c r="M1786" s="264"/>
      <c r="N1786" s="265"/>
      <c r="O1786" s="265"/>
      <c r="P1786" s="265"/>
      <c r="Q1786" s="265"/>
      <c r="R1786" s="265"/>
      <c r="S1786" s="265"/>
      <c r="T1786" s="266"/>
      <c r="AT1786" s="267" t="s">
        <v>164</v>
      </c>
      <c r="AU1786" s="267" t="s">
        <v>84</v>
      </c>
      <c r="AV1786" s="14" t="s">
        <v>82</v>
      </c>
      <c r="AW1786" s="14" t="s">
        <v>34</v>
      </c>
      <c r="AX1786" s="14" t="s">
        <v>74</v>
      </c>
      <c r="AY1786" s="267" t="s">
        <v>153</v>
      </c>
    </row>
    <row r="1787" s="12" customFormat="1">
      <c r="B1787" s="236"/>
      <c r="C1787" s="237"/>
      <c r="D1787" s="233" t="s">
        <v>164</v>
      </c>
      <c r="E1787" s="238" t="s">
        <v>19</v>
      </c>
      <c r="F1787" s="239" t="s">
        <v>1870</v>
      </c>
      <c r="G1787" s="237"/>
      <c r="H1787" s="240">
        <v>0.83999999999999997</v>
      </c>
      <c r="I1787" s="241"/>
      <c r="J1787" s="237"/>
      <c r="K1787" s="237"/>
      <c r="L1787" s="242"/>
      <c r="M1787" s="243"/>
      <c r="N1787" s="244"/>
      <c r="O1787" s="244"/>
      <c r="P1787" s="244"/>
      <c r="Q1787" s="244"/>
      <c r="R1787" s="244"/>
      <c r="S1787" s="244"/>
      <c r="T1787" s="245"/>
      <c r="AT1787" s="246" t="s">
        <v>164</v>
      </c>
      <c r="AU1787" s="246" t="s">
        <v>84</v>
      </c>
      <c r="AV1787" s="12" t="s">
        <v>84</v>
      </c>
      <c r="AW1787" s="12" t="s">
        <v>34</v>
      </c>
      <c r="AX1787" s="12" t="s">
        <v>74</v>
      </c>
      <c r="AY1787" s="246" t="s">
        <v>153</v>
      </c>
    </row>
    <row r="1788" s="12" customFormat="1">
      <c r="B1788" s="236"/>
      <c r="C1788" s="237"/>
      <c r="D1788" s="233" t="s">
        <v>164</v>
      </c>
      <c r="E1788" s="238" t="s">
        <v>19</v>
      </c>
      <c r="F1788" s="239" t="s">
        <v>1871</v>
      </c>
      <c r="G1788" s="237"/>
      <c r="H1788" s="240">
        <v>0.23999999999999999</v>
      </c>
      <c r="I1788" s="241"/>
      <c r="J1788" s="237"/>
      <c r="K1788" s="237"/>
      <c r="L1788" s="242"/>
      <c r="M1788" s="243"/>
      <c r="N1788" s="244"/>
      <c r="O1788" s="244"/>
      <c r="P1788" s="244"/>
      <c r="Q1788" s="244"/>
      <c r="R1788" s="244"/>
      <c r="S1788" s="244"/>
      <c r="T1788" s="245"/>
      <c r="AT1788" s="246" t="s">
        <v>164</v>
      </c>
      <c r="AU1788" s="246" t="s">
        <v>84</v>
      </c>
      <c r="AV1788" s="12" t="s">
        <v>84</v>
      </c>
      <c r="AW1788" s="12" t="s">
        <v>34</v>
      </c>
      <c r="AX1788" s="12" t="s">
        <v>74</v>
      </c>
      <c r="AY1788" s="246" t="s">
        <v>153</v>
      </c>
    </row>
    <row r="1789" s="12" customFormat="1">
      <c r="B1789" s="236"/>
      <c r="C1789" s="237"/>
      <c r="D1789" s="233" t="s">
        <v>164</v>
      </c>
      <c r="E1789" s="238" t="s">
        <v>19</v>
      </c>
      <c r="F1789" s="239" t="s">
        <v>1872</v>
      </c>
      <c r="G1789" s="237"/>
      <c r="H1789" s="240">
        <v>1.0560000000000001</v>
      </c>
      <c r="I1789" s="241"/>
      <c r="J1789" s="237"/>
      <c r="K1789" s="237"/>
      <c r="L1789" s="242"/>
      <c r="M1789" s="243"/>
      <c r="N1789" s="244"/>
      <c r="O1789" s="244"/>
      <c r="P1789" s="244"/>
      <c r="Q1789" s="244"/>
      <c r="R1789" s="244"/>
      <c r="S1789" s="244"/>
      <c r="T1789" s="245"/>
      <c r="AT1789" s="246" t="s">
        <v>164</v>
      </c>
      <c r="AU1789" s="246" t="s">
        <v>84</v>
      </c>
      <c r="AV1789" s="12" t="s">
        <v>84</v>
      </c>
      <c r="AW1789" s="12" t="s">
        <v>34</v>
      </c>
      <c r="AX1789" s="12" t="s">
        <v>74</v>
      </c>
      <c r="AY1789" s="246" t="s">
        <v>153</v>
      </c>
    </row>
    <row r="1790" s="12" customFormat="1">
      <c r="B1790" s="236"/>
      <c r="C1790" s="237"/>
      <c r="D1790" s="233" t="s">
        <v>164</v>
      </c>
      <c r="E1790" s="238" t="s">
        <v>19</v>
      </c>
      <c r="F1790" s="239" t="s">
        <v>1871</v>
      </c>
      <c r="G1790" s="237"/>
      <c r="H1790" s="240">
        <v>0.23999999999999999</v>
      </c>
      <c r="I1790" s="241"/>
      <c r="J1790" s="237"/>
      <c r="K1790" s="237"/>
      <c r="L1790" s="242"/>
      <c r="M1790" s="243"/>
      <c r="N1790" s="244"/>
      <c r="O1790" s="244"/>
      <c r="P1790" s="244"/>
      <c r="Q1790" s="244"/>
      <c r="R1790" s="244"/>
      <c r="S1790" s="244"/>
      <c r="T1790" s="245"/>
      <c r="AT1790" s="246" t="s">
        <v>164</v>
      </c>
      <c r="AU1790" s="246" t="s">
        <v>84</v>
      </c>
      <c r="AV1790" s="12" t="s">
        <v>84</v>
      </c>
      <c r="AW1790" s="12" t="s">
        <v>34</v>
      </c>
      <c r="AX1790" s="12" t="s">
        <v>74</v>
      </c>
      <c r="AY1790" s="246" t="s">
        <v>153</v>
      </c>
    </row>
    <row r="1791" s="13" customFormat="1">
      <c r="B1791" s="247"/>
      <c r="C1791" s="248"/>
      <c r="D1791" s="233" t="s">
        <v>164</v>
      </c>
      <c r="E1791" s="249" t="s">
        <v>19</v>
      </c>
      <c r="F1791" s="250" t="s">
        <v>167</v>
      </c>
      <c r="G1791" s="248"/>
      <c r="H1791" s="251">
        <v>212.98599999999999</v>
      </c>
      <c r="I1791" s="252"/>
      <c r="J1791" s="248"/>
      <c r="K1791" s="248"/>
      <c r="L1791" s="253"/>
      <c r="M1791" s="254"/>
      <c r="N1791" s="255"/>
      <c r="O1791" s="255"/>
      <c r="P1791" s="255"/>
      <c r="Q1791" s="255"/>
      <c r="R1791" s="255"/>
      <c r="S1791" s="255"/>
      <c r="T1791" s="256"/>
      <c r="AT1791" s="257" t="s">
        <v>164</v>
      </c>
      <c r="AU1791" s="257" t="s">
        <v>84</v>
      </c>
      <c r="AV1791" s="13" t="s">
        <v>160</v>
      </c>
      <c r="AW1791" s="13" t="s">
        <v>34</v>
      </c>
      <c r="AX1791" s="13" t="s">
        <v>82</v>
      </c>
      <c r="AY1791" s="257" t="s">
        <v>153</v>
      </c>
    </row>
    <row r="1792" s="1" customFormat="1" ht="16.5" customHeight="1">
      <c r="B1792" s="39"/>
      <c r="C1792" s="279" t="s">
        <v>1873</v>
      </c>
      <c r="D1792" s="279" t="s">
        <v>275</v>
      </c>
      <c r="E1792" s="280" t="s">
        <v>1874</v>
      </c>
      <c r="F1792" s="281" t="s">
        <v>1875</v>
      </c>
      <c r="G1792" s="282" t="s">
        <v>158</v>
      </c>
      <c r="H1792" s="283">
        <v>234.285</v>
      </c>
      <c r="I1792" s="284"/>
      <c r="J1792" s="285">
        <f>ROUND(I1792*H1792,2)</f>
        <v>0</v>
      </c>
      <c r="K1792" s="281" t="s">
        <v>159</v>
      </c>
      <c r="L1792" s="286"/>
      <c r="M1792" s="287" t="s">
        <v>19</v>
      </c>
      <c r="N1792" s="288" t="s">
        <v>45</v>
      </c>
      <c r="O1792" s="84"/>
      <c r="P1792" s="229">
        <f>O1792*H1792</f>
        <v>0</v>
      </c>
      <c r="Q1792" s="229">
        <v>0.0126</v>
      </c>
      <c r="R1792" s="229">
        <f>Q1792*H1792</f>
        <v>2.951991</v>
      </c>
      <c r="S1792" s="229">
        <v>0</v>
      </c>
      <c r="T1792" s="230">
        <f>S1792*H1792</f>
        <v>0</v>
      </c>
      <c r="AR1792" s="231" t="s">
        <v>336</v>
      </c>
      <c r="AT1792" s="231" t="s">
        <v>275</v>
      </c>
      <c r="AU1792" s="231" t="s">
        <v>84</v>
      </c>
      <c r="AY1792" s="18" t="s">
        <v>153</v>
      </c>
      <c r="BE1792" s="232">
        <f>IF(N1792="základní",J1792,0)</f>
        <v>0</v>
      </c>
      <c r="BF1792" s="232">
        <f>IF(N1792="snížená",J1792,0)</f>
        <v>0</v>
      </c>
      <c r="BG1792" s="232">
        <f>IF(N1792="zákl. přenesená",J1792,0)</f>
        <v>0</v>
      </c>
      <c r="BH1792" s="232">
        <f>IF(N1792="sníž. přenesená",J1792,0)</f>
        <v>0</v>
      </c>
      <c r="BI1792" s="232">
        <f>IF(N1792="nulová",J1792,0)</f>
        <v>0</v>
      </c>
      <c r="BJ1792" s="18" t="s">
        <v>82</v>
      </c>
      <c r="BK1792" s="232">
        <f>ROUND(I1792*H1792,2)</f>
        <v>0</v>
      </c>
      <c r="BL1792" s="18" t="s">
        <v>257</v>
      </c>
      <c r="BM1792" s="231" t="s">
        <v>1876</v>
      </c>
    </row>
    <row r="1793" s="12" customFormat="1">
      <c r="B1793" s="236"/>
      <c r="C1793" s="237"/>
      <c r="D1793" s="233" t="s">
        <v>164</v>
      </c>
      <c r="E1793" s="237"/>
      <c r="F1793" s="239" t="s">
        <v>1877</v>
      </c>
      <c r="G1793" s="237"/>
      <c r="H1793" s="240">
        <v>234.285</v>
      </c>
      <c r="I1793" s="241"/>
      <c r="J1793" s="237"/>
      <c r="K1793" s="237"/>
      <c r="L1793" s="242"/>
      <c r="M1793" s="243"/>
      <c r="N1793" s="244"/>
      <c r="O1793" s="244"/>
      <c r="P1793" s="244"/>
      <c r="Q1793" s="244"/>
      <c r="R1793" s="244"/>
      <c r="S1793" s="244"/>
      <c r="T1793" s="245"/>
      <c r="AT1793" s="246" t="s">
        <v>164</v>
      </c>
      <c r="AU1793" s="246" t="s">
        <v>84</v>
      </c>
      <c r="AV1793" s="12" t="s">
        <v>84</v>
      </c>
      <c r="AW1793" s="12" t="s">
        <v>4</v>
      </c>
      <c r="AX1793" s="12" t="s">
        <v>82</v>
      </c>
      <c r="AY1793" s="246" t="s">
        <v>153</v>
      </c>
    </row>
    <row r="1794" s="1" customFormat="1" ht="16.5" customHeight="1">
      <c r="B1794" s="39"/>
      <c r="C1794" s="220" t="s">
        <v>1878</v>
      </c>
      <c r="D1794" s="220" t="s">
        <v>155</v>
      </c>
      <c r="E1794" s="221" t="s">
        <v>1879</v>
      </c>
      <c r="F1794" s="222" t="s">
        <v>1880</v>
      </c>
      <c r="G1794" s="223" t="s">
        <v>182</v>
      </c>
      <c r="H1794" s="224">
        <v>399.17500000000001</v>
      </c>
      <c r="I1794" s="225"/>
      <c r="J1794" s="226">
        <f>ROUND(I1794*H1794,2)</f>
        <v>0</v>
      </c>
      <c r="K1794" s="222" t="s">
        <v>159</v>
      </c>
      <c r="L1794" s="44"/>
      <c r="M1794" s="227" t="s">
        <v>19</v>
      </c>
      <c r="N1794" s="228" t="s">
        <v>45</v>
      </c>
      <c r="O1794" s="84"/>
      <c r="P1794" s="229">
        <f>O1794*H1794</f>
        <v>0</v>
      </c>
      <c r="Q1794" s="229">
        <v>3.0000000000000001E-05</v>
      </c>
      <c r="R1794" s="229">
        <f>Q1794*H1794</f>
        <v>0.01197525</v>
      </c>
      <c r="S1794" s="229">
        <v>0</v>
      </c>
      <c r="T1794" s="230">
        <f>S1794*H1794</f>
        <v>0</v>
      </c>
      <c r="AR1794" s="231" t="s">
        <v>257</v>
      </c>
      <c r="AT1794" s="231" t="s">
        <v>155</v>
      </c>
      <c r="AU1794" s="231" t="s">
        <v>84</v>
      </c>
      <c r="AY1794" s="18" t="s">
        <v>153</v>
      </c>
      <c r="BE1794" s="232">
        <f>IF(N1794="základní",J1794,0)</f>
        <v>0</v>
      </c>
      <c r="BF1794" s="232">
        <f>IF(N1794="snížená",J1794,0)</f>
        <v>0</v>
      </c>
      <c r="BG1794" s="232">
        <f>IF(N1794="zákl. přenesená",J1794,0)</f>
        <v>0</v>
      </c>
      <c r="BH1794" s="232">
        <f>IF(N1794="sníž. přenesená",J1794,0)</f>
        <v>0</v>
      </c>
      <c r="BI1794" s="232">
        <f>IF(N1794="nulová",J1794,0)</f>
        <v>0</v>
      </c>
      <c r="BJ1794" s="18" t="s">
        <v>82</v>
      </c>
      <c r="BK1794" s="232">
        <f>ROUND(I1794*H1794,2)</f>
        <v>0</v>
      </c>
      <c r="BL1794" s="18" t="s">
        <v>257</v>
      </c>
      <c r="BM1794" s="231" t="s">
        <v>1881</v>
      </c>
    </row>
    <row r="1795" s="1" customFormat="1">
      <c r="B1795" s="39"/>
      <c r="C1795" s="40"/>
      <c r="D1795" s="233" t="s">
        <v>162</v>
      </c>
      <c r="E1795" s="40"/>
      <c r="F1795" s="234" t="s">
        <v>1882</v>
      </c>
      <c r="G1795" s="40"/>
      <c r="H1795" s="40"/>
      <c r="I1795" s="146"/>
      <c r="J1795" s="40"/>
      <c r="K1795" s="40"/>
      <c r="L1795" s="44"/>
      <c r="M1795" s="235"/>
      <c r="N1795" s="84"/>
      <c r="O1795" s="84"/>
      <c r="P1795" s="84"/>
      <c r="Q1795" s="84"/>
      <c r="R1795" s="84"/>
      <c r="S1795" s="84"/>
      <c r="T1795" s="85"/>
      <c r="AT1795" s="18" t="s">
        <v>162</v>
      </c>
      <c r="AU1795" s="18" t="s">
        <v>84</v>
      </c>
    </row>
    <row r="1796" s="14" customFormat="1">
      <c r="B1796" s="258"/>
      <c r="C1796" s="259"/>
      <c r="D1796" s="233" t="s">
        <v>164</v>
      </c>
      <c r="E1796" s="260" t="s">
        <v>19</v>
      </c>
      <c r="F1796" s="261" t="s">
        <v>1793</v>
      </c>
      <c r="G1796" s="259"/>
      <c r="H1796" s="260" t="s">
        <v>19</v>
      </c>
      <c r="I1796" s="262"/>
      <c r="J1796" s="259"/>
      <c r="K1796" s="259"/>
      <c r="L1796" s="263"/>
      <c r="M1796" s="264"/>
      <c r="N1796" s="265"/>
      <c r="O1796" s="265"/>
      <c r="P1796" s="265"/>
      <c r="Q1796" s="265"/>
      <c r="R1796" s="265"/>
      <c r="S1796" s="265"/>
      <c r="T1796" s="266"/>
      <c r="AT1796" s="267" t="s">
        <v>164</v>
      </c>
      <c r="AU1796" s="267" t="s">
        <v>84</v>
      </c>
      <c r="AV1796" s="14" t="s">
        <v>82</v>
      </c>
      <c r="AW1796" s="14" t="s">
        <v>34</v>
      </c>
      <c r="AX1796" s="14" t="s">
        <v>74</v>
      </c>
      <c r="AY1796" s="267" t="s">
        <v>153</v>
      </c>
    </row>
    <row r="1797" s="12" customFormat="1">
      <c r="B1797" s="236"/>
      <c r="C1797" s="237"/>
      <c r="D1797" s="233" t="s">
        <v>164</v>
      </c>
      <c r="E1797" s="238" t="s">
        <v>19</v>
      </c>
      <c r="F1797" s="239" t="s">
        <v>1883</v>
      </c>
      <c r="G1797" s="237"/>
      <c r="H1797" s="240">
        <v>8.4350000000000005</v>
      </c>
      <c r="I1797" s="241"/>
      <c r="J1797" s="237"/>
      <c r="K1797" s="237"/>
      <c r="L1797" s="242"/>
      <c r="M1797" s="243"/>
      <c r="N1797" s="244"/>
      <c r="O1797" s="244"/>
      <c r="P1797" s="244"/>
      <c r="Q1797" s="244"/>
      <c r="R1797" s="244"/>
      <c r="S1797" s="244"/>
      <c r="T1797" s="245"/>
      <c r="AT1797" s="246" t="s">
        <v>164</v>
      </c>
      <c r="AU1797" s="246" t="s">
        <v>84</v>
      </c>
      <c r="AV1797" s="12" t="s">
        <v>84</v>
      </c>
      <c r="AW1797" s="12" t="s">
        <v>34</v>
      </c>
      <c r="AX1797" s="12" t="s">
        <v>74</v>
      </c>
      <c r="AY1797" s="246" t="s">
        <v>153</v>
      </c>
    </row>
    <row r="1798" s="12" customFormat="1">
      <c r="B1798" s="236"/>
      <c r="C1798" s="237"/>
      <c r="D1798" s="233" t="s">
        <v>164</v>
      </c>
      <c r="E1798" s="238" t="s">
        <v>19</v>
      </c>
      <c r="F1798" s="239" t="s">
        <v>1884</v>
      </c>
      <c r="G1798" s="237"/>
      <c r="H1798" s="240">
        <v>13.02</v>
      </c>
      <c r="I1798" s="241"/>
      <c r="J1798" s="237"/>
      <c r="K1798" s="237"/>
      <c r="L1798" s="242"/>
      <c r="M1798" s="243"/>
      <c r="N1798" s="244"/>
      <c r="O1798" s="244"/>
      <c r="P1798" s="244"/>
      <c r="Q1798" s="244"/>
      <c r="R1798" s="244"/>
      <c r="S1798" s="244"/>
      <c r="T1798" s="245"/>
      <c r="AT1798" s="246" t="s">
        <v>164</v>
      </c>
      <c r="AU1798" s="246" t="s">
        <v>84</v>
      </c>
      <c r="AV1798" s="12" t="s">
        <v>84</v>
      </c>
      <c r="AW1798" s="12" t="s">
        <v>34</v>
      </c>
      <c r="AX1798" s="12" t="s">
        <v>74</v>
      </c>
      <c r="AY1798" s="246" t="s">
        <v>153</v>
      </c>
    </row>
    <row r="1799" s="12" customFormat="1">
      <c r="B1799" s="236"/>
      <c r="C1799" s="237"/>
      <c r="D1799" s="233" t="s">
        <v>164</v>
      </c>
      <c r="E1799" s="238" t="s">
        <v>19</v>
      </c>
      <c r="F1799" s="239" t="s">
        <v>1885</v>
      </c>
      <c r="G1799" s="237"/>
      <c r="H1799" s="240">
        <v>6.8399999999999999</v>
      </c>
      <c r="I1799" s="241"/>
      <c r="J1799" s="237"/>
      <c r="K1799" s="237"/>
      <c r="L1799" s="242"/>
      <c r="M1799" s="243"/>
      <c r="N1799" s="244"/>
      <c r="O1799" s="244"/>
      <c r="P1799" s="244"/>
      <c r="Q1799" s="244"/>
      <c r="R1799" s="244"/>
      <c r="S1799" s="244"/>
      <c r="T1799" s="245"/>
      <c r="AT1799" s="246" t="s">
        <v>164</v>
      </c>
      <c r="AU1799" s="246" t="s">
        <v>84</v>
      </c>
      <c r="AV1799" s="12" t="s">
        <v>84</v>
      </c>
      <c r="AW1799" s="12" t="s">
        <v>34</v>
      </c>
      <c r="AX1799" s="12" t="s">
        <v>74</v>
      </c>
      <c r="AY1799" s="246" t="s">
        <v>153</v>
      </c>
    </row>
    <row r="1800" s="14" customFormat="1">
      <c r="B1800" s="258"/>
      <c r="C1800" s="259"/>
      <c r="D1800" s="233" t="s">
        <v>164</v>
      </c>
      <c r="E1800" s="260" t="s">
        <v>19</v>
      </c>
      <c r="F1800" s="261" t="s">
        <v>1800</v>
      </c>
      <c r="G1800" s="259"/>
      <c r="H1800" s="260" t="s">
        <v>19</v>
      </c>
      <c r="I1800" s="262"/>
      <c r="J1800" s="259"/>
      <c r="K1800" s="259"/>
      <c r="L1800" s="263"/>
      <c r="M1800" s="264"/>
      <c r="N1800" s="265"/>
      <c r="O1800" s="265"/>
      <c r="P1800" s="265"/>
      <c r="Q1800" s="265"/>
      <c r="R1800" s="265"/>
      <c r="S1800" s="265"/>
      <c r="T1800" s="266"/>
      <c r="AT1800" s="267" t="s">
        <v>164</v>
      </c>
      <c r="AU1800" s="267" t="s">
        <v>84</v>
      </c>
      <c r="AV1800" s="14" t="s">
        <v>82</v>
      </c>
      <c r="AW1800" s="14" t="s">
        <v>34</v>
      </c>
      <c r="AX1800" s="14" t="s">
        <v>74</v>
      </c>
      <c r="AY1800" s="267" t="s">
        <v>153</v>
      </c>
    </row>
    <row r="1801" s="12" customFormat="1">
      <c r="B1801" s="236"/>
      <c r="C1801" s="237"/>
      <c r="D1801" s="233" t="s">
        <v>164</v>
      </c>
      <c r="E1801" s="238" t="s">
        <v>19</v>
      </c>
      <c r="F1801" s="239" t="s">
        <v>1886</v>
      </c>
      <c r="G1801" s="237"/>
      <c r="H1801" s="240">
        <v>6.9100000000000001</v>
      </c>
      <c r="I1801" s="241"/>
      <c r="J1801" s="237"/>
      <c r="K1801" s="237"/>
      <c r="L1801" s="242"/>
      <c r="M1801" s="243"/>
      <c r="N1801" s="244"/>
      <c r="O1801" s="244"/>
      <c r="P1801" s="244"/>
      <c r="Q1801" s="244"/>
      <c r="R1801" s="244"/>
      <c r="S1801" s="244"/>
      <c r="T1801" s="245"/>
      <c r="AT1801" s="246" t="s">
        <v>164</v>
      </c>
      <c r="AU1801" s="246" t="s">
        <v>84</v>
      </c>
      <c r="AV1801" s="12" t="s">
        <v>84</v>
      </c>
      <c r="AW1801" s="12" t="s">
        <v>34</v>
      </c>
      <c r="AX1801" s="12" t="s">
        <v>74</v>
      </c>
      <c r="AY1801" s="246" t="s">
        <v>153</v>
      </c>
    </row>
    <row r="1802" s="12" customFormat="1">
      <c r="B1802" s="236"/>
      <c r="C1802" s="237"/>
      <c r="D1802" s="233" t="s">
        <v>164</v>
      </c>
      <c r="E1802" s="238" t="s">
        <v>19</v>
      </c>
      <c r="F1802" s="239" t="s">
        <v>1887</v>
      </c>
      <c r="G1802" s="237"/>
      <c r="H1802" s="240">
        <v>5.1699999999999999</v>
      </c>
      <c r="I1802" s="241"/>
      <c r="J1802" s="237"/>
      <c r="K1802" s="237"/>
      <c r="L1802" s="242"/>
      <c r="M1802" s="243"/>
      <c r="N1802" s="244"/>
      <c r="O1802" s="244"/>
      <c r="P1802" s="244"/>
      <c r="Q1802" s="244"/>
      <c r="R1802" s="244"/>
      <c r="S1802" s="244"/>
      <c r="T1802" s="245"/>
      <c r="AT1802" s="246" t="s">
        <v>164</v>
      </c>
      <c r="AU1802" s="246" t="s">
        <v>84</v>
      </c>
      <c r="AV1802" s="12" t="s">
        <v>84</v>
      </c>
      <c r="AW1802" s="12" t="s">
        <v>34</v>
      </c>
      <c r="AX1802" s="12" t="s">
        <v>74</v>
      </c>
      <c r="AY1802" s="246" t="s">
        <v>153</v>
      </c>
    </row>
    <row r="1803" s="12" customFormat="1">
      <c r="B1803" s="236"/>
      <c r="C1803" s="237"/>
      <c r="D1803" s="233" t="s">
        <v>164</v>
      </c>
      <c r="E1803" s="238" t="s">
        <v>19</v>
      </c>
      <c r="F1803" s="239" t="s">
        <v>1888</v>
      </c>
      <c r="G1803" s="237"/>
      <c r="H1803" s="240">
        <v>6.04</v>
      </c>
      <c r="I1803" s="241"/>
      <c r="J1803" s="237"/>
      <c r="K1803" s="237"/>
      <c r="L1803" s="242"/>
      <c r="M1803" s="243"/>
      <c r="N1803" s="244"/>
      <c r="O1803" s="244"/>
      <c r="P1803" s="244"/>
      <c r="Q1803" s="244"/>
      <c r="R1803" s="244"/>
      <c r="S1803" s="244"/>
      <c r="T1803" s="245"/>
      <c r="AT1803" s="246" t="s">
        <v>164</v>
      </c>
      <c r="AU1803" s="246" t="s">
        <v>84</v>
      </c>
      <c r="AV1803" s="12" t="s">
        <v>84</v>
      </c>
      <c r="AW1803" s="12" t="s">
        <v>34</v>
      </c>
      <c r="AX1803" s="12" t="s">
        <v>74</v>
      </c>
      <c r="AY1803" s="246" t="s">
        <v>153</v>
      </c>
    </row>
    <row r="1804" s="14" customFormat="1">
      <c r="B1804" s="258"/>
      <c r="C1804" s="259"/>
      <c r="D1804" s="233" t="s">
        <v>164</v>
      </c>
      <c r="E1804" s="260" t="s">
        <v>19</v>
      </c>
      <c r="F1804" s="261" t="s">
        <v>1062</v>
      </c>
      <c r="G1804" s="259"/>
      <c r="H1804" s="260" t="s">
        <v>19</v>
      </c>
      <c r="I1804" s="262"/>
      <c r="J1804" s="259"/>
      <c r="K1804" s="259"/>
      <c r="L1804" s="263"/>
      <c r="M1804" s="264"/>
      <c r="N1804" s="265"/>
      <c r="O1804" s="265"/>
      <c r="P1804" s="265"/>
      <c r="Q1804" s="265"/>
      <c r="R1804" s="265"/>
      <c r="S1804" s="265"/>
      <c r="T1804" s="266"/>
      <c r="AT1804" s="267" t="s">
        <v>164</v>
      </c>
      <c r="AU1804" s="267" t="s">
        <v>84</v>
      </c>
      <c r="AV1804" s="14" t="s">
        <v>82</v>
      </c>
      <c r="AW1804" s="14" t="s">
        <v>34</v>
      </c>
      <c r="AX1804" s="14" t="s">
        <v>74</v>
      </c>
      <c r="AY1804" s="267" t="s">
        <v>153</v>
      </c>
    </row>
    <row r="1805" s="12" customFormat="1">
      <c r="B1805" s="236"/>
      <c r="C1805" s="237"/>
      <c r="D1805" s="233" t="s">
        <v>164</v>
      </c>
      <c r="E1805" s="238" t="s">
        <v>19</v>
      </c>
      <c r="F1805" s="239" t="s">
        <v>1889</v>
      </c>
      <c r="G1805" s="237"/>
      <c r="H1805" s="240">
        <v>8.6199999999999992</v>
      </c>
      <c r="I1805" s="241"/>
      <c r="J1805" s="237"/>
      <c r="K1805" s="237"/>
      <c r="L1805" s="242"/>
      <c r="M1805" s="243"/>
      <c r="N1805" s="244"/>
      <c r="O1805" s="244"/>
      <c r="P1805" s="244"/>
      <c r="Q1805" s="244"/>
      <c r="R1805" s="244"/>
      <c r="S1805" s="244"/>
      <c r="T1805" s="245"/>
      <c r="AT1805" s="246" t="s">
        <v>164</v>
      </c>
      <c r="AU1805" s="246" t="s">
        <v>84</v>
      </c>
      <c r="AV1805" s="12" t="s">
        <v>84</v>
      </c>
      <c r="AW1805" s="12" t="s">
        <v>34</v>
      </c>
      <c r="AX1805" s="12" t="s">
        <v>74</v>
      </c>
      <c r="AY1805" s="246" t="s">
        <v>153</v>
      </c>
    </row>
    <row r="1806" s="14" customFormat="1">
      <c r="B1806" s="258"/>
      <c r="C1806" s="259"/>
      <c r="D1806" s="233" t="s">
        <v>164</v>
      </c>
      <c r="E1806" s="260" t="s">
        <v>19</v>
      </c>
      <c r="F1806" s="261" t="s">
        <v>1808</v>
      </c>
      <c r="G1806" s="259"/>
      <c r="H1806" s="260" t="s">
        <v>19</v>
      </c>
      <c r="I1806" s="262"/>
      <c r="J1806" s="259"/>
      <c r="K1806" s="259"/>
      <c r="L1806" s="263"/>
      <c r="M1806" s="264"/>
      <c r="N1806" s="265"/>
      <c r="O1806" s="265"/>
      <c r="P1806" s="265"/>
      <c r="Q1806" s="265"/>
      <c r="R1806" s="265"/>
      <c r="S1806" s="265"/>
      <c r="T1806" s="266"/>
      <c r="AT1806" s="267" t="s">
        <v>164</v>
      </c>
      <c r="AU1806" s="267" t="s">
        <v>84</v>
      </c>
      <c r="AV1806" s="14" t="s">
        <v>82</v>
      </c>
      <c r="AW1806" s="14" t="s">
        <v>34</v>
      </c>
      <c r="AX1806" s="14" t="s">
        <v>74</v>
      </c>
      <c r="AY1806" s="267" t="s">
        <v>153</v>
      </c>
    </row>
    <row r="1807" s="12" customFormat="1">
      <c r="B1807" s="236"/>
      <c r="C1807" s="237"/>
      <c r="D1807" s="233" t="s">
        <v>164</v>
      </c>
      <c r="E1807" s="238" t="s">
        <v>19</v>
      </c>
      <c r="F1807" s="239" t="s">
        <v>1890</v>
      </c>
      <c r="G1807" s="237"/>
      <c r="H1807" s="240">
        <v>5.8200000000000003</v>
      </c>
      <c r="I1807" s="241"/>
      <c r="J1807" s="237"/>
      <c r="K1807" s="237"/>
      <c r="L1807" s="242"/>
      <c r="M1807" s="243"/>
      <c r="N1807" s="244"/>
      <c r="O1807" s="244"/>
      <c r="P1807" s="244"/>
      <c r="Q1807" s="244"/>
      <c r="R1807" s="244"/>
      <c r="S1807" s="244"/>
      <c r="T1807" s="245"/>
      <c r="AT1807" s="246" t="s">
        <v>164</v>
      </c>
      <c r="AU1807" s="246" t="s">
        <v>84</v>
      </c>
      <c r="AV1807" s="12" t="s">
        <v>84</v>
      </c>
      <c r="AW1807" s="12" t="s">
        <v>34</v>
      </c>
      <c r="AX1807" s="12" t="s">
        <v>74</v>
      </c>
      <c r="AY1807" s="246" t="s">
        <v>153</v>
      </c>
    </row>
    <row r="1808" s="12" customFormat="1">
      <c r="B1808" s="236"/>
      <c r="C1808" s="237"/>
      <c r="D1808" s="233" t="s">
        <v>164</v>
      </c>
      <c r="E1808" s="238" t="s">
        <v>19</v>
      </c>
      <c r="F1808" s="239" t="s">
        <v>1891</v>
      </c>
      <c r="G1808" s="237"/>
      <c r="H1808" s="240">
        <v>6.7999999999999998</v>
      </c>
      <c r="I1808" s="241"/>
      <c r="J1808" s="237"/>
      <c r="K1808" s="237"/>
      <c r="L1808" s="242"/>
      <c r="M1808" s="243"/>
      <c r="N1808" s="244"/>
      <c r="O1808" s="244"/>
      <c r="P1808" s="244"/>
      <c r="Q1808" s="244"/>
      <c r="R1808" s="244"/>
      <c r="S1808" s="244"/>
      <c r="T1808" s="245"/>
      <c r="AT1808" s="246" t="s">
        <v>164</v>
      </c>
      <c r="AU1808" s="246" t="s">
        <v>84</v>
      </c>
      <c r="AV1808" s="12" t="s">
        <v>84</v>
      </c>
      <c r="AW1808" s="12" t="s">
        <v>34</v>
      </c>
      <c r="AX1808" s="12" t="s">
        <v>74</v>
      </c>
      <c r="AY1808" s="246" t="s">
        <v>153</v>
      </c>
    </row>
    <row r="1809" s="14" customFormat="1">
      <c r="B1809" s="258"/>
      <c r="C1809" s="259"/>
      <c r="D1809" s="233" t="s">
        <v>164</v>
      </c>
      <c r="E1809" s="260" t="s">
        <v>19</v>
      </c>
      <c r="F1809" s="261" t="s">
        <v>1685</v>
      </c>
      <c r="G1809" s="259"/>
      <c r="H1809" s="260" t="s">
        <v>19</v>
      </c>
      <c r="I1809" s="262"/>
      <c r="J1809" s="259"/>
      <c r="K1809" s="259"/>
      <c r="L1809" s="263"/>
      <c r="M1809" s="264"/>
      <c r="N1809" s="265"/>
      <c r="O1809" s="265"/>
      <c r="P1809" s="265"/>
      <c r="Q1809" s="265"/>
      <c r="R1809" s="265"/>
      <c r="S1809" s="265"/>
      <c r="T1809" s="266"/>
      <c r="AT1809" s="267" t="s">
        <v>164</v>
      </c>
      <c r="AU1809" s="267" t="s">
        <v>84</v>
      </c>
      <c r="AV1809" s="14" t="s">
        <v>82</v>
      </c>
      <c r="AW1809" s="14" t="s">
        <v>34</v>
      </c>
      <c r="AX1809" s="14" t="s">
        <v>74</v>
      </c>
      <c r="AY1809" s="267" t="s">
        <v>153</v>
      </c>
    </row>
    <row r="1810" s="12" customFormat="1">
      <c r="B1810" s="236"/>
      <c r="C1810" s="237"/>
      <c r="D1810" s="233" t="s">
        <v>164</v>
      </c>
      <c r="E1810" s="238" t="s">
        <v>19</v>
      </c>
      <c r="F1810" s="239" t="s">
        <v>1686</v>
      </c>
      <c r="G1810" s="237"/>
      <c r="H1810" s="240">
        <v>12.619999999999999</v>
      </c>
      <c r="I1810" s="241"/>
      <c r="J1810" s="237"/>
      <c r="K1810" s="237"/>
      <c r="L1810" s="242"/>
      <c r="M1810" s="243"/>
      <c r="N1810" s="244"/>
      <c r="O1810" s="244"/>
      <c r="P1810" s="244"/>
      <c r="Q1810" s="244"/>
      <c r="R1810" s="244"/>
      <c r="S1810" s="244"/>
      <c r="T1810" s="245"/>
      <c r="AT1810" s="246" t="s">
        <v>164</v>
      </c>
      <c r="AU1810" s="246" t="s">
        <v>84</v>
      </c>
      <c r="AV1810" s="12" t="s">
        <v>84</v>
      </c>
      <c r="AW1810" s="12" t="s">
        <v>34</v>
      </c>
      <c r="AX1810" s="12" t="s">
        <v>74</v>
      </c>
      <c r="AY1810" s="246" t="s">
        <v>153</v>
      </c>
    </row>
    <row r="1811" s="14" customFormat="1">
      <c r="B1811" s="258"/>
      <c r="C1811" s="259"/>
      <c r="D1811" s="233" t="s">
        <v>164</v>
      </c>
      <c r="E1811" s="260" t="s">
        <v>19</v>
      </c>
      <c r="F1811" s="261" t="s">
        <v>1676</v>
      </c>
      <c r="G1811" s="259"/>
      <c r="H1811" s="260" t="s">
        <v>19</v>
      </c>
      <c r="I1811" s="262"/>
      <c r="J1811" s="259"/>
      <c r="K1811" s="259"/>
      <c r="L1811" s="263"/>
      <c r="M1811" s="264"/>
      <c r="N1811" s="265"/>
      <c r="O1811" s="265"/>
      <c r="P1811" s="265"/>
      <c r="Q1811" s="265"/>
      <c r="R1811" s="265"/>
      <c r="S1811" s="265"/>
      <c r="T1811" s="266"/>
      <c r="AT1811" s="267" t="s">
        <v>164</v>
      </c>
      <c r="AU1811" s="267" t="s">
        <v>84</v>
      </c>
      <c r="AV1811" s="14" t="s">
        <v>82</v>
      </c>
      <c r="AW1811" s="14" t="s">
        <v>34</v>
      </c>
      <c r="AX1811" s="14" t="s">
        <v>74</v>
      </c>
      <c r="AY1811" s="267" t="s">
        <v>153</v>
      </c>
    </row>
    <row r="1812" s="12" customFormat="1">
      <c r="B1812" s="236"/>
      <c r="C1812" s="237"/>
      <c r="D1812" s="233" t="s">
        <v>164</v>
      </c>
      <c r="E1812" s="238" t="s">
        <v>19</v>
      </c>
      <c r="F1812" s="239" t="s">
        <v>1892</v>
      </c>
      <c r="G1812" s="237"/>
      <c r="H1812" s="240">
        <v>9.7699999999999996</v>
      </c>
      <c r="I1812" s="241"/>
      <c r="J1812" s="237"/>
      <c r="K1812" s="237"/>
      <c r="L1812" s="242"/>
      <c r="M1812" s="243"/>
      <c r="N1812" s="244"/>
      <c r="O1812" s="244"/>
      <c r="P1812" s="244"/>
      <c r="Q1812" s="244"/>
      <c r="R1812" s="244"/>
      <c r="S1812" s="244"/>
      <c r="T1812" s="245"/>
      <c r="AT1812" s="246" t="s">
        <v>164</v>
      </c>
      <c r="AU1812" s="246" t="s">
        <v>84</v>
      </c>
      <c r="AV1812" s="12" t="s">
        <v>84</v>
      </c>
      <c r="AW1812" s="12" t="s">
        <v>34</v>
      </c>
      <c r="AX1812" s="12" t="s">
        <v>74</v>
      </c>
      <c r="AY1812" s="246" t="s">
        <v>153</v>
      </c>
    </row>
    <row r="1813" s="14" customFormat="1">
      <c r="B1813" s="258"/>
      <c r="C1813" s="259"/>
      <c r="D1813" s="233" t="s">
        <v>164</v>
      </c>
      <c r="E1813" s="260" t="s">
        <v>19</v>
      </c>
      <c r="F1813" s="261" t="s">
        <v>1814</v>
      </c>
      <c r="G1813" s="259"/>
      <c r="H1813" s="260" t="s">
        <v>19</v>
      </c>
      <c r="I1813" s="262"/>
      <c r="J1813" s="259"/>
      <c r="K1813" s="259"/>
      <c r="L1813" s="263"/>
      <c r="M1813" s="264"/>
      <c r="N1813" s="265"/>
      <c r="O1813" s="265"/>
      <c r="P1813" s="265"/>
      <c r="Q1813" s="265"/>
      <c r="R1813" s="265"/>
      <c r="S1813" s="265"/>
      <c r="T1813" s="266"/>
      <c r="AT1813" s="267" t="s">
        <v>164</v>
      </c>
      <c r="AU1813" s="267" t="s">
        <v>84</v>
      </c>
      <c r="AV1813" s="14" t="s">
        <v>82</v>
      </c>
      <c r="AW1813" s="14" t="s">
        <v>34</v>
      </c>
      <c r="AX1813" s="14" t="s">
        <v>74</v>
      </c>
      <c r="AY1813" s="267" t="s">
        <v>153</v>
      </c>
    </row>
    <row r="1814" s="12" customFormat="1">
      <c r="B1814" s="236"/>
      <c r="C1814" s="237"/>
      <c r="D1814" s="233" t="s">
        <v>164</v>
      </c>
      <c r="E1814" s="238" t="s">
        <v>19</v>
      </c>
      <c r="F1814" s="239" t="s">
        <v>1893</v>
      </c>
      <c r="G1814" s="237"/>
      <c r="H1814" s="240">
        <v>9</v>
      </c>
      <c r="I1814" s="241"/>
      <c r="J1814" s="237"/>
      <c r="K1814" s="237"/>
      <c r="L1814" s="242"/>
      <c r="M1814" s="243"/>
      <c r="N1814" s="244"/>
      <c r="O1814" s="244"/>
      <c r="P1814" s="244"/>
      <c r="Q1814" s="244"/>
      <c r="R1814" s="244"/>
      <c r="S1814" s="244"/>
      <c r="T1814" s="245"/>
      <c r="AT1814" s="246" t="s">
        <v>164</v>
      </c>
      <c r="AU1814" s="246" t="s">
        <v>84</v>
      </c>
      <c r="AV1814" s="12" t="s">
        <v>84</v>
      </c>
      <c r="AW1814" s="12" t="s">
        <v>34</v>
      </c>
      <c r="AX1814" s="12" t="s">
        <v>74</v>
      </c>
      <c r="AY1814" s="246" t="s">
        <v>153</v>
      </c>
    </row>
    <row r="1815" s="12" customFormat="1">
      <c r="B1815" s="236"/>
      <c r="C1815" s="237"/>
      <c r="D1815" s="233" t="s">
        <v>164</v>
      </c>
      <c r="E1815" s="238" t="s">
        <v>19</v>
      </c>
      <c r="F1815" s="239" t="s">
        <v>1894</v>
      </c>
      <c r="G1815" s="237"/>
      <c r="H1815" s="240">
        <v>5.7999999999999998</v>
      </c>
      <c r="I1815" s="241"/>
      <c r="J1815" s="237"/>
      <c r="K1815" s="237"/>
      <c r="L1815" s="242"/>
      <c r="M1815" s="243"/>
      <c r="N1815" s="244"/>
      <c r="O1815" s="244"/>
      <c r="P1815" s="244"/>
      <c r="Q1815" s="244"/>
      <c r="R1815" s="244"/>
      <c r="S1815" s="244"/>
      <c r="T1815" s="245"/>
      <c r="AT1815" s="246" t="s">
        <v>164</v>
      </c>
      <c r="AU1815" s="246" t="s">
        <v>84</v>
      </c>
      <c r="AV1815" s="12" t="s">
        <v>84</v>
      </c>
      <c r="AW1815" s="12" t="s">
        <v>34</v>
      </c>
      <c r="AX1815" s="12" t="s">
        <v>74</v>
      </c>
      <c r="AY1815" s="246" t="s">
        <v>153</v>
      </c>
    </row>
    <row r="1816" s="14" customFormat="1">
      <c r="B1816" s="258"/>
      <c r="C1816" s="259"/>
      <c r="D1816" s="233" t="s">
        <v>164</v>
      </c>
      <c r="E1816" s="260" t="s">
        <v>19</v>
      </c>
      <c r="F1816" s="261" t="s">
        <v>1084</v>
      </c>
      <c r="G1816" s="259"/>
      <c r="H1816" s="260" t="s">
        <v>19</v>
      </c>
      <c r="I1816" s="262"/>
      <c r="J1816" s="259"/>
      <c r="K1816" s="259"/>
      <c r="L1816" s="263"/>
      <c r="M1816" s="264"/>
      <c r="N1816" s="265"/>
      <c r="O1816" s="265"/>
      <c r="P1816" s="265"/>
      <c r="Q1816" s="265"/>
      <c r="R1816" s="265"/>
      <c r="S1816" s="265"/>
      <c r="T1816" s="266"/>
      <c r="AT1816" s="267" t="s">
        <v>164</v>
      </c>
      <c r="AU1816" s="267" t="s">
        <v>84</v>
      </c>
      <c r="AV1816" s="14" t="s">
        <v>82</v>
      </c>
      <c r="AW1816" s="14" t="s">
        <v>34</v>
      </c>
      <c r="AX1816" s="14" t="s">
        <v>74</v>
      </c>
      <c r="AY1816" s="267" t="s">
        <v>153</v>
      </c>
    </row>
    <row r="1817" s="12" customFormat="1">
      <c r="B1817" s="236"/>
      <c r="C1817" s="237"/>
      <c r="D1817" s="233" t="s">
        <v>164</v>
      </c>
      <c r="E1817" s="238" t="s">
        <v>19</v>
      </c>
      <c r="F1817" s="239" t="s">
        <v>1895</v>
      </c>
      <c r="G1817" s="237"/>
      <c r="H1817" s="240">
        <v>10.539999999999999</v>
      </c>
      <c r="I1817" s="241"/>
      <c r="J1817" s="237"/>
      <c r="K1817" s="237"/>
      <c r="L1817" s="242"/>
      <c r="M1817" s="243"/>
      <c r="N1817" s="244"/>
      <c r="O1817" s="244"/>
      <c r="P1817" s="244"/>
      <c r="Q1817" s="244"/>
      <c r="R1817" s="244"/>
      <c r="S1817" s="244"/>
      <c r="T1817" s="245"/>
      <c r="AT1817" s="246" t="s">
        <v>164</v>
      </c>
      <c r="AU1817" s="246" t="s">
        <v>84</v>
      </c>
      <c r="AV1817" s="12" t="s">
        <v>84</v>
      </c>
      <c r="AW1817" s="12" t="s">
        <v>34</v>
      </c>
      <c r="AX1817" s="12" t="s">
        <v>74</v>
      </c>
      <c r="AY1817" s="246" t="s">
        <v>153</v>
      </c>
    </row>
    <row r="1818" s="14" customFormat="1">
      <c r="B1818" s="258"/>
      <c r="C1818" s="259"/>
      <c r="D1818" s="233" t="s">
        <v>164</v>
      </c>
      <c r="E1818" s="260" t="s">
        <v>19</v>
      </c>
      <c r="F1818" s="261" t="s">
        <v>1086</v>
      </c>
      <c r="G1818" s="259"/>
      <c r="H1818" s="260" t="s">
        <v>19</v>
      </c>
      <c r="I1818" s="262"/>
      <c r="J1818" s="259"/>
      <c r="K1818" s="259"/>
      <c r="L1818" s="263"/>
      <c r="M1818" s="264"/>
      <c r="N1818" s="265"/>
      <c r="O1818" s="265"/>
      <c r="P1818" s="265"/>
      <c r="Q1818" s="265"/>
      <c r="R1818" s="265"/>
      <c r="S1818" s="265"/>
      <c r="T1818" s="266"/>
      <c r="AT1818" s="267" t="s">
        <v>164</v>
      </c>
      <c r="AU1818" s="267" t="s">
        <v>84</v>
      </c>
      <c r="AV1818" s="14" t="s">
        <v>82</v>
      </c>
      <c r="AW1818" s="14" t="s">
        <v>34</v>
      </c>
      <c r="AX1818" s="14" t="s">
        <v>74</v>
      </c>
      <c r="AY1818" s="267" t="s">
        <v>153</v>
      </c>
    </row>
    <row r="1819" s="12" customFormat="1">
      <c r="B1819" s="236"/>
      <c r="C1819" s="237"/>
      <c r="D1819" s="233" t="s">
        <v>164</v>
      </c>
      <c r="E1819" s="238" t="s">
        <v>19</v>
      </c>
      <c r="F1819" s="239" t="s">
        <v>1896</v>
      </c>
      <c r="G1819" s="237"/>
      <c r="H1819" s="240">
        <v>5.7999999999999998</v>
      </c>
      <c r="I1819" s="241"/>
      <c r="J1819" s="237"/>
      <c r="K1819" s="237"/>
      <c r="L1819" s="242"/>
      <c r="M1819" s="243"/>
      <c r="N1819" s="244"/>
      <c r="O1819" s="244"/>
      <c r="P1819" s="244"/>
      <c r="Q1819" s="244"/>
      <c r="R1819" s="244"/>
      <c r="S1819" s="244"/>
      <c r="T1819" s="245"/>
      <c r="AT1819" s="246" t="s">
        <v>164</v>
      </c>
      <c r="AU1819" s="246" t="s">
        <v>84</v>
      </c>
      <c r="AV1819" s="12" t="s">
        <v>84</v>
      </c>
      <c r="AW1819" s="12" t="s">
        <v>34</v>
      </c>
      <c r="AX1819" s="12" t="s">
        <v>74</v>
      </c>
      <c r="AY1819" s="246" t="s">
        <v>153</v>
      </c>
    </row>
    <row r="1820" s="14" customFormat="1">
      <c r="B1820" s="258"/>
      <c r="C1820" s="259"/>
      <c r="D1820" s="233" t="s">
        <v>164</v>
      </c>
      <c r="E1820" s="260" t="s">
        <v>19</v>
      </c>
      <c r="F1820" s="261" t="s">
        <v>1819</v>
      </c>
      <c r="G1820" s="259"/>
      <c r="H1820" s="260" t="s">
        <v>19</v>
      </c>
      <c r="I1820" s="262"/>
      <c r="J1820" s="259"/>
      <c r="K1820" s="259"/>
      <c r="L1820" s="263"/>
      <c r="M1820" s="264"/>
      <c r="N1820" s="265"/>
      <c r="O1820" s="265"/>
      <c r="P1820" s="265"/>
      <c r="Q1820" s="265"/>
      <c r="R1820" s="265"/>
      <c r="S1820" s="265"/>
      <c r="T1820" s="266"/>
      <c r="AT1820" s="267" t="s">
        <v>164</v>
      </c>
      <c r="AU1820" s="267" t="s">
        <v>84</v>
      </c>
      <c r="AV1820" s="14" t="s">
        <v>82</v>
      </c>
      <c r="AW1820" s="14" t="s">
        <v>34</v>
      </c>
      <c r="AX1820" s="14" t="s">
        <v>74</v>
      </c>
      <c r="AY1820" s="267" t="s">
        <v>153</v>
      </c>
    </row>
    <row r="1821" s="12" customFormat="1">
      <c r="B1821" s="236"/>
      <c r="C1821" s="237"/>
      <c r="D1821" s="233" t="s">
        <v>164</v>
      </c>
      <c r="E1821" s="238" t="s">
        <v>19</v>
      </c>
      <c r="F1821" s="239" t="s">
        <v>1897</v>
      </c>
      <c r="G1821" s="237"/>
      <c r="H1821" s="240">
        <v>12.24</v>
      </c>
      <c r="I1821" s="241"/>
      <c r="J1821" s="237"/>
      <c r="K1821" s="237"/>
      <c r="L1821" s="242"/>
      <c r="M1821" s="243"/>
      <c r="N1821" s="244"/>
      <c r="O1821" s="244"/>
      <c r="P1821" s="244"/>
      <c r="Q1821" s="244"/>
      <c r="R1821" s="244"/>
      <c r="S1821" s="244"/>
      <c r="T1821" s="245"/>
      <c r="AT1821" s="246" t="s">
        <v>164</v>
      </c>
      <c r="AU1821" s="246" t="s">
        <v>84</v>
      </c>
      <c r="AV1821" s="12" t="s">
        <v>84</v>
      </c>
      <c r="AW1821" s="12" t="s">
        <v>34</v>
      </c>
      <c r="AX1821" s="12" t="s">
        <v>74</v>
      </c>
      <c r="AY1821" s="246" t="s">
        <v>153</v>
      </c>
    </row>
    <row r="1822" s="12" customFormat="1">
      <c r="B1822" s="236"/>
      <c r="C1822" s="237"/>
      <c r="D1822" s="233" t="s">
        <v>164</v>
      </c>
      <c r="E1822" s="238" t="s">
        <v>19</v>
      </c>
      <c r="F1822" s="239" t="s">
        <v>1898</v>
      </c>
      <c r="G1822" s="237"/>
      <c r="H1822" s="240">
        <v>1.75</v>
      </c>
      <c r="I1822" s="241"/>
      <c r="J1822" s="237"/>
      <c r="K1822" s="237"/>
      <c r="L1822" s="242"/>
      <c r="M1822" s="243"/>
      <c r="N1822" s="244"/>
      <c r="O1822" s="244"/>
      <c r="P1822" s="244"/>
      <c r="Q1822" s="244"/>
      <c r="R1822" s="244"/>
      <c r="S1822" s="244"/>
      <c r="T1822" s="245"/>
      <c r="AT1822" s="246" t="s">
        <v>164</v>
      </c>
      <c r="AU1822" s="246" t="s">
        <v>84</v>
      </c>
      <c r="AV1822" s="12" t="s">
        <v>84</v>
      </c>
      <c r="AW1822" s="12" t="s">
        <v>34</v>
      </c>
      <c r="AX1822" s="12" t="s">
        <v>74</v>
      </c>
      <c r="AY1822" s="246" t="s">
        <v>153</v>
      </c>
    </row>
    <row r="1823" s="12" customFormat="1">
      <c r="B1823" s="236"/>
      <c r="C1823" s="237"/>
      <c r="D1823" s="233" t="s">
        <v>164</v>
      </c>
      <c r="E1823" s="238" t="s">
        <v>19</v>
      </c>
      <c r="F1823" s="239" t="s">
        <v>1899</v>
      </c>
      <c r="G1823" s="237"/>
      <c r="H1823" s="240">
        <v>40</v>
      </c>
      <c r="I1823" s="241"/>
      <c r="J1823" s="237"/>
      <c r="K1823" s="237"/>
      <c r="L1823" s="242"/>
      <c r="M1823" s="243"/>
      <c r="N1823" s="244"/>
      <c r="O1823" s="244"/>
      <c r="P1823" s="244"/>
      <c r="Q1823" s="244"/>
      <c r="R1823" s="244"/>
      <c r="S1823" s="244"/>
      <c r="T1823" s="245"/>
      <c r="AT1823" s="246" t="s">
        <v>164</v>
      </c>
      <c r="AU1823" s="246" t="s">
        <v>84</v>
      </c>
      <c r="AV1823" s="12" t="s">
        <v>84</v>
      </c>
      <c r="AW1823" s="12" t="s">
        <v>34</v>
      </c>
      <c r="AX1823" s="12" t="s">
        <v>74</v>
      </c>
      <c r="AY1823" s="246" t="s">
        <v>153</v>
      </c>
    </row>
    <row r="1824" s="12" customFormat="1">
      <c r="B1824" s="236"/>
      <c r="C1824" s="237"/>
      <c r="D1824" s="233" t="s">
        <v>164</v>
      </c>
      <c r="E1824" s="238" t="s">
        <v>19</v>
      </c>
      <c r="F1824" s="239" t="s">
        <v>1900</v>
      </c>
      <c r="G1824" s="237"/>
      <c r="H1824" s="240">
        <v>24</v>
      </c>
      <c r="I1824" s="241"/>
      <c r="J1824" s="237"/>
      <c r="K1824" s="237"/>
      <c r="L1824" s="242"/>
      <c r="M1824" s="243"/>
      <c r="N1824" s="244"/>
      <c r="O1824" s="244"/>
      <c r="P1824" s="244"/>
      <c r="Q1824" s="244"/>
      <c r="R1824" s="244"/>
      <c r="S1824" s="244"/>
      <c r="T1824" s="245"/>
      <c r="AT1824" s="246" t="s">
        <v>164</v>
      </c>
      <c r="AU1824" s="246" t="s">
        <v>84</v>
      </c>
      <c r="AV1824" s="12" t="s">
        <v>84</v>
      </c>
      <c r="AW1824" s="12" t="s">
        <v>34</v>
      </c>
      <c r="AX1824" s="12" t="s">
        <v>74</v>
      </c>
      <c r="AY1824" s="246" t="s">
        <v>153</v>
      </c>
    </row>
    <row r="1825" s="12" customFormat="1">
      <c r="B1825" s="236"/>
      <c r="C1825" s="237"/>
      <c r="D1825" s="233" t="s">
        <v>164</v>
      </c>
      <c r="E1825" s="238" t="s">
        <v>19</v>
      </c>
      <c r="F1825" s="239" t="s">
        <v>1901</v>
      </c>
      <c r="G1825" s="237"/>
      <c r="H1825" s="240">
        <v>80</v>
      </c>
      <c r="I1825" s="241"/>
      <c r="J1825" s="237"/>
      <c r="K1825" s="237"/>
      <c r="L1825" s="242"/>
      <c r="M1825" s="243"/>
      <c r="N1825" s="244"/>
      <c r="O1825" s="244"/>
      <c r="P1825" s="244"/>
      <c r="Q1825" s="244"/>
      <c r="R1825" s="244"/>
      <c r="S1825" s="244"/>
      <c r="T1825" s="245"/>
      <c r="AT1825" s="246" t="s">
        <v>164</v>
      </c>
      <c r="AU1825" s="246" t="s">
        <v>84</v>
      </c>
      <c r="AV1825" s="12" t="s">
        <v>84</v>
      </c>
      <c r="AW1825" s="12" t="s">
        <v>34</v>
      </c>
      <c r="AX1825" s="12" t="s">
        <v>74</v>
      </c>
      <c r="AY1825" s="246" t="s">
        <v>153</v>
      </c>
    </row>
    <row r="1826" s="12" customFormat="1">
      <c r="B1826" s="236"/>
      <c r="C1826" s="237"/>
      <c r="D1826" s="233" t="s">
        <v>164</v>
      </c>
      <c r="E1826" s="238" t="s">
        <v>19</v>
      </c>
      <c r="F1826" s="239" t="s">
        <v>1902</v>
      </c>
      <c r="G1826" s="237"/>
      <c r="H1826" s="240">
        <v>100</v>
      </c>
      <c r="I1826" s="241"/>
      <c r="J1826" s="237"/>
      <c r="K1826" s="237"/>
      <c r="L1826" s="242"/>
      <c r="M1826" s="243"/>
      <c r="N1826" s="244"/>
      <c r="O1826" s="244"/>
      <c r="P1826" s="244"/>
      <c r="Q1826" s="244"/>
      <c r="R1826" s="244"/>
      <c r="S1826" s="244"/>
      <c r="T1826" s="245"/>
      <c r="AT1826" s="246" t="s">
        <v>164</v>
      </c>
      <c r="AU1826" s="246" t="s">
        <v>84</v>
      </c>
      <c r="AV1826" s="12" t="s">
        <v>84</v>
      </c>
      <c r="AW1826" s="12" t="s">
        <v>34</v>
      </c>
      <c r="AX1826" s="12" t="s">
        <v>74</v>
      </c>
      <c r="AY1826" s="246" t="s">
        <v>153</v>
      </c>
    </row>
    <row r="1827" s="12" customFormat="1">
      <c r="B1827" s="236"/>
      <c r="C1827" s="237"/>
      <c r="D1827" s="233" t="s">
        <v>164</v>
      </c>
      <c r="E1827" s="238" t="s">
        <v>19</v>
      </c>
      <c r="F1827" s="239" t="s">
        <v>1903</v>
      </c>
      <c r="G1827" s="237"/>
      <c r="H1827" s="240">
        <v>20</v>
      </c>
      <c r="I1827" s="241"/>
      <c r="J1827" s="237"/>
      <c r="K1827" s="237"/>
      <c r="L1827" s="242"/>
      <c r="M1827" s="243"/>
      <c r="N1827" s="244"/>
      <c r="O1827" s="244"/>
      <c r="P1827" s="244"/>
      <c r="Q1827" s="244"/>
      <c r="R1827" s="244"/>
      <c r="S1827" s="244"/>
      <c r="T1827" s="245"/>
      <c r="AT1827" s="246" t="s">
        <v>164</v>
      </c>
      <c r="AU1827" s="246" t="s">
        <v>84</v>
      </c>
      <c r="AV1827" s="12" t="s">
        <v>84</v>
      </c>
      <c r="AW1827" s="12" t="s">
        <v>34</v>
      </c>
      <c r="AX1827" s="12" t="s">
        <v>74</v>
      </c>
      <c r="AY1827" s="246" t="s">
        <v>153</v>
      </c>
    </row>
    <row r="1828" s="13" customFormat="1">
      <c r="B1828" s="247"/>
      <c r="C1828" s="248"/>
      <c r="D1828" s="233" t="s">
        <v>164</v>
      </c>
      <c r="E1828" s="249" t="s">
        <v>19</v>
      </c>
      <c r="F1828" s="250" t="s">
        <v>167</v>
      </c>
      <c r="G1828" s="248"/>
      <c r="H1828" s="251">
        <v>399.17500000000001</v>
      </c>
      <c r="I1828" s="252"/>
      <c r="J1828" s="248"/>
      <c r="K1828" s="248"/>
      <c r="L1828" s="253"/>
      <c r="M1828" s="254"/>
      <c r="N1828" s="255"/>
      <c r="O1828" s="255"/>
      <c r="P1828" s="255"/>
      <c r="Q1828" s="255"/>
      <c r="R1828" s="255"/>
      <c r="S1828" s="255"/>
      <c r="T1828" s="256"/>
      <c r="AT1828" s="257" t="s">
        <v>164</v>
      </c>
      <c r="AU1828" s="257" t="s">
        <v>84</v>
      </c>
      <c r="AV1828" s="13" t="s">
        <v>160</v>
      </c>
      <c r="AW1828" s="13" t="s">
        <v>34</v>
      </c>
      <c r="AX1828" s="13" t="s">
        <v>82</v>
      </c>
      <c r="AY1828" s="257" t="s">
        <v>153</v>
      </c>
    </row>
    <row r="1829" s="1" customFormat="1" ht="24" customHeight="1">
      <c r="B1829" s="39"/>
      <c r="C1829" s="220" t="s">
        <v>1904</v>
      </c>
      <c r="D1829" s="220" t="s">
        <v>155</v>
      </c>
      <c r="E1829" s="221" t="s">
        <v>1905</v>
      </c>
      <c r="F1829" s="222" t="s">
        <v>1906</v>
      </c>
      <c r="G1829" s="223" t="s">
        <v>215</v>
      </c>
      <c r="H1829" s="224">
        <v>4.1840000000000002</v>
      </c>
      <c r="I1829" s="225"/>
      <c r="J1829" s="226">
        <f>ROUND(I1829*H1829,2)</f>
        <v>0</v>
      </c>
      <c r="K1829" s="222" t="s">
        <v>159</v>
      </c>
      <c r="L1829" s="44"/>
      <c r="M1829" s="227" t="s">
        <v>19</v>
      </c>
      <c r="N1829" s="228" t="s">
        <v>45</v>
      </c>
      <c r="O1829" s="84"/>
      <c r="P1829" s="229">
        <f>O1829*H1829</f>
        <v>0</v>
      </c>
      <c r="Q1829" s="229">
        <v>0</v>
      </c>
      <c r="R1829" s="229">
        <f>Q1829*H1829</f>
        <v>0</v>
      </c>
      <c r="S1829" s="229">
        <v>0</v>
      </c>
      <c r="T1829" s="230">
        <f>S1829*H1829</f>
        <v>0</v>
      </c>
      <c r="AR1829" s="231" t="s">
        <v>257</v>
      </c>
      <c r="AT1829" s="231" t="s">
        <v>155</v>
      </c>
      <c r="AU1829" s="231" t="s">
        <v>84</v>
      </c>
      <c r="AY1829" s="18" t="s">
        <v>153</v>
      </c>
      <c r="BE1829" s="232">
        <f>IF(N1829="základní",J1829,0)</f>
        <v>0</v>
      </c>
      <c r="BF1829" s="232">
        <f>IF(N1829="snížená",J1829,0)</f>
        <v>0</v>
      </c>
      <c r="BG1829" s="232">
        <f>IF(N1829="zákl. přenesená",J1829,0)</f>
        <v>0</v>
      </c>
      <c r="BH1829" s="232">
        <f>IF(N1829="sníž. přenesená",J1829,0)</f>
        <v>0</v>
      </c>
      <c r="BI1829" s="232">
        <f>IF(N1829="nulová",J1829,0)</f>
        <v>0</v>
      </c>
      <c r="BJ1829" s="18" t="s">
        <v>82</v>
      </c>
      <c r="BK1829" s="232">
        <f>ROUND(I1829*H1829,2)</f>
        <v>0</v>
      </c>
      <c r="BL1829" s="18" t="s">
        <v>257</v>
      </c>
      <c r="BM1829" s="231" t="s">
        <v>1907</v>
      </c>
    </row>
    <row r="1830" s="1" customFormat="1">
      <c r="B1830" s="39"/>
      <c r="C1830" s="40"/>
      <c r="D1830" s="233" t="s">
        <v>162</v>
      </c>
      <c r="E1830" s="40"/>
      <c r="F1830" s="234" t="s">
        <v>881</v>
      </c>
      <c r="G1830" s="40"/>
      <c r="H1830" s="40"/>
      <c r="I1830" s="146"/>
      <c r="J1830" s="40"/>
      <c r="K1830" s="40"/>
      <c r="L1830" s="44"/>
      <c r="M1830" s="235"/>
      <c r="N1830" s="84"/>
      <c r="O1830" s="84"/>
      <c r="P1830" s="84"/>
      <c r="Q1830" s="84"/>
      <c r="R1830" s="84"/>
      <c r="S1830" s="84"/>
      <c r="T1830" s="85"/>
      <c r="AT1830" s="18" t="s">
        <v>162</v>
      </c>
      <c r="AU1830" s="18" t="s">
        <v>84</v>
      </c>
    </row>
    <row r="1831" s="11" customFormat="1" ht="22.8" customHeight="1">
      <c r="B1831" s="204"/>
      <c r="C1831" s="205"/>
      <c r="D1831" s="206" t="s">
        <v>73</v>
      </c>
      <c r="E1831" s="218" t="s">
        <v>1908</v>
      </c>
      <c r="F1831" s="218" t="s">
        <v>1909</v>
      </c>
      <c r="G1831" s="205"/>
      <c r="H1831" s="205"/>
      <c r="I1831" s="208"/>
      <c r="J1831" s="219">
        <f>BK1831</f>
        <v>0</v>
      </c>
      <c r="K1831" s="205"/>
      <c r="L1831" s="210"/>
      <c r="M1831" s="211"/>
      <c r="N1831" s="212"/>
      <c r="O1831" s="212"/>
      <c r="P1831" s="213">
        <f>SUM(P1832:P1841)</f>
        <v>0</v>
      </c>
      <c r="Q1831" s="212"/>
      <c r="R1831" s="213">
        <f>SUM(R1832:R1841)</f>
        <v>0.0037760000000000007</v>
      </c>
      <c r="S1831" s="212"/>
      <c r="T1831" s="214">
        <f>SUM(T1832:T1841)</f>
        <v>0</v>
      </c>
      <c r="AR1831" s="215" t="s">
        <v>84</v>
      </c>
      <c r="AT1831" s="216" t="s">
        <v>73</v>
      </c>
      <c r="AU1831" s="216" t="s">
        <v>82</v>
      </c>
      <c r="AY1831" s="215" t="s">
        <v>153</v>
      </c>
      <c r="BK1831" s="217">
        <f>SUM(BK1832:BK1841)</f>
        <v>0</v>
      </c>
    </row>
    <row r="1832" s="1" customFormat="1" ht="16.5" customHeight="1">
      <c r="B1832" s="39"/>
      <c r="C1832" s="220" t="s">
        <v>1910</v>
      </c>
      <c r="D1832" s="220" t="s">
        <v>155</v>
      </c>
      <c r="E1832" s="221" t="s">
        <v>1911</v>
      </c>
      <c r="F1832" s="222" t="s">
        <v>1912</v>
      </c>
      <c r="G1832" s="223" t="s">
        <v>158</v>
      </c>
      <c r="H1832" s="224">
        <v>11.800000000000001</v>
      </c>
      <c r="I1832" s="225"/>
      <c r="J1832" s="226">
        <f>ROUND(I1832*H1832,2)</f>
        <v>0</v>
      </c>
      <c r="K1832" s="222" t="s">
        <v>159</v>
      </c>
      <c r="L1832" s="44"/>
      <c r="M1832" s="227" t="s">
        <v>19</v>
      </c>
      <c r="N1832" s="228" t="s">
        <v>45</v>
      </c>
      <c r="O1832" s="84"/>
      <c r="P1832" s="229">
        <f>O1832*H1832</f>
        <v>0</v>
      </c>
      <c r="Q1832" s="229">
        <v>1.0000000000000001E-05</v>
      </c>
      <c r="R1832" s="229">
        <f>Q1832*H1832</f>
        <v>0.00011800000000000002</v>
      </c>
      <c r="S1832" s="229">
        <v>0</v>
      </c>
      <c r="T1832" s="230">
        <f>S1832*H1832</f>
        <v>0</v>
      </c>
      <c r="AR1832" s="231" t="s">
        <v>257</v>
      </c>
      <c r="AT1832" s="231" t="s">
        <v>155</v>
      </c>
      <c r="AU1832" s="231" t="s">
        <v>84</v>
      </c>
      <c r="AY1832" s="18" t="s">
        <v>153</v>
      </c>
      <c r="BE1832" s="232">
        <f>IF(N1832="základní",J1832,0)</f>
        <v>0</v>
      </c>
      <c r="BF1832" s="232">
        <f>IF(N1832="snížená",J1832,0)</f>
        <v>0</v>
      </c>
      <c r="BG1832" s="232">
        <f>IF(N1832="zákl. přenesená",J1832,0)</f>
        <v>0</v>
      </c>
      <c r="BH1832" s="232">
        <f>IF(N1832="sníž. přenesená",J1832,0)</f>
        <v>0</v>
      </c>
      <c r="BI1832" s="232">
        <f>IF(N1832="nulová",J1832,0)</f>
        <v>0</v>
      </c>
      <c r="BJ1832" s="18" t="s">
        <v>82</v>
      </c>
      <c r="BK1832" s="232">
        <f>ROUND(I1832*H1832,2)</f>
        <v>0</v>
      </c>
      <c r="BL1832" s="18" t="s">
        <v>257</v>
      </c>
      <c r="BM1832" s="231" t="s">
        <v>1913</v>
      </c>
    </row>
    <row r="1833" s="1" customFormat="1">
      <c r="B1833" s="39"/>
      <c r="C1833" s="40"/>
      <c r="D1833" s="233" t="s">
        <v>162</v>
      </c>
      <c r="E1833" s="40"/>
      <c r="F1833" s="234" t="s">
        <v>1914</v>
      </c>
      <c r="G1833" s="40"/>
      <c r="H1833" s="40"/>
      <c r="I1833" s="146"/>
      <c r="J1833" s="40"/>
      <c r="K1833" s="40"/>
      <c r="L1833" s="44"/>
      <c r="M1833" s="235"/>
      <c r="N1833" s="84"/>
      <c r="O1833" s="84"/>
      <c r="P1833" s="84"/>
      <c r="Q1833" s="84"/>
      <c r="R1833" s="84"/>
      <c r="S1833" s="84"/>
      <c r="T1833" s="85"/>
      <c r="AT1833" s="18" t="s">
        <v>162</v>
      </c>
      <c r="AU1833" s="18" t="s">
        <v>84</v>
      </c>
    </row>
    <row r="1834" s="12" customFormat="1">
      <c r="B1834" s="236"/>
      <c r="C1834" s="237"/>
      <c r="D1834" s="233" t="s">
        <v>164</v>
      </c>
      <c r="E1834" s="238" t="s">
        <v>19</v>
      </c>
      <c r="F1834" s="239" t="s">
        <v>822</v>
      </c>
      <c r="G1834" s="237"/>
      <c r="H1834" s="240">
        <v>11.800000000000001</v>
      </c>
      <c r="I1834" s="241"/>
      <c r="J1834" s="237"/>
      <c r="K1834" s="237"/>
      <c r="L1834" s="242"/>
      <c r="M1834" s="243"/>
      <c r="N1834" s="244"/>
      <c r="O1834" s="244"/>
      <c r="P1834" s="244"/>
      <c r="Q1834" s="244"/>
      <c r="R1834" s="244"/>
      <c r="S1834" s="244"/>
      <c r="T1834" s="245"/>
      <c r="AT1834" s="246" t="s">
        <v>164</v>
      </c>
      <c r="AU1834" s="246" t="s">
        <v>84</v>
      </c>
      <c r="AV1834" s="12" t="s">
        <v>84</v>
      </c>
      <c r="AW1834" s="12" t="s">
        <v>34</v>
      </c>
      <c r="AX1834" s="12" t="s">
        <v>74</v>
      </c>
      <c r="AY1834" s="246" t="s">
        <v>153</v>
      </c>
    </row>
    <row r="1835" s="13" customFormat="1">
      <c r="B1835" s="247"/>
      <c r="C1835" s="248"/>
      <c r="D1835" s="233" t="s">
        <v>164</v>
      </c>
      <c r="E1835" s="249" t="s">
        <v>19</v>
      </c>
      <c r="F1835" s="250" t="s">
        <v>167</v>
      </c>
      <c r="G1835" s="248"/>
      <c r="H1835" s="251">
        <v>11.800000000000001</v>
      </c>
      <c r="I1835" s="252"/>
      <c r="J1835" s="248"/>
      <c r="K1835" s="248"/>
      <c r="L1835" s="253"/>
      <c r="M1835" s="254"/>
      <c r="N1835" s="255"/>
      <c r="O1835" s="255"/>
      <c r="P1835" s="255"/>
      <c r="Q1835" s="255"/>
      <c r="R1835" s="255"/>
      <c r="S1835" s="255"/>
      <c r="T1835" s="256"/>
      <c r="AT1835" s="257" t="s">
        <v>164</v>
      </c>
      <c r="AU1835" s="257" t="s">
        <v>84</v>
      </c>
      <c r="AV1835" s="13" t="s">
        <v>160</v>
      </c>
      <c r="AW1835" s="13" t="s">
        <v>34</v>
      </c>
      <c r="AX1835" s="13" t="s">
        <v>82</v>
      </c>
      <c r="AY1835" s="257" t="s">
        <v>153</v>
      </c>
    </row>
    <row r="1836" s="1" customFormat="1" ht="16.5" customHeight="1">
      <c r="B1836" s="39"/>
      <c r="C1836" s="220" t="s">
        <v>1915</v>
      </c>
      <c r="D1836" s="220" t="s">
        <v>155</v>
      </c>
      <c r="E1836" s="221" t="s">
        <v>1916</v>
      </c>
      <c r="F1836" s="222" t="s">
        <v>1917</v>
      </c>
      <c r="G1836" s="223" t="s">
        <v>158</v>
      </c>
      <c r="H1836" s="224">
        <v>11.800000000000001</v>
      </c>
      <c r="I1836" s="225"/>
      <c r="J1836" s="226">
        <f>ROUND(I1836*H1836,2)</f>
        <v>0</v>
      </c>
      <c r="K1836" s="222" t="s">
        <v>159</v>
      </c>
      <c r="L1836" s="44"/>
      <c r="M1836" s="227" t="s">
        <v>19</v>
      </c>
      <c r="N1836" s="228" t="s">
        <v>45</v>
      </c>
      <c r="O1836" s="84"/>
      <c r="P1836" s="229">
        <f>O1836*H1836</f>
        <v>0</v>
      </c>
      <c r="Q1836" s="229">
        <v>0.00023000000000000001</v>
      </c>
      <c r="R1836" s="229">
        <f>Q1836*H1836</f>
        <v>0.0027140000000000003</v>
      </c>
      <c r="S1836" s="229">
        <v>0</v>
      </c>
      <c r="T1836" s="230">
        <f>S1836*H1836</f>
        <v>0</v>
      </c>
      <c r="AR1836" s="231" t="s">
        <v>257</v>
      </c>
      <c r="AT1836" s="231" t="s">
        <v>155</v>
      </c>
      <c r="AU1836" s="231" t="s">
        <v>84</v>
      </c>
      <c r="AY1836" s="18" t="s">
        <v>153</v>
      </c>
      <c r="BE1836" s="232">
        <f>IF(N1836="základní",J1836,0)</f>
        <v>0</v>
      </c>
      <c r="BF1836" s="232">
        <f>IF(N1836="snížená",J1836,0)</f>
        <v>0</v>
      </c>
      <c r="BG1836" s="232">
        <f>IF(N1836="zákl. přenesená",J1836,0)</f>
        <v>0</v>
      </c>
      <c r="BH1836" s="232">
        <f>IF(N1836="sníž. přenesená",J1836,0)</f>
        <v>0</v>
      </c>
      <c r="BI1836" s="232">
        <f>IF(N1836="nulová",J1836,0)</f>
        <v>0</v>
      </c>
      <c r="BJ1836" s="18" t="s">
        <v>82</v>
      </c>
      <c r="BK1836" s="232">
        <f>ROUND(I1836*H1836,2)</f>
        <v>0</v>
      </c>
      <c r="BL1836" s="18" t="s">
        <v>257</v>
      </c>
      <c r="BM1836" s="231" t="s">
        <v>1918</v>
      </c>
    </row>
    <row r="1837" s="1" customFormat="1">
      <c r="B1837" s="39"/>
      <c r="C1837" s="40"/>
      <c r="D1837" s="233" t="s">
        <v>162</v>
      </c>
      <c r="E1837" s="40"/>
      <c r="F1837" s="234" t="s">
        <v>1914</v>
      </c>
      <c r="G1837" s="40"/>
      <c r="H1837" s="40"/>
      <c r="I1837" s="146"/>
      <c r="J1837" s="40"/>
      <c r="K1837" s="40"/>
      <c r="L1837" s="44"/>
      <c r="M1837" s="235"/>
      <c r="N1837" s="84"/>
      <c r="O1837" s="84"/>
      <c r="P1837" s="84"/>
      <c r="Q1837" s="84"/>
      <c r="R1837" s="84"/>
      <c r="S1837" s="84"/>
      <c r="T1837" s="85"/>
      <c r="AT1837" s="18" t="s">
        <v>162</v>
      </c>
      <c r="AU1837" s="18" t="s">
        <v>84</v>
      </c>
    </row>
    <row r="1838" s="1" customFormat="1" ht="16.5" customHeight="1">
      <c r="B1838" s="39"/>
      <c r="C1838" s="220" t="s">
        <v>1919</v>
      </c>
      <c r="D1838" s="220" t="s">
        <v>155</v>
      </c>
      <c r="E1838" s="221" t="s">
        <v>1920</v>
      </c>
      <c r="F1838" s="222" t="s">
        <v>1921</v>
      </c>
      <c r="G1838" s="223" t="s">
        <v>158</v>
      </c>
      <c r="H1838" s="224">
        <v>11.800000000000001</v>
      </c>
      <c r="I1838" s="225"/>
      <c r="J1838" s="226">
        <f>ROUND(I1838*H1838,2)</f>
        <v>0</v>
      </c>
      <c r="K1838" s="222" t="s">
        <v>159</v>
      </c>
      <c r="L1838" s="44"/>
      <c r="M1838" s="227" t="s">
        <v>19</v>
      </c>
      <c r="N1838" s="228" t="s">
        <v>45</v>
      </c>
      <c r="O1838" s="84"/>
      <c r="P1838" s="229">
        <f>O1838*H1838</f>
        <v>0</v>
      </c>
      <c r="Q1838" s="229">
        <v>8.0000000000000007E-05</v>
      </c>
      <c r="R1838" s="229">
        <f>Q1838*H1838</f>
        <v>0.00094400000000000018</v>
      </c>
      <c r="S1838" s="229">
        <v>0</v>
      </c>
      <c r="T1838" s="230">
        <f>S1838*H1838</f>
        <v>0</v>
      </c>
      <c r="AR1838" s="231" t="s">
        <v>257</v>
      </c>
      <c r="AT1838" s="231" t="s">
        <v>155</v>
      </c>
      <c r="AU1838" s="231" t="s">
        <v>84</v>
      </c>
      <c r="AY1838" s="18" t="s">
        <v>153</v>
      </c>
      <c r="BE1838" s="232">
        <f>IF(N1838="základní",J1838,0)</f>
        <v>0</v>
      </c>
      <c r="BF1838" s="232">
        <f>IF(N1838="snížená",J1838,0)</f>
        <v>0</v>
      </c>
      <c r="BG1838" s="232">
        <f>IF(N1838="zákl. přenesená",J1838,0)</f>
        <v>0</v>
      </c>
      <c r="BH1838" s="232">
        <f>IF(N1838="sníž. přenesená",J1838,0)</f>
        <v>0</v>
      </c>
      <c r="BI1838" s="232">
        <f>IF(N1838="nulová",J1838,0)</f>
        <v>0</v>
      </c>
      <c r="BJ1838" s="18" t="s">
        <v>82</v>
      </c>
      <c r="BK1838" s="232">
        <f>ROUND(I1838*H1838,2)</f>
        <v>0</v>
      </c>
      <c r="BL1838" s="18" t="s">
        <v>257</v>
      </c>
      <c r="BM1838" s="231" t="s">
        <v>1922</v>
      </c>
    </row>
    <row r="1839" s="1" customFormat="1">
      <c r="B1839" s="39"/>
      <c r="C1839" s="40"/>
      <c r="D1839" s="233" t="s">
        <v>162</v>
      </c>
      <c r="E1839" s="40"/>
      <c r="F1839" s="234" t="s">
        <v>1914</v>
      </c>
      <c r="G1839" s="40"/>
      <c r="H1839" s="40"/>
      <c r="I1839" s="146"/>
      <c r="J1839" s="40"/>
      <c r="K1839" s="40"/>
      <c r="L1839" s="44"/>
      <c r="M1839" s="235"/>
      <c r="N1839" s="84"/>
      <c r="O1839" s="84"/>
      <c r="P1839" s="84"/>
      <c r="Q1839" s="84"/>
      <c r="R1839" s="84"/>
      <c r="S1839" s="84"/>
      <c r="T1839" s="85"/>
      <c r="AT1839" s="18" t="s">
        <v>162</v>
      </c>
      <c r="AU1839" s="18" t="s">
        <v>84</v>
      </c>
    </row>
    <row r="1840" s="1" customFormat="1" ht="24" customHeight="1">
      <c r="B1840" s="39"/>
      <c r="C1840" s="220" t="s">
        <v>1923</v>
      </c>
      <c r="D1840" s="220" t="s">
        <v>155</v>
      </c>
      <c r="E1840" s="221" t="s">
        <v>1924</v>
      </c>
      <c r="F1840" s="222" t="s">
        <v>1925</v>
      </c>
      <c r="G1840" s="223" t="s">
        <v>215</v>
      </c>
      <c r="H1840" s="224">
        <v>0.0040000000000000001</v>
      </c>
      <c r="I1840" s="225"/>
      <c r="J1840" s="226">
        <f>ROUND(I1840*H1840,2)</f>
        <v>0</v>
      </c>
      <c r="K1840" s="222" t="s">
        <v>159</v>
      </c>
      <c r="L1840" s="44"/>
      <c r="M1840" s="227" t="s">
        <v>19</v>
      </c>
      <c r="N1840" s="228" t="s">
        <v>45</v>
      </c>
      <c r="O1840" s="84"/>
      <c r="P1840" s="229">
        <f>O1840*H1840</f>
        <v>0</v>
      </c>
      <c r="Q1840" s="229">
        <v>0</v>
      </c>
      <c r="R1840" s="229">
        <f>Q1840*H1840</f>
        <v>0</v>
      </c>
      <c r="S1840" s="229">
        <v>0</v>
      </c>
      <c r="T1840" s="230">
        <f>S1840*H1840</f>
        <v>0</v>
      </c>
      <c r="AR1840" s="231" t="s">
        <v>257</v>
      </c>
      <c r="AT1840" s="231" t="s">
        <v>155</v>
      </c>
      <c r="AU1840" s="231" t="s">
        <v>84</v>
      </c>
      <c r="AY1840" s="18" t="s">
        <v>153</v>
      </c>
      <c r="BE1840" s="232">
        <f>IF(N1840="základní",J1840,0)</f>
        <v>0</v>
      </c>
      <c r="BF1840" s="232">
        <f>IF(N1840="snížená",J1840,0)</f>
        <v>0</v>
      </c>
      <c r="BG1840" s="232">
        <f>IF(N1840="zákl. přenesená",J1840,0)</f>
        <v>0</v>
      </c>
      <c r="BH1840" s="232">
        <f>IF(N1840="sníž. přenesená",J1840,0)</f>
        <v>0</v>
      </c>
      <c r="BI1840" s="232">
        <f>IF(N1840="nulová",J1840,0)</f>
        <v>0</v>
      </c>
      <c r="BJ1840" s="18" t="s">
        <v>82</v>
      </c>
      <c r="BK1840" s="232">
        <f>ROUND(I1840*H1840,2)</f>
        <v>0</v>
      </c>
      <c r="BL1840" s="18" t="s">
        <v>257</v>
      </c>
      <c r="BM1840" s="231" t="s">
        <v>1926</v>
      </c>
    </row>
    <row r="1841" s="1" customFormat="1">
      <c r="B1841" s="39"/>
      <c r="C1841" s="40"/>
      <c r="D1841" s="233" t="s">
        <v>162</v>
      </c>
      <c r="E1841" s="40"/>
      <c r="F1841" s="234" t="s">
        <v>1044</v>
      </c>
      <c r="G1841" s="40"/>
      <c r="H1841" s="40"/>
      <c r="I1841" s="146"/>
      <c r="J1841" s="40"/>
      <c r="K1841" s="40"/>
      <c r="L1841" s="44"/>
      <c r="M1841" s="235"/>
      <c r="N1841" s="84"/>
      <c r="O1841" s="84"/>
      <c r="P1841" s="84"/>
      <c r="Q1841" s="84"/>
      <c r="R1841" s="84"/>
      <c r="S1841" s="84"/>
      <c r="T1841" s="85"/>
      <c r="AT1841" s="18" t="s">
        <v>162</v>
      </c>
      <c r="AU1841" s="18" t="s">
        <v>84</v>
      </c>
    </row>
    <row r="1842" s="11" customFormat="1" ht="22.8" customHeight="1">
      <c r="B1842" s="204"/>
      <c r="C1842" s="205"/>
      <c r="D1842" s="206" t="s">
        <v>73</v>
      </c>
      <c r="E1842" s="218" t="s">
        <v>1927</v>
      </c>
      <c r="F1842" s="218" t="s">
        <v>1928</v>
      </c>
      <c r="G1842" s="205"/>
      <c r="H1842" s="205"/>
      <c r="I1842" s="208"/>
      <c r="J1842" s="219">
        <f>BK1842</f>
        <v>0</v>
      </c>
      <c r="K1842" s="205"/>
      <c r="L1842" s="210"/>
      <c r="M1842" s="211"/>
      <c r="N1842" s="212"/>
      <c r="O1842" s="212"/>
      <c r="P1842" s="213">
        <f>SUM(P1843:P1873)</f>
        <v>0</v>
      </c>
      <c r="Q1842" s="212"/>
      <c r="R1842" s="213">
        <f>SUM(R1843:R1873)</f>
        <v>1.1307420000000001</v>
      </c>
      <c r="S1842" s="212"/>
      <c r="T1842" s="214">
        <f>SUM(T1843:T1873)</f>
        <v>0</v>
      </c>
      <c r="AR1842" s="215" t="s">
        <v>84</v>
      </c>
      <c r="AT1842" s="216" t="s">
        <v>73</v>
      </c>
      <c r="AU1842" s="216" t="s">
        <v>82</v>
      </c>
      <c r="AY1842" s="215" t="s">
        <v>153</v>
      </c>
      <c r="BK1842" s="217">
        <f>SUM(BK1843:BK1873)</f>
        <v>0</v>
      </c>
    </row>
    <row r="1843" s="1" customFormat="1" ht="24" customHeight="1">
      <c r="B1843" s="39"/>
      <c r="C1843" s="220" t="s">
        <v>1929</v>
      </c>
      <c r="D1843" s="220" t="s">
        <v>155</v>
      </c>
      <c r="E1843" s="221" t="s">
        <v>1930</v>
      </c>
      <c r="F1843" s="222" t="s">
        <v>1931</v>
      </c>
      <c r="G1843" s="223" t="s">
        <v>158</v>
      </c>
      <c r="H1843" s="224">
        <v>37.700000000000003</v>
      </c>
      <c r="I1843" s="225"/>
      <c r="J1843" s="226">
        <f>ROUND(I1843*H1843,2)</f>
        <v>0</v>
      </c>
      <c r="K1843" s="222" t="s">
        <v>159</v>
      </c>
      <c r="L1843" s="44"/>
      <c r="M1843" s="227" t="s">
        <v>19</v>
      </c>
      <c r="N1843" s="228" t="s">
        <v>45</v>
      </c>
      <c r="O1843" s="84"/>
      <c r="P1843" s="229">
        <f>O1843*H1843</f>
        <v>0</v>
      </c>
      <c r="Q1843" s="229">
        <v>2.0000000000000002E-05</v>
      </c>
      <c r="R1843" s="229">
        <f>Q1843*H1843</f>
        <v>0.00075400000000000011</v>
      </c>
      <c r="S1843" s="229">
        <v>0</v>
      </c>
      <c r="T1843" s="230">
        <f>S1843*H1843</f>
        <v>0</v>
      </c>
      <c r="AR1843" s="231" t="s">
        <v>257</v>
      </c>
      <c r="AT1843" s="231" t="s">
        <v>155</v>
      </c>
      <c r="AU1843" s="231" t="s">
        <v>84</v>
      </c>
      <c r="AY1843" s="18" t="s">
        <v>153</v>
      </c>
      <c r="BE1843" s="232">
        <f>IF(N1843="základní",J1843,0)</f>
        <v>0</v>
      </c>
      <c r="BF1843" s="232">
        <f>IF(N1843="snížená",J1843,0)</f>
        <v>0</v>
      </c>
      <c r="BG1843" s="232">
        <f>IF(N1843="zákl. přenesená",J1843,0)</f>
        <v>0</v>
      </c>
      <c r="BH1843" s="232">
        <f>IF(N1843="sníž. přenesená",J1843,0)</f>
        <v>0</v>
      </c>
      <c r="BI1843" s="232">
        <f>IF(N1843="nulová",J1843,0)</f>
        <v>0</v>
      </c>
      <c r="BJ1843" s="18" t="s">
        <v>82</v>
      </c>
      <c r="BK1843" s="232">
        <f>ROUND(I1843*H1843,2)</f>
        <v>0</v>
      </c>
      <c r="BL1843" s="18" t="s">
        <v>257</v>
      </c>
      <c r="BM1843" s="231" t="s">
        <v>1932</v>
      </c>
    </row>
    <row r="1844" s="12" customFormat="1">
      <c r="B1844" s="236"/>
      <c r="C1844" s="237"/>
      <c r="D1844" s="233" t="s">
        <v>164</v>
      </c>
      <c r="E1844" s="238" t="s">
        <v>19</v>
      </c>
      <c r="F1844" s="239" t="s">
        <v>1933</v>
      </c>
      <c r="G1844" s="237"/>
      <c r="H1844" s="240">
        <v>22.620000000000001</v>
      </c>
      <c r="I1844" s="241"/>
      <c r="J1844" s="237"/>
      <c r="K1844" s="237"/>
      <c r="L1844" s="242"/>
      <c r="M1844" s="243"/>
      <c r="N1844" s="244"/>
      <c r="O1844" s="244"/>
      <c r="P1844" s="244"/>
      <c r="Q1844" s="244"/>
      <c r="R1844" s="244"/>
      <c r="S1844" s="244"/>
      <c r="T1844" s="245"/>
      <c r="AT1844" s="246" t="s">
        <v>164</v>
      </c>
      <c r="AU1844" s="246" t="s">
        <v>84</v>
      </c>
      <c r="AV1844" s="12" t="s">
        <v>84</v>
      </c>
      <c r="AW1844" s="12" t="s">
        <v>34</v>
      </c>
      <c r="AX1844" s="12" t="s">
        <v>74</v>
      </c>
      <c r="AY1844" s="246" t="s">
        <v>153</v>
      </c>
    </row>
    <row r="1845" s="12" customFormat="1">
      <c r="B1845" s="236"/>
      <c r="C1845" s="237"/>
      <c r="D1845" s="233" t="s">
        <v>164</v>
      </c>
      <c r="E1845" s="238" t="s">
        <v>19</v>
      </c>
      <c r="F1845" s="239" t="s">
        <v>1934</v>
      </c>
      <c r="G1845" s="237"/>
      <c r="H1845" s="240">
        <v>15.08</v>
      </c>
      <c r="I1845" s="241"/>
      <c r="J1845" s="237"/>
      <c r="K1845" s="237"/>
      <c r="L1845" s="242"/>
      <c r="M1845" s="243"/>
      <c r="N1845" s="244"/>
      <c r="O1845" s="244"/>
      <c r="P1845" s="244"/>
      <c r="Q1845" s="244"/>
      <c r="R1845" s="244"/>
      <c r="S1845" s="244"/>
      <c r="T1845" s="245"/>
      <c r="AT1845" s="246" t="s">
        <v>164</v>
      </c>
      <c r="AU1845" s="246" t="s">
        <v>84</v>
      </c>
      <c r="AV1845" s="12" t="s">
        <v>84</v>
      </c>
      <c r="AW1845" s="12" t="s">
        <v>34</v>
      </c>
      <c r="AX1845" s="12" t="s">
        <v>74</v>
      </c>
      <c r="AY1845" s="246" t="s">
        <v>153</v>
      </c>
    </row>
    <row r="1846" s="13" customFormat="1">
      <c r="B1846" s="247"/>
      <c r="C1846" s="248"/>
      <c r="D1846" s="233" t="s">
        <v>164</v>
      </c>
      <c r="E1846" s="249" t="s">
        <v>19</v>
      </c>
      <c r="F1846" s="250" t="s">
        <v>167</v>
      </c>
      <c r="G1846" s="248"/>
      <c r="H1846" s="251">
        <v>37.700000000000003</v>
      </c>
      <c r="I1846" s="252"/>
      <c r="J1846" s="248"/>
      <c r="K1846" s="248"/>
      <c r="L1846" s="253"/>
      <c r="M1846" s="254"/>
      <c r="N1846" s="255"/>
      <c r="O1846" s="255"/>
      <c r="P1846" s="255"/>
      <c r="Q1846" s="255"/>
      <c r="R1846" s="255"/>
      <c r="S1846" s="255"/>
      <c r="T1846" s="256"/>
      <c r="AT1846" s="257" t="s">
        <v>164</v>
      </c>
      <c r="AU1846" s="257" t="s">
        <v>84</v>
      </c>
      <c r="AV1846" s="13" t="s">
        <v>160</v>
      </c>
      <c r="AW1846" s="13" t="s">
        <v>34</v>
      </c>
      <c r="AX1846" s="13" t="s">
        <v>82</v>
      </c>
      <c r="AY1846" s="257" t="s">
        <v>153</v>
      </c>
    </row>
    <row r="1847" s="1" customFormat="1" ht="24" customHeight="1">
      <c r="B1847" s="39"/>
      <c r="C1847" s="220" t="s">
        <v>1935</v>
      </c>
      <c r="D1847" s="220" t="s">
        <v>155</v>
      </c>
      <c r="E1847" s="221" t="s">
        <v>1936</v>
      </c>
      <c r="F1847" s="222" t="s">
        <v>1937</v>
      </c>
      <c r="G1847" s="223" t="s">
        <v>158</v>
      </c>
      <c r="H1847" s="224">
        <v>37.700000000000003</v>
      </c>
      <c r="I1847" s="225"/>
      <c r="J1847" s="226">
        <f>ROUND(I1847*H1847,2)</f>
        <v>0</v>
      </c>
      <c r="K1847" s="222" t="s">
        <v>159</v>
      </c>
      <c r="L1847" s="44"/>
      <c r="M1847" s="227" t="s">
        <v>19</v>
      </c>
      <c r="N1847" s="228" t="s">
        <v>45</v>
      </c>
      <c r="O1847" s="84"/>
      <c r="P1847" s="229">
        <f>O1847*H1847</f>
        <v>0</v>
      </c>
      <c r="Q1847" s="229">
        <v>2.0000000000000002E-05</v>
      </c>
      <c r="R1847" s="229">
        <f>Q1847*H1847</f>
        <v>0.00075400000000000011</v>
      </c>
      <c r="S1847" s="229">
        <v>0</v>
      </c>
      <c r="T1847" s="230">
        <f>S1847*H1847</f>
        <v>0</v>
      </c>
      <c r="AR1847" s="231" t="s">
        <v>257</v>
      </c>
      <c r="AT1847" s="231" t="s">
        <v>155</v>
      </c>
      <c r="AU1847" s="231" t="s">
        <v>84</v>
      </c>
      <c r="AY1847" s="18" t="s">
        <v>153</v>
      </c>
      <c r="BE1847" s="232">
        <f>IF(N1847="základní",J1847,0)</f>
        <v>0</v>
      </c>
      <c r="BF1847" s="232">
        <f>IF(N1847="snížená",J1847,0)</f>
        <v>0</v>
      </c>
      <c r="BG1847" s="232">
        <f>IF(N1847="zákl. přenesená",J1847,0)</f>
        <v>0</v>
      </c>
      <c r="BH1847" s="232">
        <f>IF(N1847="sníž. přenesená",J1847,0)</f>
        <v>0</v>
      </c>
      <c r="BI1847" s="232">
        <f>IF(N1847="nulová",J1847,0)</f>
        <v>0</v>
      </c>
      <c r="BJ1847" s="18" t="s">
        <v>82</v>
      </c>
      <c r="BK1847" s="232">
        <f>ROUND(I1847*H1847,2)</f>
        <v>0</v>
      </c>
      <c r="BL1847" s="18" t="s">
        <v>257</v>
      </c>
      <c r="BM1847" s="231" t="s">
        <v>1938</v>
      </c>
    </row>
    <row r="1848" s="1" customFormat="1" ht="16.5" customHeight="1">
      <c r="B1848" s="39"/>
      <c r="C1848" s="220" t="s">
        <v>1939</v>
      </c>
      <c r="D1848" s="220" t="s">
        <v>155</v>
      </c>
      <c r="E1848" s="221" t="s">
        <v>1940</v>
      </c>
      <c r="F1848" s="222" t="s">
        <v>1941</v>
      </c>
      <c r="G1848" s="223" t="s">
        <v>158</v>
      </c>
      <c r="H1848" s="224">
        <v>37.700000000000003</v>
      </c>
      <c r="I1848" s="225"/>
      <c r="J1848" s="226">
        <f>ROUND(I1848*H1848,2)</f>
        <v>0</v>
      </c>
      <c r="K1848" s="222" t="s">
        <v>159</v>
      </c>
      <c r="L1848" s="44"/>
      <c r="M1848" s="227" t="s">
        <v>19</v>
      </c>
      <c r="N1848" s="228" t="s">
        <v>45</v>
      </c>
      <c r="O1848" s="84"/>
      <c r="P1848" s="229">
        <f>O1848*H1848</f>
        <v>0</v>
      </c>
      <c r="Q1848" s="229">
        <v>0.00012999999999999999</v>
      </c>
      <c r="R1848" s="229">
        <f>Q1848*H1848</f>
        <v>0.004901</v>
      </c>
      <c r="S1848" s="229">
        <v>0</v>
      </c>
      <c r="T1848" s="230">
        <f>S1848*H1848</f>
        <v>0</v>
      </c>
      <c r="AR1848" s="231" t="s">
        <v>257</v>
      </c>
      <c r="AT1848" s="231" t="s">
        <v>155</v>
      </c>
      <c r="AU1848" s="231" t="s">
        <v>84</v>
      </c>
      <c r="AY1848" s="18" t="s">
        <v>153</v>
      </c>
      <c r="BE1848" s="232">
        <f>IF(N1848="základní",J1848,0)</f>
        <v>0</v>
      </c>
      <c r="BF1848" s="232">
        <f>IF(N1848="snížená",J1848,0)</f>
        <v>0</v>
      </c>
      <c r="BG1848" s="232">
        <f>IF(N1848="zákl. přenesená",J1848,0)</f>
        <v>0</v>
      </c>
      <c r="BH1848" s="232">
        <f>IF(N1848="sníž. přenesená",J1848,0)</f>
        <v>0</v>
      </c>
      <c r="BI1848" s="232">
        <f>IF(N1848="nulová",J1848,0)</f>
        <v>0</v>
      </c>
      <c r="BJ1848" s="18" t="s">
        <v>82</v>
      </c>
      <c r="BK1848" s="232">
        <f>ROUND(I1848*H1848,2)</f>
        <v>0</v>
      </c>
      <c r="BL1848" s="18" t="s">
        <v>257</v>
      </c>
      <c r="BM1848" s="231" t="s">
        <v>1942</v>
      </c>
    </row>
    <row r="1849" s="12" customFormat="1">
      <c r="B1849" s="236"/>
      <c r="C1849" s="237"/>
      <c r="D1849" s="233" t="s">
        <v>164</v>
      </c>
      <c r="E1849" s="238" t="s">
        <v>19</v>
      </c>
      <c r="F1849" s="239" t="s">
        <v>1933</v>
      </c>
      <c r="G1849" s="237"/>
      <c r="H1849" s="240">
        <v>22.620000000000001</v>
      </c>
      <c r="I1849" s="241"/>
      <c r="J1849" s="237"/>
      <c r="K1849" s="237"/>
      <c r="L1849" s="242"/>
      <c r="M1849" s="243"/>
      <c r="N1849" s="244"/>
      <c r="O1849" s="244"/>
      <c r="P1849" s="244"/>
      <c r="Q1849" s="244"/>
      <c r="R1849" s="244"/>
      <c r="S1849" s="244"/>
      <c r="T1849" s="245"/>
      <c r="AT1849" s="246" t="s">
        <v>164</v>
      </c>
      <c r="AU1849" s="246" t="s">
        <v>84</v>
      </c>
      <c r="AV1849" s="12" t="s">
        <v>84</v>
      </c>
      <c r="AW1849" s="12" t="s">
        <v>34</v>
      </c>
      <c r="AX1849" s="12" t="s">
        <v>74</v>
      </c>
      <c r="AY1849" s="246" t="s">
        <v>153</v>
      </c>
    </row>
    <row r="1850" s="12" customFormat="1">
      <c r="B1850" s="236"/>
      <c r="C1850" s="237"/>
      <c r="D1850" s="233" t="s">
        <v>164</v>
      </c>
      <c r="E1850" s="238" t="s">
        <v>19</v>
      </c>
      <c r="F1850" s="239" t="s">
        <v>1934</v>
      </c>
      <c r="G1850" s="237"/>
      <c r="H1850" s="240">
        <v>15.08</v>
      </c>
      <c r="I1850" s="241"/>
      <c r="J1850" s="237"/>
      <c r="K1850" s="237"/>
      <c r="L1850" s="242"/>
      <c r="M1850" s="243"/>
      <c r="N1850" s="244"/>
      <c r="O1850" s="244"/>
      <c r="P1850" s="244"/>
      <c r="Q1850" s="244"/>
      <c r="R1850" s="244"/>
      <c r="S1850" s="244"/>
      <c r="T1850" s="245"/>
      <c r="AT1850" s="246" t="s">
        <v>164</v>
      </c>
      <c r="AU1850" s="246" t="s">
        <v>84</v>
      </c>
      <c r="AV1850" s="12" t="s">
        <v>84</v>
      </c>
      <c r="AW1850" s="12" t="s">
        <v>34</v>
      </c>
      <c r="AX1850" s="12" t="s">
        <v>74</v>
      </c>
      <c r="AY1850" s="246" t="s">
        <v>153</v>
      </c>
    </row>
    <row r="1851" s="13" customFormat="1">
      <c r="B1851" s="247"/>
      <c r="C1851" s="248"/>
      <c r="D1851" s="233" t="s">
        <v>164</v>
      </c>
      <c r="E1851" s="249" t="s">
        <v>19</v>
      </c>
      <c r="F1851" s="250" t="s">
        <v>167</v>
      </c>
      <c r="G1851" s="248"/>
      <c r="H1851" s="251">
        <v>37.700000000000003</v>
      </c>
      <c r="I1851" s="252"/>
      <c r="J1851" s="248"/>
      <c r="K1851" s="248"/>
      <c r="L1851" s="253"/>
      <c r="M1851" s="254"/>
      <c r="N1851" s="255"/>
      <c r="O1851" s="255"/>
      <c r="P1851" s="255"/>
      <c r="Q1851" s="255"/>
      <c r="R1851" s="255"/>
      <c r="S1851" s="255"/>
      <c r="T1851" s="256"/>
      <c r="AT1851" s="257" t="s">
        <v>164</v>
      </c>
      <c r="AU1851" s="257" t="s">
        <v>84</v>
      </c>
      <c r="AV1851" s="13" t="s">
        <v>160</v>
      </c>
      <c r="AW1851" s="13" t="s">
        <v>34</v>
      </c>
      <c r="AX1851" s="13" t="s">
        <v>82</v>
      </c>
      <c r="AY1851" s="257" t="s">
        <v>153</v>
      </c>
    </row>
    <row r="1852" s="1" customFormat="1" ht="16.5" customHeight="1">
      <c r="B1852" s="39"/>
      <c r="C1852" s="220" t="s">
        <v>1943</v>
      </c>
      <c r="D1852" s="220" t="s">
        <v>155</v>
      </c>
      <c r="E1852" s="221" t="s">
        <v>1944</v>
      </c>
      <c r="F1852" s="222" t="s">
        <v>1945</v>
      </c>
      <c r="G1852" s="223" t="s">
        <v>158</v>
      </c>
      <c r="H1852" s="224">
        <v>37.700000000000003</v>
      </c>
      <c r="I1852" s="225"/>
      <c r="J1852" s="226">
        <f>ROUND(I1852*H1852,2)</f>
        <v>0</v>
      </c>
      <c r="K1852" s="222" t="s">
        <v>159</v>
      </c>
      <c r="L1852" s="44"/>
      <c r="M1852" s="227" t="s">
        <v>19</v>
      </c>
      <c r="N1852" s="228" t="s">
        <v>45</v>
      </c>
      <c r="O1852" s="84"/>
      <c r="P1852" s="229">
        <f>O1852*H1852</f>
        <v>0</v>
      </c>
      <c r="Q1852" s="229">
        <v>0.00029</v>
      </c>
      <c r="R1852" s="229">
        <f>Q1852*H1852</f>
        <v>0.010933000000000002</v>
      </c>
      <c r="S1852" s="229">
        <v>0</v>
      </c>
      <c r="T1852" s="230">
        <f>S1852*H1852</f>
        <v>0</v>
      </c>
      <c r="AR1852" s="231" t="s">
        <v>257</v>
      </c>
      <c r="AT1852" s="231" t="s">
        <v>155</v>
      </c>
      <c r="AU1852" s="231" t="s">
        <v>84</v>
      </c>
      <c r="AY1852" s="18" t="s">
        <v>153</v>
      </c>
      <c r="BE1852" s="232">
        <f>IF(N1852="základní",J1852,0)</f>
        <v>0</v>
      </c>
      <c r="BF1852" s="232">
        <f>IF(N1852="snížená",J1852,0)</f>
        <v>0</v>
      </c>
      <c r="BG1852" s="232">
        <f>IF(N1852="zákl. přenesená",J1852,0)</f>
        <v>0</v>
      </c>
      <c r="BH1852" s="232">
        <f>IF(N1852="sníž. přenesená",J1852,0)</f>
        <v>0</v>
      </c>
      <c r="BI1852" s="232">
        <f>IF(N1852="nulová",J1852,0)</f>
        <v>0</v>
      </c>
      <c r="BJ1852" s="18" t="s">
        <v>82</v>
      </c>
      <c r="BK1852" s="232">
        <f>ROUND(I1852*H1852,2)</f>
        <v>0</v>
      </c>
      <c r="BL1852" s="18" t="s">
        <v>257</v>
      </c>
      <c r="BM1852" s="231" t="s">
        <v>1946</v>
      </c>
    </row>
    <row r="1853" s="1" customFormat="1" ht="24" customHeight="1">
      <c r="B1853" s="39"/>
      <c r="C1853" s="220" t="s">
        <v>1947</v>
      </c>
      <c r="D1853" s="220" t="s">
        <v>155</v>
      </c>
      <c r="E1853" s="221" t="s">
        <v>1948</v>
      </c>
      <c r="F1853" s="222" t="s">
        <v>1949</v>
      </c>
      <c r="G1853" s="223" t="s">
        <v>158</v>
      </c>
      <c r="H1853" s="224">
        <v>24.050000000000001</v>
      </c>
      <c r="I1853" s="225"/>
      <c r="J1853" s="226">
        <f>ROUND(I1853*H1853,2)</f>
        <v>0</v>
      </c>
      <c r="K1853" s="222" t="s">
        <v>159</v>
      </c>
      <c r="L1853" s="44"/>
      <c r="M1853" s="227" t="s">
        <v>19</v>
      </c>
      <c r="N1853" s="228" t="s">
        <v>45</v>
      </c>
      <c r="O1853" s="84"/>
      <c r="P1853" s="229">
        <f>O1853*H1853</f>
        <v>0</v>
      </c>
      <c r="Q1853" s="229">
        <v>3.0000000000000001E-05</v>
      </c>
      <c r="R1853" s="229">
        <f>Q1853*H1853</f>
        <v>0.00072150000000000003</v>
      </c>
      <c r="S1853" s="229">
        <v>0</v>
      </c>
      <c r="T1853" s="230">
        <f>S1853*H1853</f>
        <v>0</v>
      </c>
      <c r="AR1853" s="231" t="s">
        <v>257</v>
      </c>
      <c r="AT1853" s="231" t="s">
        <v>155</v>
      </c>
      <c r="AU1853" s="231" t="s">
        <v>84</v>
      </c>
      <c r="AY1853" s="18" t="s">
        <v>153</v>
      </c>
      <c r="BE1853" s="232">
        <f>IF(N1853="základní",J1853,0)</f>
        <v>0</v>
      </c>
      <c r="BF1853" s="232">
        <f>IF(N1853="snížená",J1853,0)</f>
        <v>0</v>
      </c>
      <c r="BG1853" s="232">
        <f>IF(N1853="zákl. přenesená",J1853,0)</f>
        <v>0</v>
      </c>
      <c r="BH1853" s="232">
        <f>IF(N1853="sníž. přenesená",J1853,0)</f>
        <v>0</v>
      </c>
      <c r="BI1853" s="232">
        <f>IF(N1853="nulová",J1853,0)</f>
        <v>0</v>
      </c>
      <c r="BJ1853" s="18" t="s">
        <v>82</v>
      </c>
      <c r="BK1853" s="232">
        <f>ROUND(I1853*H1853,2)</f>
        <v>0</v>
      </c>
      <c r="BL1853" s="18" t="s">
        <v>257</v>
      </c>
      <c r="BM1853" s="231" t="s">
        <v>1950</v>
      </c>
    </row>
    <row r="1854" s="12" customFormat="1">
      <c r="B1854" s="236"/>
      <c r="C1854" s="237"/>
      <c r="D1854" s="233" t="s">
        <v>164</v>
      </c>
      <c r="E1854" s="238" t="s">
        <v>19</v>
      </c>
      <c r="F1854" s="239" t="s">
        <v>1951</v>
      </c>
      <c r="G1854" s="237"/>
      <c r="H1854" s="240">
        <v>9.6199999999999992</v>
      </c>
      <c r="I1854" s="241"/>
      <c r="J1854" s="237"/>
      <c r="K1854" s="237"/>
      <c r="L1854" s="242"/>
      <c r="M1854" s="243"/>
      <c r="N1854" s="244"/>
      <c r="O1854" s="244"/>
      <c r="P1854" s="244"/>
      <c r="Q1854" s="244"/>
      <c r="R1854" s="244"/>
      <c r="S1854" s="244"/>
      <c r="T1854" s="245"/>
      <c r="AT1854" s="246" t="s">
        <v>164</v>
      </c>
      <c r="AU1854" s="246" t="s">
        <v>84</v>
      </c>
      <c r="AV1854" s="12" t="s">
        <v>84</v>
      </c>
      <c r="AW1854" s="12" t="s">
        <v>34</v>
      </c>
      <c r="AX1854" s="12" t="s">
        <v>74</v>
      </c>
      <c r="AY1854" s="246" t="s">
        <v>153</v>
      </c>
    </row>
    <row r="1855" s="12" customFormat="1">
      <c r="B1855" s="236"/>
      <c r="C1855" s="237"/>
      <c r="D1855" s="233" t="s">
        <v>164</v>
      </c>
      <c r="E1855" s="238" t="s">
        <v>19</v>
      </c>
      <c r="F1855" s="239" t="s">
        <v>1952</v>
      </c>
      <c r="G1855" s="237"/>
      <c r="H1855" s="240">
        <v>14.43</v>
      </c>
      <c r="I1855" s="241"/>
      <c r="J1855" s="237"/>
      <c r="K1855" s="237"/>
      <c r="L1855" s="242"/>
      <c r="M1855" s="243"/>
      <c r="N1855" s="244"/>
      <c r="O1855" s="244"/>
      <c r="P1855" s="244"/>
      <c r="Q1855" s="244"/>
      <c r="R1855" s="244"/>
      <c r="S1855" s="244"/>
      <c r="T1855" s="245"/>
      <c r="AT1855" s="246" t="s">
        <v>164</v>
      </c>
      <c r="AU1855" s="246" t="s">
        <v>84</v>
      </c>
      <c r="AV1855" s="12" t="s">
        <v>84</v>
      </c>
      <c r="AW1855" s="12" t="s">
        <v>34</v>
      </c>
      <c r="AX1855" s="12" t="s">
        <v>74</v>
      </c>
      <c r="AY1855" s="246" t="s">
        <v>153</v>
      </c>
    </row>
    <row r="1856" s="13" customFormat="1">
      <c r="B1856" s="247"/>
      <c r="C1856" s="248"/>
      <c r="D1856" s="233" t="s">
        <v>164</v>
      </c>
      <c r="E1856" s="249" t="s">
        <v>19</v>
      </c>
      <c r="F1856" s="250" t="s">
        <v>167</v>
      </c>
      <c r="G1856" s="248"/>
      <c r="H1856" s="251">
        <v>24.050000000000001</v>
      </c>
      <c r="I1856" s="252"/>
      <c r="J1856" s="248"/>
      <c r="K1856" s="248"/>
      <c r="L1856" s="253"/>
      <c r="M1856" s="254"/>
      <c r="N1856" s="255"/>
      <c r="O1856" s="255"/>
      <c r="P1856" s="255"/>
      <c r="Q1856" s="255"/>
      <c r="R1856" s="255"/>
      <c r="S1856" s="255"/>
      <c r="T1856" s="256"/>
      <c r="AT1856" s="257" t="s">
        <v>164</v>
      </c>
      <c r="AU1856" s="257" t="s">
        <v>84</v>
      </c>
      <c r="AV1856" s="13" t="s">
        <v>160</v>
      </c>
      <c r="AW1856" s="13" t="s">
        <v>34</v>
      </c>
      <c r="AX1856" s="13" t="s">
        <v>82</v>
      </c>
      <c r="AY1856" s="257" t="s">
        <v>153</v>
      </c>
    </row>
    <row r="1857" s="1" customFormat="1" ht="24" customHeight="1">
      <c r="B1857" s="39"/>
      <c r="C1857" s="220" t="s">
        <v>1953</v>
      </c>
      <c r="D1857" s="220" t="s">
        <v>155</v>
      </c>
      <c r="E1857" s="221" t="s">
        <v>1954</v>
      </c>
      <c r="F1857" s="222" t="s">
        <v>1955</v>
      </c>
      <c r="G1857" s="223" t="s">
        <v>158</v>
      </c>
      <c r="H1857" s="224">
        <v>100</v>
      </c>
      <c r="I1857" s="225"/>
      <c r="J1857" s="226">
        <f>ROUND(I1857*H1857,2)</f>
        <v>0</v>
      </c>
      <c r="K1857" s="222" t="s">
        <v>159</v>
      </c>
      <c r="L1857" s="44"/>
      <c r="M1857" s="227" t="s">
        <v>19</v>
      </c>
      <c r="N1857" s="228" t="s">
        <v>45</v>
      </c>
      <c r="O1857" s="84"/>
      <c r="P1857" s="229">
        <f>O1857*H1857</f>
        <v>0</v>
      </c>
      <c r="Q1857" s="229">
        <v>0.00022000000000000001</v>
      </c>
      <c r="R1857" s="229">
        <f>Q1857*H1857</f>
        <v>0.022000000000000002</v>
      </c>
      <c r="S1857" s="229">
        <v>0</v>
      </c>
      <c r="T1857" s="230">
        <f>S1857*H1857</f>
        <v>0</v>
      </c>
      <c r="AR1857" s="231" t="s">
        <v>257</v>
      </c>
      <c r="AT1857" s="231" t="s">
        <v>155</v>
      </c>
      <c r="AU1857" s="231" t="s">
        <v>84</v>
      </c>
      <c r="AY1857" s="18" t="s">
        <v>153</v>
      </c>
      <c r="BE1857" s="232">
        <f>IF(N1857="základní",J1857,0)</f>
        <v>0</v>
      </c>
      <c r="BF1857" s="232">
        <f>IF(N1857="snížená",J1857,0)</f>
        <v>0</v>
      </c>
      <c r="BG1857" s="232">
        <f>IF(N1857="zákl. přenesená",J1857,0)</f>
        <v>0</v>
      </c>
      <c r="BH1857" s="232">
        <f>IF(N1857="sníž. přenesená",J1857,0)</f>
        <v>0</v>
      </c>
      <c r="BI1857" s="232">
        <f>IF(N1857="nulová",J1857,0)</f>
        <v>0</v>
      </c>
      <c r="BJ1857" s="18" t="s">
        <v>82</v>
      </c>
      <c r="BK1857" s="232">
        <f>ROUND(I1857*H1857,2)</f>
        <v>0</v>
      </c>
      <c r="BL1857" s="18" t="s">
        <v>257</v>
      </c>
      <c r="BM1857" s="231" t="s">
        <v>1956</v>
      </c>
    </row>
    <row r="1858" s="1" customFormat="1">
      <c r="B1858" s="39"/>
      <c r="C1858" s="40"/>
      <c r="D1858" s="233" t="s">
        <v>162</v>
      </c>
      <c r="E1858" s="40"/>
      <c r="F1858" s="234" t="s">
        <v>1957</v>
      </c>
      <c r="G1858" s="40"/>
      <c r="H1858" s="40"/>
      <c r="I1858" s="146"/>
      <c r="J1858" s="40"/>
      <c r="K1858" s="40"/>
      <c r="L1858" s="44"/>
      <c r="M1858" s="235"/>
      <c r="N1858" s="84"/>
      <c r="O1858" s="84"/>
      <c r="P1858" s="84"/>
      <c r="Q1858" s="84"/>
      <c r="R1858" s="84"/>
      <c r="S1858" s="84"/>
      <c r="T1858" s="85"/>
      <c r="AT1858" s="18" t="s">
        <v>162</v>
      </c>
      <c r="AU1858" s="18" t="s">
        <v>84</v>
      </c>
    </row>
    <row r="1859" s="1" customFormat="1" ht="16.5" customHeight="1">
      <c r="B1859" s="39"/>
      <c r="C1859" s="220" t="s">
        <v>1958</v>
      </c>
      <c r="D1859" s="220" t="s">
        <v>155</v>
      </c>
      <c r="E1859" s="221" t="s">
        <v>1959</v>
      </c>
      <c r="F1859" s="222" t="s">
        <v>1960</v>
      </c>
      <c r="G1859" s="223" t="s">
        <v>158</v>
      </c>
      <c r="H1859" s="224">
        <v>123.75</v>
      </c>
      <c r="I1859" s="225"/>
      <c r="J1859" s="226">
        <f>ROUND(I1859*H1859,2)</f>
        <v>0</v>
      </c>
      <c r="K1859" s="222" t="s">
        <v>159</v>
      </c>
      <c r="L1859" s="44"/>
      <c r="M1859" s="227" t="s">
        <v>19</v>
      </c>
      <c r="N1859" s="228" t="s">
        <v>45</v>
      </c>
      <c r="O1859" s="84"/>
      <c r="P1859" s="229">
        <f>O1859*H1859</f>
        <v>0</v>
      </c>
      <c r="Q1859" s="229">
        <v>0.0030000000000000001</v>
      </c>
      <c r="R1859" s="229">
        <f>Q1859*H1859</f>
        <v>0.37125000000000002</v>
      </c>
      <c r="S1859" s="229">
        <v>0</v>
      </c>
      <c r="T1859" s="230">
        <f>S1859*H1859</f>
        <v>0</v>
      </c>
      <c r="AR1859" s="231" t="s">
        <v>257</v>
      </c>
      <c r="AT1859" s="231" t="s">
        <v>155</v>
      </c>
      <c r="AU1859" s="231" t="s">
        <v>84</v>
      </c>
      <c r="AY1859" s="18" t="s">
        <v>153</v>
      </c>
      <c r="BE1859" s="232">
        <f>IF(N1859="základní",J1859,0)</f>
        <v>0</v>
      </c>
      <c r="BF1859" s="232">
        <f>IF(N1859="snížená",J1859,0)</f>
        <v>0</v>
      </c>
      <c r="BG1859" s="232">
        <f>IF(N1859="zákl. přenesená",J1859,0)</f>
        <v>0</v>
      </c>
      <c r="BH1859" s="232">
        <f>IF(N1859="sníž. přenesená",J1859,0)</f>
        <v>0</v>
      </c>
      <c r="BI1859" s="232">
        <f>IF(N1859="nulová",J1859,0)</f>
        <v>0</v>
      </c>
      <c r="BJ1859" s="18" t="s">
        <v>82</v>
      </c>
      <c r="BK1859" s="232">
        <f>ROUND(I1859*H1859,2)</f>
        <v>0</v>
      </c>
      <c r="BL1859" s="18" t="s">
        <v>257</v>
      </c>
      <c r="BM1859" s="231" t="s">
        <v>1961</v>
      </c>
    </row>
    <row r="1860" s="12" customFormat="1">
      <c r="B1860" s="236"/>
      <c r="C1860" s="237"/>
      <c r="D1860" s="233" t="s">
        <v>164</v>
      </c>
      <c r="E1860" s="238" t="s">
        <v>19</v>
      </c>
      <c r="F1860" s="239" t="s">
        <v>1962</v>
      </c>
      <c r="G1860" s="237"/>
      <c r="H1860" s="240">
        <v>123.75</v>
      </c>
      <c r="I1860" s="241"/>
      <c r="J1860" s="237"/>
      <c r="K1860" s="237"/>
      <c r="L1860" s="242"/>
      <c r="M1860" s="243"/>
      <c r="N1860" s="244"/>
      <c r="O1860" s="244"/>
      <c r="P1860" s="244"/>
      <c r="Q1860" s="244"/>
      <c r="R1860" s="244"/>
      <c r="S1860" s="244"/>
      <c r="T1860" s="245"/>
      <c r="AT1860" s="246" t="s">
        <v>164</v>
      </c>
      <c r="AU1860" s="246" t="s">
        <v>84</v>
      </c>
      <c r="AV1860" s="12" t="s">
        <v>84</v>
      </c>
      <c r="AW1860" s="12" t="s">
        <v>34</v>
      </c>
      <c r="AX1860" s="12" t="s">
        <v>74</v>
      </c>
      <c r="AY1860" s="246" t="s">
        <v>153</v>
      </c>
    </row>
    <row r="1861" s="13" customFormat="1">
      <c r="B1861" s="247"/>
      <c r="C1861" s="248"/>
      <c r="D1861" s="233" t="s">
        <v>164</v>
      </c>
      <c r="E1861" s="249" t="s">
        <v>19</v>
      </c>
      <c r="F1861" s="250" t="s">
        <v>167</v>
      </c>
      <c r="G1861" s="248"/>
      <c r="H1861" s="251">
        <v>123.75</v>
      </c>
      <c r="I1861" s="252"/>
      <c r="J1861" s="248"/>
      <c r="K1861" s="248"/>
      <c r="L1861" s="253"/>
      <c r="M1861" s="254"/>
      <c r="N1861" s="255"/>
      <c r="O1861" s="255"/>
      <c r="P1861" s="255"/>
      <c r="Q1861" s="255"/>
      <c r="R1861" s="255"/>
      <c r="S1861" s="255"/>
      <c r="T1861" s="256"/>
      <c r="AT1861" s="257" t="s">
        <v>164</v>
      </c>
      <c r="AU1861" s="257" t="s">
        <v>84</v>
      </c>
      <c r="AV1861" s="13" t="s">
        <v>160</v>
      </c>
      <c r="AW1861" s="13" t="s">
        <v>34</v>
      </c>
      <c r="AX1861" s="13" t="s">
        <v>82</v>
      </c>
      <c r="AY1861" s="257" t="s">
        <v>153</v>
      </c>
    </row>
    <row r="1862" s="1" customFormat="1" ht="16.5" customHeight="1">
      <c r="B1862" s="39"/>
      <c r="C1862" s="220" t="s">
        <v>1963</v>
      </c>
      <c r="D1862" s="220" t="s">
        <v>155</v>
      </c>
      <c r="E1862" s="221" t="s">
        <v>1964</v>
      </c>
      <c r="F1862" s="222" t="s">
        <v>1965</v>
      </c>
      <c r="G1862" s="223" t="s">
        <v>158</v>
      </c>
      <c r="H1862" s="224">
        <v>123.75</v>
      </c>
      <c r="I1862" s="225"/>
      <c r="J1862" s="226">
        <f>ROUND(I1862*H1862,2)</f>
        <v>0</v>
      </c>
      <c r="K1862" s="222" t="s">
        <v>159</v>
      </c>
      <c r="L1862" s="44"/>
      <c r="M1862" s="227" t="s">
        <v>19</v>
      </c>
      <c r="N1862" s="228" t="s">
        <v>45</v>
      </c>
      <c r="O1862" s="84"/>
      <c r="P1862" s="229">
        <f>O1862*H1862</f>
        <v>0</v>
      </c>
      <c r="Q1862" s="229">
        <v>0.0050000000000000001</v>
      </c>
      <c r="R1862" s="229">
        <f>Q1862*H1862</f>
        <v>0.61875000000000002</v>
      </c>
      <c r="S1862" s="229">
        <v>0</v>
      </c>
      <c r="T1862" s="230">
        <f>S1862*H1862</f>
        <v>0</v>
      </c>
      <c r="AR1862" s="231" t="s">
        <v>257</v>
      </c>
      <c r="AT1862" s="231" t="s">
        <v>155</v>
      </c>
      <c r="AU1862" s="231" t="s">
        <v>84</v>
      </c>
      <c r="AY1862" s="18" t="s">
        <v>153</v>
      </c>
      <c r="BE1862" s="232">
        <f>IF(N1862="základní",J1862,0)</f>
        <v>0</v>
      </c>
      <c r="BF1862" s="232">
        <f>IF(N1862="snížená",J1862,0)</f>
        <v>0</v>
      </c>
      <c r="BG1862" s="232">
        <f>IF(N1862="zákl. přenesená",J1862,0)</f>
        <v>0</v>
      </c>
      <c r="BH1862" s="232">
        <f>IF(N1862="sníž. přenesená",J1862,0)</f>
        <v>0</v>
      </c>
      <c r="BI1862" s="232">
        <f>IF(N1862="nulová",J1862,0)</f>
        <v>0</v>
      </c>
      <c r="BJ1862" s="18" t="s">
        <v>82</v>
      </c>
      <c r="BK1862" s="232">
        <f>ROUND(I1862*H1862,2)</f>
        <v>0</v>
      </c>
      <c r="BL1862" s="18" t="s">
        <v>257</v>
      </c>
      <c r="BM1862" s="231" t="s">
        <v>1966</v>
      </c>
    </row>
    <row r="1863" s="1" customFormat="1">
      <c r="B1863" s="39"/>
      <c r="C1863" s="40"/>
      <c r="D1863" s="233" t="s">
        <v>162</v>
      </c>
      <c r="E1863" s="40"/>
      <c r="F1863" s="234" t="s">
        <v>1967</v>
      </c>
      <c r="G1863" s="40"/>
      <c r="H1863" s="40"/>
      <c r="I1863" s="146"/>
      <c r="J1863" s="40"/>
      <c r="K1863" s="40"/>
      <c r="L1863" s="44"/>
      <c r="M1863" s="235"/>
      <c r="N1863" s="84"/>
      <c r="O1863" s="84"/>
      <c r="P1863" s="84"/>
      <c r="Q1863" s="84"/>
      <c r="R1863" s="84"/>
      <c r="S1863" s="84"/>
      <c r="T1863" s="85"/>
      <c r="AT1863" s="18" t="s">
        <v>162</v>
      </c>
      <c r="AU1863" s="18" t="s">
        <v>84</v>
      </c>
    </row>
    <row r="1864" s="1" customFormat="1" ht="24" customHeight="1">
      <c r="B1864" s="39"/>
      <c r="C1864" s="220" t="s">
        <v>1968</v>
      </c>
      <c r="D1864" s="220" t="s">
        <v>155</v>
      </c>
      <c r="E1864" s="221" t="s">
        <v>1969</v>
      </c>
      <c r="F1864" s="222" t="s">
        <v>1970</v>
      </c>
      <c r="G1864" s="223" t="s">
        <v>158</v>
      </c>
      <c r="H1864" s="224">
        <v>123.75</v>
      </c>
      <c r="I1864" s="225"/>
      <c r="J1864" s="226">
        <f>ROUND(I1864*H1864,2)</f>
        <v>0</v>
      </c>
      <c r="K1864" s="222" t="s">
        <v>159</v>
      </c>
      <c r="L1864" s="44"/>
      <c r="M1864" s="227" t="s">
        <v>19</v>
      </c>
      <c r="N1864" s="228" t="s">
        <v>45</v>
      </c>
      <c r="O1864" s="84"/>
      <c r="P1864" s="229">
        <f>O1864*H1864</f>
        <v>0</v>
      </c>
      <c r="Q1864" s="229">
        <v>0.00011</v>
      </c>
      <c r="R1864" s="229">
        <f>Q1864*H1864</f>
        <v>0.013612500000000001</v>
      </c>
      <c r="S1864" s="229">
        <v>0</v>
      </c>
      <c r="T1864" s="230">
        <f>S1864*H1864</f>
        <v>0</v>
      </c>
      <c r="AR1864" s="231" t="s">
        <v>257</v>
      </c>
      <c r="AT1864" s="231" t="s">
        <v>155</v>
      </c>
      <c r="AU1864" s="231" t="s">
        <v>84</v>
      </c>
      <c r="AY1864" s="18" t="s">
        <v>153</v>
      </c>
      <c r="BE1864" s="232">
        <f>IF(N1864="základní",J1864,0)</f>
        <v>0</v>
      </c>
      <c r="BF1864" s="232">
        <f>IF(N1864="snížená",J1864,0)</f>
        <v>0</v>
      </c>
      <c r="BG1864" s="232">
        <f>IF(N1864="zákl. přenesená",J1864,0)</f>
        <v>0</v>
      </c>
      <c r="BH1864" s="232">
        <f>IF(N1864="sníž. přenesená",J1864,0)</f>
        <v>0</v>
      </c>
      <c r="BI1864" s="232">
        <f>IF(N1864="nulová",J1864,0)</f>
        <v>0</v>
      </c>
      <c r="BJ1864" s="18" t="s">
        <v>82</v>
      </c>
      <c r="BK1864" s="232">
        <f>ROUND(I1864*H1864,2)</f>
        <v>0</v>
      </c>
      <c r="BL1864" s="18" t="s">
        <v>257</v>
      </c>
      <c r="BM1864" s="231" t="s">
        <v>1971</v>
      </c>
    </row>
    <row r="1865" s="1" customFormat="1" ht="24" customHeight="1">
      <c r="B1865" s="39"/>
      <c r="C1865" s="220" t="s">
        <v>1972</v>
      </c>
      <c r="D1865" s="220" t="s">
        <v>155</v>
      </c>
      <c r="E1865" s="221" t="s">
        <v>1973</v>
      </c>
      <c r="F1865" s="222" t="s">
        <v>1974</v>
      </c>
      <c r="G1865" s="223" t="s">
        <v>158</v>
      </c>
      <c r="H1865" s="224">
        <v>123.75</v>
      </c>
      <c r="I1865" s="225"/>
      <c r="J1865" s="226">
        <f>ROUND(I1865*H1865,2)</f>
        <v>0</v>
      </c>
      <c r="K1865" s="222" t="s">
        <v>159</v>
      </c>
      <c r="L1865" s="44"/>
      <c r="M1865" s="227" t="s">
        <v>19</v>
      </c>
      <c r="N1865" s="228" t="s">
        <v>45</v>
      </c>
      <c r="O1865" s="84"/>
      <c r="P1865" s="229">
        <f>O1865*H1865</f>
        <v>0</v>
      </c>
      <c r="Q1865" s="229">
        <v>0.00036000000000000002</v>
      </c>
      <c r="R1865" s="229">
        <f>Q1865*H1865</f>
        <v>0.044550000000000006</v>
      </c>
      <c r="S1865" s="229">
        <v>0</v>
      </c>
      <c r="T1865" s="230">
        <f>S1865*H1865</f>
        <v>0</v>
      </c>
      <c r="AR1865" s="231" t="s">
        <v>257</v>
      </c>
      <c r="AT1865" s="231" t="s">
        <v>155</v>
      </c>
      <c r="AU1865" s="231" t="s">
        <v>84</v>
      </c>
      <c r="AY1865" s="18" t="s">
        <v>153</v>
      </c>
      <c r="BE1865" s="232">
        <f>IF(N1865="základní",J1865,0)</f>
        <v>0</v>
      </c>
      <c r="BF1865" s="232">
        <f>IF(N1865="snížená",J1865,0)</f>
        <v>0</v>
      </c>
      <c r="BG1865" s="232">
        <f>IF(N1865="zákl. přenesená",J1865,0)</f>
        <v>0</v>
      </c>
      <c r="BH1865" s="232">
        <f>IF(N1865="sníž. přenesená",J1865,0)</f>
        <v>0</v>
      </c>
      <c r="BI1865" s="232">
        <f>IF(N1865="nulová",J1865,0)</f>
        <v>0</v>
      </c>
      <c r="BJ1865" s="18" t="s">
        <v>82</v>
      </c>
      <c r="BK1865" s="232">
        <f>ROUND(I1865*H1865,2)</f>
        <v>0</v>
      </c>
      <c r="BL1865" s="18" t="s">
        <v>257</v>
      </c>
      <c r="BM1865" s="231" t="s">
        <v>1975</v>
      </c>
    </row>
    <row r="1866" s="1" customFormat="1" ht="16.5" customHeight="1">
      <c r="B1866" s="39"/>
      <c r="C1866" s="220" t="s">
        <v>1976</v>
      </c>
      <c r="D1866" s="220" t="s">
        <v>155</v>
      </c>
      <c r="E1866" s="221" t="s">
        <v>1977</v>
      </c>
      <c r="F1866" s="222" t="s">
        <v>1978</v>
      </c>
      <c r="G1866" s="223" t="s">
        <v>158</v>
      </c>
      <c r="H1866" s="224">
        <v>78.5</v>
      </c>
      <c r="I1866" s="225"/>
      <c r="J1866" s="226">
        <f>ROUND(I1866*H1866,2)</f>
        <v>0</v>
      </c>
      <c r="K1866" s="222" t="s">
        <v>159</v>
      </c>
      <c r="L1866" s="44"/>
      <c r="M1866" s="227" t="s">
        <v>19</v>
      </c>
      <c r="N1866" s="228" t="s">
        <v>45</v>
      </c>
      <c r="O1866" s="84"/>
      <c r="P1866" s="229">
        <f>O1866*H1866</f>
        <v>0</v>
      </c>
      <c r="Q1866" s="229">
        <v>0.00036000000000000002</v>
      </c>
      <c r="R1866" s="229">
        <f>Q1866*H1866</f>
        <v>0.02826</v>
      </c>
      <c r="S1866" s="229">
        <v>0</v>
      </c>
      <c r="T1866" s="230">
        <f>S1866*H1866</f>
        <v>0</v>
      </c>
      <c r="AR1866" s="231" t="s">
        <v>257</v>
      </c>
      <c r="AT1866" s="231" t="s">
        <v>155</v>
      </c>
      <c r="AU1866" s="231" t="s">
        <v>84</v>
      </c>
      <c r="AY1866" s="18" t="s">
        <v>153</v>
      </c>
      <c r="BE1866" s="232">
        <f>IF(N1866="základní",J1866,0)</f>
        <v>0</v>
      </c>
      <c r="BF1866" s="232">
        <f>IF(N1866="snížená",J1866,0)</f>
        <v>0</v>
      </c>
      <c r="BG1866" s="232">
        <f>IF(N1866="zákl. přenesená",J1866,0)</f>
        <v>0</v>
      </c>
      <c r="BH1866" s="232">
        <f>IF(N1866="sníž. přenesená",J1866,0)</f>
        <v>0</v>
      </c>
      <c r="BI1866" s="232">
        <f>IF(N1866="nulová",J1866,0)</f>
        <v>0</v>
      </c>
      <c r="BJ1866" s="18" t="s">
        <v>82</v>
      </c>
      <c r="BK1866" s="232">
        <f>ROUND(I1866*H1866,2)</f>
        <v>0</v>
      </c>
      <c r="BL1866" s="18" t="s">
        <v>257</v>
      </c>
      <c r="BM1866" s="231" t="s">
        <v>1979</v>
      </c>
    </row>
    <row r="1867" s="12" customFormat="1">
      <c r="B1867" s="236"/>
      <c r="C1867" s="237"/>
      <c r="D1867" s="233" t="s">
        <v>164</v>
      </c>
      <c r="E1867" s="238" t="s">
        <v>19</v>
      </c>
      <c r="F1867" s="239" t="s">
        <v>1736</v>
      </c>
      <c r="G1867" s="237"/>
      <c r="H1867" s="240">
        <v>20.899999999999999</v>
      </c>
      <c r="I1867" s="241"/>
      <c r="J1867" s="237"/>
      <c r="K1867" s="237"/>
      <c r="L1867" s="242"/>
      <c r="M1867" s="243"/>
      <c r="N1867" s="244"/>
      <c r="O1867" s="244"/>
      <c r="P1867" s="244"/>
      <c r="Q1867" s="244"/>
      <c r="R1867" s="244"/>
      <c r="S1867" s="244"/>
      <c r="T1867" s="245"/>
      <c r="AT1867" s="246" t="s">
        <v>164</v>
      </c>
      <c r="AU1867" s="246" t="s">
        <v>84</v>
      </c>
      <c r="AV1867" s="12" t="s">
        <v>84</v>
      </c>
      <c r="AW1867" s="12" t="s">
        <v>34</v>
      </c>
      <c r="AX1867" s="12" t="s">
        <v>74</v>
      </c>
      <c r="AY1867" s="246" t="s">
        <v>153</v>
      </c>
    </row>
    <row r="1868" s="12" customFormat="1">
      <c r="B1868" s="236"/>
      <c r="C1868" s="237"/>
      <c r="D1868" s="233" t="s">
        <v>164</v>
      </c>
      <c r="E1868" s="238" t="s">
        <v>19</v>
      </c>
      <c r="F1868" s="239" t="s">
        <v>1980</v>
      </c>
      <c r="G1868" s="237"/>
      <c r="H1868" s="240">
        <v>12.800000000000001</v>
      </c>
      <c r="I1868" s="241"/>
      <c r="J1868" s="237"/>
      <c r="K1868" s="237"/>
      <c r="L1868" s="242"/>
      <c r="M1868" s="243"/>
      <c r="N1868" s="244"/>
      <c r="O1868" s="244"/>
      <c r="P1868" s="244"/>
      <c r="Q1868" s="244"/>
      <c r="R1868" s="244"/>
      <c r="S1868" s="244"/>
      <c r="T1868" s="245"/>
      <c r="AT1868" s="246" t="s">
        <v>164</v>
      </c>
      <c r="AU1868" s="246" t="s">
        <v>84</v>
      </c>
      <c r="AV1868" s="12" t="s">
        <v>84</v>
      </c>
      <c r="AW1868" s="12" t="s">
        <v>34</v>
      </c>
      <c r="AX1868" s="12" t="s">
        <v>74</v>
      </c>
      <c r="AY1868" s="246" t="s">
        <v>153</v>
      </c>
    </row>
    <row r="1869" s="12" customFormat="1">
      <c r="B1869" s="236"/>
      <c r="C1869" s="237"/>
      <c r="D1869" s="233" t="s">
        <v>164</v>
      </c>
      <c r="E1869" s="238" t="s">
        <v>19</v>
      </c>
      <c r="F1869" s="239" t="s">
        <v>1981</v>
      </c>
      <c r="G1869" s="237"/>
      <c r="H1869" s="240">
        <v>18.800000000000001</v>
      </c>
      <c r="I1869" s="241"/>
      <c r="J1869" s="237"/>
      <c r="K1869" s="237"/>
      <c r="L1869" s="242"/>
      <c r="M1869" s="243"/>
      <c r="N1869" s="244"/>
      <c r="O1869" s="244"/>
      <c r="P1869" s="244"/>
      <c r="Q1869" s="244"/>
      <c r="R1869" s="244"/>
      <c r="S1869" s="244"/>
      <c r="T1869" s="245"/>
      <c r="AT1869" s="246" t="s">
        <v>164</v>
      </c>
      <c r="AU1869" s="246" t="s">
        <v>84</v>
      </c>
      <c r="AV1869" s="12" t="s">
        <v>84</v>
      </c>
      <c r="AW1869" s="12" t="s">
        <v>34</v>
      </c>
      <c r="AX1869" s="12" t="s">
        <v>74</v>
      </c>
      <c r="AY1869" s="246" t="s">
        <v>153</v>
      </c>
    </row>
    <row r="1870" s="12" customFormat="1">
      <c r="B1870" s="236"/>
      <c r="C1870" s="237"/>
      <c r="D1870" s="233" t="s">
        <v>164</v>
      </c>
      <c r="E1870" s="238" t="s">
        <v>19</v>
      </c>
      <c r="F1870" s="239" t="s">
        <v>1982</v>
      </c>
      <c r="G1870" s="237"/>
      <c r="H1870" s="240">
        <v>4.4000000000000004</v>
      </c>
      <c r="I1870" s="241"/>
      <c r="J1870" s="237"/>
      <c r="K1870" s="237"/>
      <c r="L1870" s="242"/>
      <c r="M1870" s="243"/>
      <c r="N1870" s="244"/>
      <c r="O1870" s="244"/>
      <c r="P1870" s="244"/>
      <c r="Q1870" s="244"/>
      <c r="R1870" s="244"/>
      <c r="S1870" s="244"/>
      <c r="T1870" s="245"/>
      <c r="AT1870" s="246" t="s">
        <v>164</v>
      </c>
      <c r="AU1870" s="246" t="s">
        <v>84</v>
      </c>
      <c r="AV1870" s="12" t="s">
        <v>84</v>
      </c>
      <c r="AW1870" s="12" t="s">
        <v>34</v>
      </c>
      <c r="AX1870" s="12" t="s">
        <v>74</v>
      </c>
      <c r="AY1870" s="246" t="s">
        <v>153</v>
      </c>
    </row>
    <row r="1871" s="12" customFormat="1">
      <c r="B1871" s="236"/>
      <c r="C1871" s="237"/>
      <c r="D1871" s="233" t="s">
        <v>164</v>
      </c>
      <c r="E1871" s="238" t="s">
        <v>19</v>
      </c>
      <c r="F1871" s="239" t="s">
        <v>1983</v>
      </c>
      <c r="G1871" s="237"/>
      <c r="H1871" s="240">
        <v>21.600000000000001</v>
      </c>
      <c r="I1871" s="241"/>
      <c r="J1871" s="237"/>
      <c r="K1871" s="237"/>
      <c r="L1871" s="242"/>
      <c r="M1871" s="243"/>
      <c r="N1871" s="244"/>
      <c r="O1871" s="244"/>
      <c r="P1871" s="244"/>
      <c r="Q1871" s="244"/>
      <c r="R1871" s="244"/>
      <c r="S1871" s="244"/>
      <c r="T1871" s="245"/>
      <c r="AT1871" s="246" t="s">
        <v>164</v>
      </c>
      <c r="AU1871" s="246" t="s">
        <v>84</v>
      </c>
      <c r="AV1871" s="12" t="s">
        <v>84</v>
      </c>
      <c r="AW1871" s="12" t="s">
        <v>34</v>
      </c>
      <c r="AX1871" s="12" t="s">
        <v>74</v>
      </c>
      <c r="AY1871" s="246" t="s">
        <v>153</v>
      </c>
    </row>
    <row r="1872" s="13" customFormat="1">
      <c r="B1872" s="247"/>
      <c r="C1872" s="248"/>
      <c r="D1872" s="233" t="s">
        <v>164</v>
      </c>
      <c r="E1872" s="249" t="s">
        <v>19</v>
      </c>
      <c r="F1872" s="250" t="s">
        <v>167</v>
      </c>
      <c r="G1872" s="248"/>
      <c r="H1872" s="251">
        <v>78.5</v>
      </c>
      <c r="I1872" s="252"/>
      <c r="J1872" s="248"/>
      <c r="K1872" s="248"/>
      <c r="L1872" s="253"/>
      <c r="M1872" s="254"/>
      <c r="N1872" s="255"/>
      <c r="O1872" s="255"/>
      <c r="P1872" s="255"/>
      <c r="Q1872" s="255"/>
      <c r="R1872" s="255"/>
      <c r="S1872" s="255"/>
      <c r="T1872" s="256"/>
      <c r="AT1872" s="257" t="s">
        <v>164</v>
      </c>
      <c r="AU1872" s="257" t="s">
        <v>84</v>
      </c>
      <c r="AV1872" s="13" t="s">
        <v>160</v>
      </c>
      <c r="AW1872" s="13" t="s">
        <v>34</v>
      </c>
      <c r="AX1872" s="13" t="s">
        <v>82</v>
      </c>
      <c r="AY1872" s="257" t="s">
        <v>153</v>
      </c>
    </row>
    <row r="1873" s="1" customFormat="1" ht="16.5" customHeight="1">
      <c r="B1873" s="39"/>
      <c r="C1873" s="220" t="s">
        <v>1984</v>
      </c>
      <c r="D1873" s="220" t="s">
        <v>155</v>
      </c>
      <c r="E1873" s="221" t="s">
        <v>1985</v>
      </c>
      <c r="F1873" s="222" t="s">
        <v>1986</v>
      </c>
      <c r="G1873" s="223" t="s">
        <v>158</v>
      </c>
      <c r="H1873" s="224">
        <v>21.600000000000001</v>
      </c>
      <c r="I1873" s="225"/>
      <c r="J1873" s="226">
        <f>ROUND(I1873*H1873,2)</f>
        <v>0</v>
      </c>
      <c r="K1873" s="222" t="s">
        <v>159</v>
      </c>
      <c r="L1873" s="44"/>
      <c r="M1873" s="227" t="s">
        <v>19</v>
      </c>
      <c r="N1873" s="228" t="s">
        <v>45</v>
      </c>
      <c r="O1873" s="84"/>
      <c r="P1873" s="229">
        <f>O1873*H1873</f>
        <v>0</v>
      </c>
      <c r="Q1873" s="229">
        <v>0.00066</v>
      </c>
      <c r="R1873" s="229">
        <f>Q1873*H1873</f>
        <v>0.014256000000000001</v>
      </c>
      <c r="S1873" s="229">
        <v>0</v>
      </c>
      <c r="T1873" s="230">
        <f>S1873*H1873</f>
        <v>0</v>
      </c>
      <c r="AR1873" s="231" t="s">
        <v>257</v>
      </c>
      <c r="AT1873" s="231" t="s">
        <v>155</v>
      </c>
      <c r="AU1873" s="231" t="s">
        <v>84</v>
      </c>
      <c r="AY1873" s="18" t="s">
        <v>153</v>
      </c>
      <c r="BE1873" s="232">
        <f>IF(N1873="základní",J1873,0)</f>
        <v>0</v>
      </c>
      <c r="BF1873" s="232">
        <f>IF(N1873="snížená",J1873,0)</f>
        <v>0</v>
      </c>
      <c r="BG1873" s="232">
        <f>IF(N1873="zákl. přenesená",J1873,0)</f>
        <v>0</v>
      </c>
      <c r="BH1873" s="232">
        <f>IF(N1873="sníž. přenesená",J1873,0)</f>
        <v>0</v>
      </c>
      <c r="BI1873" s="232">
        <f>IF(N1873="nulová",J1873,0)</f>
        <v>0</v>
      </c>
      <c r="BJ1873" s="18" t="s">
        <v>82</v>
      </c>
      <c r="BK1873" s="232">
        <f>ROUND(I1873*H1873,2)</f>
        <v>0</v>
      </c>
      <c r="BL1873" s="18" t="s">
        <v>257</v>
      </c>
      <c r="BM1873" s="231" t="s">
        <v>1987</v>
      </c>
    </row>
    <row r="1874" s="11" customFormat="1" ht="22.8" customHeight="1">
      <c r="B1874" s="204"/>
      <c r="C1874" s="205"/>
      <c r="D1874" s="206" t="s">
        <v>73</v>
      </c>
      <c r="E1874" s="218" t="s">
        <v>1988</v>
      </c>
      <c r="F1874" s="218" t="s">
        <v>1989</v>
      </c>
      <c r="G1874" s="205"/>
      <c r="H1874" s="205"/>
      <c r="I1874" s="208"/>
      <c r="J1874" s="219">
        <f>BK1874</f>
        <v>0</v>
      </c>
      <c r="K1874" s="205"/>
      <c r="L1874" s="210"/>
      <c r="M1874" s="211"/>
      <c r="N1874" s="212"/>
      <c r="O1874" s="212"/>
      <c r="P1874" s="213">
        <f>SUM(P1875:P1911)</f>
        <v>0</v>
      </c>
      <c r="Q1874" s="212"/>
      <c r="R1874" s="213">
        <f>SUM(R1875:R1911)</f>
        <v>1.0871202999999998</v>
      </c>
      <c r="S1874" s="212"/>
      <c r="T1874" s="214">
        <f>SUM(T1875:T1911)</f>
        <v>0</v>
      </c>
      <c r="AR1874" s="215" t="s">
        <v>84</v>
      </c>
      <c r="AT1874" s="216" t="s">
        <v>73</v>
      </c>
      <c r="AU1874" s="216" t="s">
        <v>82</v>
      </c>
      <c r="AY1874" s="215" t="s">
        <v>153</v>
      </c>
      <c r="BK1874" s="217">
        <f>SUM(BK1875:BK1911)</f>
        <v>0</v>
      </c>
    </row>
    <row r="1875" s="1" customFormat="1" ht="16.5" customHeight="1">
      <c r="B1875" s="39"/>
      <c r="C1875" s="220" t="s">
        <v>1990</v>
      </c>
      <c r="D1875" s="220" t="s">
        <v>155</v>
      </c>
      <c r="E1875" s="221" t="s">
        <v>1991</v>
      </c>
      <c r="F1875" s="222" t="s">
        <v>1992</v>
      </c>
      <c r="G1875" s="223" t="s">
        <v>158</v>
      </c>
      <c r="H1875" s="224">
        <v>2247.0909999999999</v>
      </c>
      <c r="I1875" s="225"/>
      <c r="J1875" s="226">
        <f>ROUND(I1875*H1875,2)</f>
        <v>0</v>
      </c>
      <c r="K1875" s="222" t="s">
        <v>159</v>
      </c>
      <c r="L1875" s="44"/>
      <c r="M1875" s="227" t="s">
        <v>19</v>
      </c>
      <c r="N1875" s="228" t="s">
        <v>45</v>
      </c>
      <c r="O1875" s="84"/>
      <c r="P1875" s="229">
        <f>O1875*H1875</f>
        <v>0</v>
      </c>
      <c r="Q1875" s="229">
        <v>0.00020000000000000001</v>
      </c>
      <c r="R1875" s="229">
        <f>Q1875*H1875</f>
        <v>0.44941819999999999</v>
      </c>
      <c r="S1875" s="229">
        <v>0</v>
      </c>
      <c r="T1875" s="230">
        <f>S1875*H1875</f>
        <v>0</v>
      </c>
      <c r="AR1875" s="231" t="s">
        <v>257</v>
      </c>
      <c r="AT1875" s="231" t="s">
        <v>155</v>
      </c>
      <c r="AU1875" s="231" t="s">
        <v>84</v>
      </c>
      <c r="AY1875" s="18" t="s">
        <v>153</v>
      </c>
      <c r="BE1875" s="232">
        <f>IF(N1875="základní",J1875,0)</f>
        <v>0</v>
      </c>
      <c r="BF1875" s="232">
        <f>IF(N1875="snížená",J1875,0)</f>
        <v>0</v>
      </c>
      <c r="BG1875" s="232">
        <f>IF(N1875="zákl. přenesená",J1875,0)</f>
        <v>0</v>
      </c>
      <c r="BH1875" s="232">
        <f>IF(N1875="sníž. přenesená",J1875,0)</f>
        <v>0</v>
      </c>
      <c r="BI1875" s="232">
        <f>IF(N1875="nulová",J1875,0)</f>
        <v>0</v>
      </c>
      <c r="BJ1875" s="18" t="s">
        <v>82</v>
      </c>
      <c r="BK1875" s="232">
        <f>ROUND(I1875*H1875,2)</f>
        <v>0</v>
      </c>
      <c r="BL1875" s="18" t="s">
        <v>257</v>
      </c>
      <c r="BM1875" s="231" t="s">
        <v>1993</v>
      </c>
    </row>
    <row r="1876" s="12" customFormat="1">
      <c r="B1876" s="236"/>
      <c r="C1876" s="237"/>
      <c r="D1876" s="233" t="s">
        <v>164</v>
      </c>
      <c r="E1876" s="238" t="s">
        <v>19</v>
      </c>
      <c r="F1876" s="239" t="s">
        <v>1994</v>
      </c>
      <c r="G1876" s="237"/>
      <c r="H1876" s="240">
        <v>1875.781</v>
      </c>
      <c r="I1876" s="241"/>
      <c r="J1876" s="237"/>
      <c r="K1876" s="237"/>
      <c r="L1876" s="242"/>
      <c r="M1876" s="243"/>
      <c r="N1876" s="244"/>
      <c r="O1876" s="244"/>
      <c r="P1876" s="244"/>
      <c r="Q1876" s="244"/>
      <c r="R1876" s="244"/>
      <c r="S1876" s="244"/>
      <c r="T1876" s="245"/>
      <c r="AT1876" s="246" t="s">
        <v>164</v>
      </c>
      <c r="AU1876" s="246" t="s">
        <v>84</v>
      </c>
      <c r="AV1876" s="12" t="s">
        <v>84</v>
      </c>
      <c r="AW1876" s="12" t="s">
        <v>34</v>
      </c>
      <c r="AX1876" s="12" t="s">
        <v>74</v>
      </c>
      <c r="AY1876" s="246" t="s">
        <v>153</v>
      </c>
    </row>
    <row r="1877" s="15" customFormat="1">
      <c r="B1877" s="268"/>
      <c r="C1877" s="269"/>
      <c r="D1877" s="233" t="s">
        <v>164</v>
      </c>
      <c r="E1877" s="270" t="s">
        <v>19</v>
      </c>
      <c r="F1877" s="271" t="s">
        <v>242</v>
      </c>
      <c r="G1877" s="269"/>
      <c r="H1877" s="272">
        <v>1875.781</v>
      </c>
      <c r="I1877" s="273"/>
      <c r="J1877" s="269"/>
      <c r="K1877" s="269"/>
      <c r="L1877" s="274"/>
      <c r="M1877" s="275"/>
      <c r="N1877" s="276"/>
      <c r="O1877" s="276"/>
      <c r="P1877" s="276"/>
      <c r="Q1877" s="276"/>
      <c r="R1877" s="276"/>
      <c r="S1877" s="276"/>
      <c r="T1877" s="277"/>
      <c r="AT1877" s="278" t="s">
        <v>164</v>
      </c>
      <c r="AU1877" s="278" t="s">
        <v>84</v>
      </c>
      <c r="AV1877" s="15" t="s">
        <v>176</v>
      </c>
      <c r="AW1877" s="15" t="s">
        <v>34</v>
      </c>
      <c r="AX1877" s="15" t="s">
        <v>74</v>
      </c>
      <c r="AY1877" s="278" t="s">
        <v>153</v>
      </c>
    </row>
    <row r="1878" s="14" customFormat="1">
      <c r="B1878" s="258"/>
      <c r="C1878" s="259"/>
      <c r="D1878" s="233" t="s">
        <v>164</v>
      </c>
      <c r="E1878" s="260" t="s">
        <v>19</v>
      </c>
      <c r="F1878" s="261" t="s">
        <v>1995</v>
      </c>
      <c r="G1878" s="259"/>
      <c r="H1878" s="260" t="s">
        <v>19</v>
      </c>
      <c r="I1878" s="262"/>
      <c r="J1878" s="259"/>
      <c r="K1878" s="259"/>
      <c r="L1878" s="263"/>
      <c r="M1878" s="264"/>
      <c r="N1878" s="265"/>
      <c r="O1878" s="265"/>
      <c r="P1878" s="265"/>
      <c r="Q1878" s="265"/>
      <c r="R1878" s="265"/>
      <c r="S1878" s="265"/>
      <c r="T1878" s="266"/>
      <c r="AT1878" s="267" t="s">
        <v>164</v>
      </c>
      <c r="AU1878" s="267" t="s">
        <v>84</v>
      </c>
      <c r="AV1878" s="14" t="s">
        <v>82</v>
      </c>
      <c r="AW1878" s="14" t="s">
        <v>34</v>
      </c>
      <c r="AX1878" s="14" t="s">
        <v>74</v>
      </c>
      <c r="AY1878" s="267" t="s">
        <v>153</v>
      </c>
    </row>
    <row r="1879" s="12" customFormat="1">
      <c r="B1879" s="236"/>
      <c r="C1879" s="237"/>
      <c r="D1879" s="233" t="s">
        <v>164</v>
      </c>
      <c r="E1879" s="238" t="s">
        <v>19</v>
      </c>
      <c r="F1879" s="239" t="s">
        <v>1996</v>
      </c>
      <c r="G1879" s="237"/>
      <c r="H1879" s="240">
        <v>164.02000000000001</v>
      </c>
      <c r="I1879" s="241"/>
      <c r="J1879" s="237"/>
      <c r="K1879" s="237"/>
      <c r="L1879" s="242"/>
      <c r="M1879" s="243"/>
      <c r="N1879" s="244"/>
      <c r="O1879" s="244"/>
      <c r="P1879" s="244"/>
      <c r="Q1879" s="244"/>
      <c r="R1879" s="244"/>
      <c r="S1879" s="244"/>
      <c r="T1879" s="245"/>
      <c r="AT1879" s="246" t="s">
        <v>164</v>
      </c>
      <c r="AU1879" s="246" t="s">
        <v>84</v>
      </c>
      <c r="AV1879" s="12" t="s">
        <v>84</v>
      </c>
      <c r="AW1879" s="12" t="s">
        <v>34</v>
      </c>
      <c r="AX1879" s="12" t="s">
        <v>74</v>
      </c>
      <c r="AY1879" s="246" t="s">
        <v>153</v>
      </c>
    </row>
    <row r="1880" s="14" customFormat="1">
      <c r="B1880" s="258"/>
      <c r="C1880" s="259"/>
      <c r="D1880" s="233" t="s">
        <v>164</v>
      </c>
      <c r="E1880" s="260" t="s">
        <v>19</v>
      </c>
      <c r="F1880" s="261" t="s">
        <v>1997</v>
      </c>
      <c r="G1880" s="259"/>
      <c r="H1880" s="260" t="s">
        <v>19</v>
      </c>
      <c r="I1880" s="262"/>
      <c r="J1880" s="259"/>
      <c r="K1880" s="259"/>
      <c r="L1880" s="263"/>
      <c r="M1880" s="264"/>
      <c r="N1880" s="265"/>
      <c r="O1880" s="265"/>
      <c r="P1880" s="265"/>
      <c r="Q1880" s="265"/>
      <c r="R1880" s="265"/>
      <c r="S1880" s="265"/>
      <c r="T1880" s="266"/>
      <c r="AT1880" s="267" t="s">
        <v>164</v>
      </c>
      <c r="AU1880" s="267" t="s">
        <v>84</v>
      </c>
      <c r="AV1880" s="14" t="s">
        <v>82</v>
      </c>
      <c r="AW1880" s="14" t="s">
        <v>34</v>
      </c>
      <c r="AX1880" s="14" t="s">
        <v>74</v>
      </c>
      <c r="AY1880" s="267" t="s">
        <v>153</v>
      </c>
    </row>
    <row r="1881" s="12" customFormat="1">
      <c r="B1881" s="236"/>
      <c r="C1881" s="237"/>
      <c r="D1881" s="233" t="s">
        <v>164</v>
      </c>
      <c r="E1881" s="238" t="s">
        <v>19</v>
      </c>
      <c r="F1881" s="239" t="s">
        <v>1731</v>
      </c>
      <c r="G1881" s="237"/>
      <c r="H1881" s="240">
        <v>3.52</v>
      </c>
      <c r="I1881" s="241"/>
      <c r="J1881" s="237"/>
      <c r="K1881" s="237"/>
      <c r="L1881" s="242"/>
      <c r="M1881" s="243"/>
      <c r="N1881" s="244"/>
      <c r="O1881" s="244"/>
      <c r="P1881" s="244"/>
      <c r="Q1881" s="244"/>
      <c r="R1881" s="244"/>
      <c r="S1881" s="244"/>
      <c r="T1881" s="245"/>
      <c r="AT1881" s="246" t="s">
        <v>164</v>
      </c>
      <c r="AU1881" s="246" t="s">
        <v>84</v>
      </c>
      <c r="AV1881" s="12" t="s">
        <v>84</v>
      </c>
      <c r="AW1881" s="12" t="s">
        <v>34</v>
      </c>
      <c r="AX1881" s="12" t="s">
        <v>74</v>
      </c>
      <c r="AY1881" s="246" t="s">
        <v>153</v>
      </c>
    </row>
    <row r="1882" s="12" customFormat="1">
      <c r="B1882" s="236"/>
      <c r="C1882" s="237"/>
      <c r="D1882" s="233" t="s">
        <v>164</v>
      </c>
      <c r="E1882" s="238" t="s">
        <v>19</v>
      </c>
      <c r="F1882" s="239" t="s">
        <v>1733</v>
      </c>
      <c r="G1882" s="237"/>
      <c r="H1882" s="240">
        <v>13.41</v>
      </c>
      <c r="I1882" s="241"/>
      <c r="J1882" s="237"/>
      <c r="K1882" s="237"/>
      <c r="L1882" s="242"/>
      <c r="M1882" s="243"/>
      <c r="N1882" s="244"/>
      <c r="O1882" s="244"/>
      <c r="P1882" s="244"/>
      <c r="Q1882" s="244"/>
      <c r="R1882" s="244"/>
      <c r="S1882" s="244"/>
      <c r="T1882" s="245"/>
      <c r="AT1882" s="246" t="s">
        <v>164</v>
      </c>
      <c r="AU1882" s="246" t="s">
        <v>84</v>
      </c>
      <c r="AV1882" s="12" t="s">
        <v>84</v>
      </c>
      <c r="AW1882" s="12" t="s">
        <v>34</v>
      </c>
      <c r="AX1882" s="12" t="s">
        <v>74</v>
      </c>
      <c r="AY1882" s="246" t="s">
        <v>153</v>
      </c>
    </row>
    <row r="1883" s="12" customFormat="1">
      <c r="B1883" s="236"/>
      <c r="C1883" s="237"/>
      <c r="D1883" s="233" t="s">
        <v>164</v>
      </c>
      <c r="E1883" s="238" t="s">
        <v>19</v>
      </c>
      <c r="F1883" s="239" t="s">
        <v>1654</v>
      </c>
      <c r="G1883" s="237"/>
      <c r="H1883" s="240">
        <v>16.579999999999998</v>
      </c>
      <c r="I1883" s="241"/>
      <c r="J1883" s="237"/>
      <c r="K1883" s="237"/>
      <c r="L1883" s="242"/>
      <c r="M1883" s="243"/>
      <c r="N1883" s="244"/>
      <c r="O1883" s="244"/>
      <c r="P1883" s="244"/>
      <c r="Q1883" s="244"/>
      <c r="R1883" s="244"/>
      <c r="S1883" s="244"/>
      <c r="T1883" s="245"/>
      <c r="AT1883" s="246" t="s">
        <v>164</v>
      </c>
      <c r="AU1883" s="246" t="s">
        <v>84</v>
      </c>
      <c r="AV1883" s="12" t="s">
        <v>84</v>
      </c>
      <c r="AW1883" s="12" t="s">
        <v>34</v>
      </c>
      <c r="AX1883" s="12" t="s">
        <v>74</v>
      </c>
      <c r="AY1883" s="246" t="s">
        <v>153</v>
      </c>
    </row>
    <row r="1884" s="12" customFormat="1">
      <c r="B1884" s="236"/>
      <c r="C1884" s="237"/>
      <c r="D1884" s="233" t="s">
        <v>164</v>
      </c>
      <c r="E1884" s="238" t="s">
        <v>19</v>
      </c>
      <c r="F1884" s="239" t="s">
        <v>1998</v>
      </c>
      <c r="G1884" s="237"/>
      <c r="H1884" s="240">
        <v>23.100000000000001</v>
      </c>
      <c r="I1884" s="241"/>
      <c r="J1884" s="237"/>
      <c r="K1884" s="237"/>
      <c r="L1884" s="242"/>
      <c r="M1884" s="243"/>
      <c r="N1884" s="244"/>
      <c r="O1884" s="244"/>
      <c r="P1884" s="244"/>
      <c r="Q1884" s="244"/>
      <c r="R1884" s="244"/>
      <c r="S1884" s="244"/>
      <c r="T1884" s="245"/>
      <c r="AT1884" s="246" t="s">
        <v>164</v>
      </c>
      <c r="AU1884" s="246" t="s">
        <v>84</v>
      </c>
      <c r="AV1884" s="12" t="s">
        <v>84</v>
      </c>
      <c r="AW1884" s="12" t="s">
        <v>34</v>
      </c>
      <c r="AX1884" s="12" t="s">
        <v>74</v>
      </c>
      <c r="AY1884" s="246" t="s">
        <v>153</v>
      </c>
    </row>
    <row r="1885" s="12" customFormat="1">
      <c r="B1885" s="236"/>
      <c r="C1885" s="237"/>
      <c r="D1885" s="233" t="s">
        <v>164</v>
      </c>
      <c r="E1885" s="238" t="s">
        <v>19</v>
      </c>
      <c r="F1885" s="239" t="s">
        <v>378</v>
      </c>
      <c r="G1885" s="237"/>
      <c r="H1885" s="240">
        <v>39</v>
      </c>
      <c r="I1885" s="241"/>
      <c r="J1885" s="237"/>
      <c r="K1885" s="237"/>
      <c r="L1885" s="242"/>
      <c r="M1885" s="243"/>
      <c r="N1885" s="244"/>
      <c r="O1885" s="244"/>
      <c r="P1885" s="244"/>
      <c r="Q1885" s="244"/>
      <c r="R1885" s="244"/>
      <c r="S1885" s="244"/>
      <c r="T1885" s="245"/>
      <c r="AT1885" s="246" t="s">
        <v>164</v>
      </c>
      <c r="AU1885" s="246" t="s">
        <v>84</v>
      </c>
      <c r="AV1885" s="12" t="s">
        <v>84</v>
      </c>
      <c r="AW1885" s="12" t="s">
        <v>34</v>
      </c>
      <c r="AX1885" s="12" t="s">
        <v>74</v>
      </c>
      <c r="AY1885" s="246" t="s">
        <v>153</v>
      </c>
    </row>
    <row r="1886" s="12" customFormat="1">
      <c r="B1886" s="236"/>
      <c r="C1886" s="237"/>
      <c r="D1886" s="233" t="s">
        <v>164</v>
      </c>
      <c r="E1886" s="238" t="s">
        <v>19</v>
      </c>
      <c r="F1886" s="239" t="s">
        <v>1736</v>
      </c>
      <c r="G1886" s="237"/>
      <c r="H1886" s="240">
        <v>20.899999999999999</v>
      </c>
      <c r="I1886" s="241"/>
      <c r="J1886" s="237"/>
      <c r="K1886" s="237"/>
      <c r="L1886" s="242"/>
      <c r="M1886" s="243"/>
      <c r="N1886" s="244"/>
      <c r="O1886" s="244"/>
      <c r="P1886" s="244"/>
      <c r="Q1886" s="244"/>
      <c r="R1886" s="244"/>
      <c r="S1886" s="244"/>
      <c r="T1886" s="245"/>
      <c r="AT1886" s="246" t="s">
        <v>164</v>
      </c>
      <c r="AU1886" s="246" t="s">
        <v>84</v>
      </c>
      <c r="AV1886" s="12" t="s">
        <v>84</v>
      </c>
      <c r="AW1886" s="12" t="s">
        <v>34</v>
      </c>
      <c r="AX1886" s="12" t="s">
        <v>74</v>
      </c>
      <c r="AY1886" s="246" t="s">
        <v>153</v>
      </c>
    </row>
    <row r="1887" s="12" customFormat="1">
      <c r="B1887" s="236"/>
      <c r="C1887" s="237"/>
      <c r="D1887" s="233" t="s">
        <v>164</v>
      </c>
      <c r="E1887" s="238" t="s">
        <v>19</v>
      </c>
      <c r="F1887" s="239" t="s">
        <v>1656</v>
      </c>
      <c r="G1887" s="237"/>
      <c r="H1887" s="240">
        <v>14.6</v>
      </c>
      <c r="I1887" s="241"/>
      <c r="J1887" s="237"/>
      <c r="K1887" s="237"/>
      <c r="L1887" s="242"/>
      <c r="M1887" s="243"/>
      <c r="N1887" s="244"/>
      <c r="O1887" s="244"/>
      <c r="P1887" s="244"/>
      <c r="Q1887" s="244"/>
      <c r="R1887" s="244"/>
      <c r="S1887" s="244"/>
      <c r="T1887" s="245"/>
      <c r="AT1887" s="246" t="s">
        <v>164</v>
      </c>
      <c r="AU1887" s="246" t="s">
        <v>84</v>
      </c>
      <c r="AV1887" s="12" t="s">
        <v>84</v>
      </c>
      <c r="AW1887" s="12" t="s">
        <v>34</v>
      </c>
      <c r="AX1887" s="12" t="s">
        <v>74</v>
      </c>
      <c r="AY1887" s="246" t="s">
        <v>153</v>
      </c>
    </row>
    <row r="1888" s="12" customFormat="1">
      <c r="B1888" s="236"/>
      <c r="C1888" s="237"/>
      <c r="D1888" s="233" t="s">
        <v>164</v>
      </c>
      <c r="E1888" s="238" t="s">
        <v>19</v>
      </c>
      <c r="F1888" s="239" t="s">
        <v>1659</v>
      </c>
      <c r="G1888" s="237"/>
      <c r="H1888" s="240">
        <v>3.5</v>
      </c>
      <c r="I1888" s="241"/>
      <c r="J1888" s="237"/>
      <c r="K1888" s="237"/>
      <c r="L1888" s="242"/>
      <c r="M1888" s="243"/>
      <c r="N1888" s="244"/>
      <c r="O1888" s="244"/>
      <c r="P1888" s="244"/>
      <c r="Q1888" s="244"/>
      <c r="R1888" s="244"/>
      <c r="S1888" s="244"/>
      <c r="T1888" s="245"/>
      <c r="AT1888" s="246" t="s">
        <v>164</v>
      </c>
      <c r="AU1888" s="246" t="s">
        <v>84</v>
      </c>
      <c r="AV1888" s="12" t="s">
        <v>84</v>
      </c>
      <c r="AW1888" s="12" t="s">
        <v>34</v>
      </c>
      <c r="AX1888" s="12" t="s">
        <v>74</v>
      </c>
      <c r="AY1888" s="246" t="s">
        <v>153</v>
      </c>
    </row>
    <row r="1889" s="12" customFormat="1">
      <c r="B1889" s="236"/>
      <c r="C1889" s="237"/>
      <c r="D1889" s="233" t="s">
        <v>164</v>
      </c>
      <c r="E1889" s="238" t="s">
        <v>19</v>
      </c>
      <c r="F1889" s="239" t="s">
        <v>1661</v>
      </c>
      <c r="G1889" s="237"/>
      <c r="H1889" s="240">
        <v>2.8999999999999999</v>
      </c>
      <c r="I1889" s="241"/>
      <c r="J1889" s="237"/>
      <c r="K1889" s="237"/>
      <c r="L1889" s="242"/>
      <c r="M1889" s="243"/>
      <c r="N1889" s="244"/>
      <c r="O1889" s="244"/>
      <c r="P1889" s="244"/>
      <c r="Q1889" s="244"/>
      <c r="R1889" s="244"/>
      <c r="S1889" s="244"/>
      <c r="T1889" s="245"/>
      <c r="AT1889" s="246" t="s">
        <v>164</v>
      </c>
      <c r="AU1889" s="246" t="s">
        <v>84</v>
      </c>
      <c r="AV1889" s="12" t="s">
        <v>84</v>
      </c>
      <c r="AW1889" s="12" t="s">
        <v>34</v>
      </c>
      <c r="AX1889" s="12" t="s">
        <v>74</v>
      </c>
      <c r="AY1889" s="246" t="s">
        <v>153</v>
      </c>
    </row>
    <row r="1890" s="12" customFormat="1">
      <c r="B1890" s="236"/>
      <c r="C1890" s="237"/>
      <c r="D1890" s="233" t="s">
        <v>164</v>
      </c>
      <c r="E1890" s="238" t="s">
        <v>19</v>
      </c>
      <c r="F1890" s="239" t="s">
        <v>1663</v>
      </c>
      <c r="G1890" s="237"/>
      <c r="H1890" s="240">
        <v>1.1499999999999999</v>
      </c>
      <c r="I1890" s="241"/>
      <c r="J1890" s="237"/>
      <c r="K1890" s="237"/>
      <c r="L1890" s="242"/>
      <c r="M1890" s="243"/>
      <c r="N1890" s="244"/>
      <c r="O1890" s="244"/>
      <c r="P1890" s="244"/>
      <c r="Q1890" s="244"/>
      <c r="R1890" s="244"/>
      <c r="S1890" s="244"/>
      <c r="T1890" s="245"/>
      <c r="AT1890" s="246" t="s">
        <v>164</v>
      </c>
      <c r="AU1890" s="246" t="s">
        <v>84</v>
      </c>
      <c r="AV1890" s="12" t="s">
        <v>84</v>
      </c>
      <c r="AW1890" s="12" t="s">
        <v>34</v>
      </c>
      <c r="AX1890" s="12" t="s">
        <v>74</v>
      </c>
      <c r="AY1890" s="246" t="s">
        <v>153</v>
      </c>
    </row>
    <row r="1891" s="12" customFormat="1">
      <c r="B1891" s="236"/>
      <c r="C1891" s="237"/>
      <c r="D1891" s="233" t="s">
        <v>164</v>
      </c>
      <c r="E1891" s="238" t="s">
        <v>19</v>
      </c>
      <c r="F1891" s="239" t="s">
        <v>1665</v>
      </c>
      <c r="G1891" s="237"/>
      <c r="H1891" s="240">
        <v>1.23</v>
      </c>
      <c r="I1891" s="241"/>
      <c r="J1891" s="237"/>
      <c r="K1891" s="237"/>
      <c r="L1891" s="242"/>
      <c r="M1891" s="243"/>
      <c r="N1891" s="244"/>
      <c r="O1891" s="244"/>
      <c r="P1891" s="244"/>
      <c r="Q1891" s="244"/>
      <c r="R1891" s="244"/>
      <c r="S1891" s="244"/>
      <c r="T1891" s="245"/>
      <c r="AT1891" s="246" t="s">
        <v>164</v>
      </c>
      <c r="AU1891" s="246" t="s">
        <v>84</v>
      </c>
      <c r="AV1891" s="12" t="s">
        <v>84</v>
      </c>
      <c r="AW1891" s="12" t="s">
        <v>34</v>
      </c>
      <c r="AX1891" s="12" t="s">
        <v>74</v>
      </c>
      <c r="AY1891" s="246" t="s">
        <v>153</v>
      </c>
    </row>
    <row r="1892" s="12" customFormat="1">
      <c r="B1892" s="236"/>
      <c r="C1892" s="237"/>
      <c r="D1892" s="233" t="s">
        <v>164</v>
      </c>
      <c r="E1892" s="238" t="s">
        <v>19</v>
      </c>
      <c r="F1892" s="239" t="s">
        <v>1667</v>
      </c>
      <c r="G1892" s="237"/>
      <c r="H1892" s="240">
        <v>1.2</v>
      </c>
      <c r="I1892" s="241"/>
      <c r="J1892" s="237"/>
      <c r="K1892" s="237"/>
      <c r="L1892" s="242"/>
      <c r="M1892" s="243"/>
      <c r="N1892" s="244"/>
      <c r="O1892" s="244"/>
      <c r="P1892" s="244"/>
      <c r="Q1892" s="244"/>
      <c r="R1892" s="244"/>
      <c r="S1892" s="244"/>
      <c r="T1892" s="245"/>
      <c r="AT1892" s="246" t="s">
        <v>164</v>
      </c>
      <c r="AU1892" s="246" t="s">
        <v>84</v>
      </c>
      <c r="AV1892" s="12" t="s">
        <v>84</v>
      </c>
      <c r="AW1892" s="12" t="s">
        <v>34</v>
      </c>
      <c r="AX1892" s="12" t="s">
        <v>74</v>
      </c>
      <c r="AY1892" s="246" t="s">
        <v>153</v>
      </c>
    </row>
    <row r="1893" s="12" customFormat="1">
      <c r="B1893" s="236"/>
      <c r="C1893" s="237"/>
      <c r="D1893" s="233" t="s">
        <v>164</v>
      </c>
      <c r="E1893" s="238" t="s">
        <v>19</v>
      </c>
      <c r="F1893" s="239" t="s">
        <v>1669</v>
      </c>
      <c r="G1893" s="237"/>
      <c r="H1893" s="240">
        <v>3.2000000000000002</v>
      </c>
      <c r="I1893" s="241"/>
      <c r="J1893" s="237"/>
      <c r="K1893" s="237"/>
      <c r="L1893" s="242"/>
      <c r="M1893" s="243"/>
      <c r="N1893" s="244"/>
      <c r="O1893" s="244"/>
      <c r="P1893" s="244"/>
      <c r="Q1893" s="244"/>
      <c r="R1893" s="244"/>
      <c r="S1893" s="244"/>
      <c r="T1893" s="245"/>
      <c r="AT1893" s="246" t="s">
        <v>164</v>
      </c>
      <c r="AU1893" s="246" t="s">
        <v>84</v>
      </c>
      <c r="AV1893" s="12" t="s">
        <v>84</v>
      </c>
      <c r="AW1893" s="12" t="s">
        <v>34</v>
      </c>
      <c r="AX1893" s="12" t="s">
        <v>74</v>
      </c>
      <c r="AY1893" s="246" t="s">
        <v>153</v>
      </c>
    </row>
    <row r="1894" s="12" customFormat="1">
      <c r="B1894" s="236"/>
      <c r="C1894" s="237"/>
      <c r="D1894" s="233" t="s">
        <v>164</v>
      </c>
      <c r="E1894" s="238" t="s">
        <v>19</v>
      </c>
      <c r="F1894" s="239" t="s">
        <v>1671</v>
      </c>
      <c r="G1894" s="237"/>
      <c r="H1894" s="240">
        <v>2.1000000000000001</v>
      </c>
      <c r="I1894" s="241"/>
      <c r="J1894" s="237"/>
      <c r="K1894" s="237"/>
      <c r="L1894" s="242"/>
      <c r="M1894" s="243"/>
      <c r="N1894" s="244"/>
      <c r="O1894" s="244"/>
      <c r="P1894" s="244"/>
      <c r="Q1894" s="244"/>
      <c r="R1894" s="244"/>
      <c r="S1894" s="244"/>
      <c r="T1894" s="245"/>
      <c r="AT1894" s="246" t="s">
        <v>164</v>
      </c>
      <c r="AU1894" s="246" t="s">
        <v>84</v>
      </c>
      <c r="AV1894" s="12" t="s">
        <v>84</v>
      </c>
      <c r="AW1894" s="12" t="s">
        <v>34</v>
      </c>
      <c r="AX1894" s="12" t="s">
        <v>74</v>
      </c>
      <c r="AY1894" s="246" t="s">
        <v>153</v>
      </c>
    </row>
    <row r="1895" s="12" customFormat="1">
      <c r="B1895" s="236"/>
      <c r="C1895" s="237"/>
      <c r="D1895" s="233" t="s">
        <v>164</v>
      </c>
      <c r="E1895" s="238" t="s">
        <v>19</v>
      </c>
      <c r="F1895" s="239" t="s">
        <v>1673</v>
      </c>
      <c r="G1895" s="237"/>
      <c r="H1895" s="240">
        <v>1.47</v>
      </c>
      <c r="I1895" s="241"/>
      <c r="J1895" s="237"/>
      <c r="K1895" s="237"/>
      <c r="L1895" s="242"/>
      <c r="M1895" s="243"/>
      <c r="N1895" s="244"/>
      <c r="O1895" s="244"/>
      <c r="P1895" s="244"/>
      <c r="Q1895" s="244"/>
      <c r="R1895" s="244"/>
      <c r="S1895" s="244"/>
      <c r="T1895" s="245"/>
      <c r="AT1895" s="246" t="s">
        <v>164</v>
      </c>
      <c r="AU1895" s="246" t="s">
        <v>84</v>
      </c>
      <c r="AV1895" s="12" t="s">
        <v>84</v>
      </c>
      <c r="AW1895" s="12" t="s">
        <v>34</v>
      </c>
      <c r="AX1895" s="12" t="s">
        <v>74</v>
      </c>
      <c r="AY1895" s="246" t="s">
        <v>153</v>
      </c>
    </row>
    <row r="1896" s="12" customFormat="1">
      <c r="B1896" s="236"/>
      <c r="C1896" s="237"/>
      <c r="D1896" s="233" t="s">
        <v>164</v>
      </c>
      <c r="E1896" s="238" t="s">
        <v>19</v>
      </c>
      <c r="F1896" s="239" t="s">
        <v>1999</v>
      </c>
      <c r="G1896" s="237"/>
      <c r="H1896" s="240">
        <v>11.199999999999999</v>
      </c>
      <c r="I1896" s="241"/>
      <c r="J1896" s="237"/>
      <c r="K1896" s="237"/>
      <c r="L1896" s="242"/>
      <c r="M1896" s="243"/>
      <c r="N1896" s="244"/>
      <c r="O1896" s="244"/>
      <c r="P1896" s="244"/>
      <c r="Q1896" s="244"/>
      <c r="R1896" s="244"/>
      <c r="S1896" s="244"/>
      <c r="T1896" s="245"/>
      <c r="AT1896" s="246" t="s">
        <v>164</v>
      </c>
      <c r="AU1896" s="246" t="s">
        <v>84</v>
      </c>
      <c r="AV1896" s="12" t="s">
        <v>84</v>
      </c>
      <c r="AW1896" s="12" t="s">
        <v>34</v>
      </c>
      <c r="AX1896" s="12" t="s">
        <v>74</v>
      </c>
      <c r="AY1896" s="246" t="s">
        <v>153</v>
      </c>
    </row>
    <row r="1897" s="12" customFormat="1">
      <c r="B1897" s="236"/>
      <c r="C1897" s="237"/>
      <c r="D1897" s="233" t="s">
        <v>164</v>
      </c>
      <c r="E1897" s="238" t="s">
        <v>19</v>
      </c>
      <c r="F1897" s="239" t="s">
        <v>1675</v>
      </c>
      <c r="G1897" s="237"/>
      <c r="H1897" s="240">
        <v>8.25</v>
      </c>
      <c r="I1897" s="241"/>
      <c r="J1897" s="237"/>
      <c r="K1897" s="237"/>
      <c r="L1897" s="242"/>
      <c r="M1897" s="243"/>
      <c r="N1897" s="244"/>
      <c r="O1897" s="244"/>
      <c r="P1897" s="244"/>
      <c r="Q1897" s="244"/>
      <c r="R1897" s="244"/>
      <c r="S1897" s="244"/>
      <c r="T1897" s="245"/>
      <c r="AT1897" s="246" t="s">
        <v>164</v>
      </c>
      <c r="AU1897" s="246" t="s">
        <v>84</v>
      </c>
      <c r="AV1897" s="12" t="s">
        <v>84</v>
      </c>
      <c r="AW1897" s="12" t="s">
        <v>34</v>
      </c>
      <c r="AX1897" s="12" t="s">
        <v>74</v>
      </c>
      <c r="AY1897" s="246" t="s">
        <v>153</v>
      </c>
    </row>
    <row r="1898" s="12" customFormat="1">
      <c r="B1898" s="236"/>
      <c r="C1898" s="237"/>
      <c r="D1898" s="233" t="s">
        <v>164</v>
      </c>
      <c r="E1898" s="238" t="s">
        <v>19</v>
      </c>
      <c r="F1898" s="239" t="s">
        <v>1738</v>
      </c>
      <c r="G1898" s="237"/>
      <c r="H1898" s="240">
        <v>9.4499999999999993</v>
      </c>
      <c r="I1898" s="241"/>
      <c r="J1898" s="237"/>
      <c r="K1898" s="237"/>
      <c r="L1898" s="242"/>
      <c r="M1898" s="243"/>
      <c r="N1898" s="244"/>
      <c r="O1898" s="244"/>
      <c r="P1898" s="244"/>
      <c r="Q1898" s="244"/>
      <c r="R1898" s="244"/>
      <c r="S1898" s="244"/>
      <c r="T1898" s="245"/>
      <c r="AT1898" s="246" t="s">
        <v>164</v>
      </c>
      <c r="AU1898" s="246" t="s">
        <v>84</v>
      </c>
      <c r="AV1898" s="12" t="s">
        <v>84</v>
      </c>
      <c r="AW1898" s="12" t="s">
        <v>34</v>
      </c>
      <c r="AX1898" s="12" t="s">
        <v>74</v>
      </c>
      <c r="AY1898" s="246" t="s">
        <v>153</v>
      </c>
    </row>
    <row r="1899" s="12" customFormat="1">
      <c r="B1899" s="236"/>
      <c r="C1899" s="237"/>
      <c r="D1899" s="233" t="s">
        <v>164</v>
      </c>
      <c r="E1899" s="238" t="s">
        <v>19</v>
      </c>
      <c r="F1899" s="239" t="s">
        <v>1740</v>
      </c>
      <c r="G1899" s="237"/>
      <c r="H1899" s="240">
        <v>7.1500000000000004</v>
      </c>
      <c r="I1899" s="241"/>
      <c r="J1899" s="237"/>
      <c r="K1899" s="237"/>
      <c r="L1899" s="242"/>
      <c r="M1899" s="243"/>
      <c r="N1899" s="244"/>
      <c r="O1899" s="244"/>
      <c r="P1899" s="244"/>
      <c r="Q1899" s="244"/>
      <c r="R1899" s="244"/>
      <c r="S1899" s="244"/>
      <c r="T1899" s="245"/>
      <c r="AT1899" s="246" t="s">
        <v>164</v>
      </c>
      <c r="AU1899" s="246" t="s">
        <v>84</v>
      </c>
      <c r="AV1899" s="12" t="s">
        <v>84</v>
      </c>
      <c r="AW1899" s="12" t="s">
        <v>34</v>
      </c>
      <c r="AX1899" s="12" t="s">
        <v>74</v>
      </c>
      <c r="AY1899" s="246" t="s">
        <v>153</v>
      </c>
    </row>
    <row r="1900" s="12" customFormat="1">
      <c r="B1900" s="236"/>
      <c r="C1900" s="237"/>
      <c r="D1900" s="233" t="s">
        <v>164</v>
      </c>
      <c r="E1900" s="238" t="s">
        <v>19</v>
      </c>
      <c r="F1900" s="239" t="s">
        <v>1742</v>
      </c>
      <c r="G1900" s="237"/>
      <c r="H1900" s="240">
        <v>3.2999999999999998</v>
      </c>
      <c r="I1900" s="241"/>
      <c r="J1900" s="237"/>
      <c r="K1900" s="237"/>
      <c r="L1900" s="242"/>
      <c r="M1900" s="243"/>
      <c r="N1900" s="244"/>
      <c r="O1900" s="244"/>
      <c r="P1900" s="244"/>
      <c r="Q1900" s="244"/>
      <c r="R1900" s="244"/>
      <c r="S1900" s="244"/>
      <c r="T1900" s="245"/>
      <c r="AT1900" s="246" t="s">
        <v>164</v>
      </c>
      <c r="AU1900" s="246" t="s">
        <v>84</v>
      </c>
      <c r="AV1900" s="12" t="s">
        <v>84</v>
      </c>
      <c r="AW1900" s="12" t="s">
        <v>34</v>
      </c>
      <c r="AX1900" s="12" t="s">
        <v>74</v>
      </c>
      <c r="AY1900" s="246" t="s">
        <v>153</v>
      </c>
    </row>
    <row r="1901" s="12" customFormat="1">
      <c r="B1901" s="236"/>
      <c r="C1901" s="237"/>
      <c r="D1901" s="233" t="s">
        <v>164</v>
      </c>
      <c r="E1901" s="238" t="s">
        <v>19</v>
      </c>
      <c r="F1901" s="239" t="s">
        <v>1744</v>
      </c>
      <c r="G1901" s="237"/>
      <c r="H1901" s="240">
        <v>1.9199999999999999</v>
      </c>
      <c r="I1901" s="241"/>
      <c r="J1901" s="237"/>
      <c r="K1901" s="237"/>
      <c r="L1901" s="242"/>
      <c r="M1901" s="243"/>
      <c r="N1901" s="244"/>
      <c r="O1901" s="244"/>
      <c r="P1901" s="244"/>
      <c r="Q1901" s="244"/>
      <c r="R1901" s="244"/>
      <c r="S1901" s="244"/>
      <c r="T1901" s="245"/>
      <c r="AT1901" s="246" t="s">
        <v>164</v>
      </c>
      <c r="AU1901" s="246" t="s">
        <v>84</v>
      </c>
      <c r="AV1901" s="12" t="s">
        <v>84</v>
      </c>
      <c r="AW1901" s="12" t="s">
        <v>34</v>
      </c>
      <c r="AX1901" s="12" t="s">
        <v>74</v>
      </c>
      <c r="AY1901" s="246" t="s">
        <v>153</v>
      </c>
    </row>
    <row r="1902" s="14" customFormat="1">
      <c r="B1902" s="258"/>
      <c r="C1902" s="259"/>
      <c r="D1902" s="233" t="s">
        <v>164</v>
      </c>
      <c r="E1902" s="260" t="s">
        <v>19</v>
      </c>
      <c r="F1902" s="261" t="s">
        <v>2000</v>
      </c>
      <c r="G1902" s="259"/>
      <c r="H1902" s="260" t="s">
        <v>19</v>
      </c>
      <c r="I1902" s="262"/>
      <c r="J1902" s="259"/>
      <c r="K1902" s="259"/>
      <c r="L1902" s="263"/>
      <c r="M1902" s="264"/>
      <c r="N1902" s="265"/>
      <c r="O1902" s="265"/>
      <c r="P1902" s="265"/>
      <c r="Q1902" s="265"/>
      <c r="R1902" s="265"/>
      <c r="S1902" s="265"/>
      <c r="T1902" s="266"/>
      <c r="AT1902" s="267" t="s">
        <v>164</v>
      </c>
      <c r="AU1902" s="267" t="s">
        <v>84</v>
      </c>
      <c r="AV1902" s="14" t="s">
        <v>82</v>
      </c>
      <c r="AW1902" s="14" t="s">
        <v>34</v>
      </c>
      <c r="AX1902" s="14" t="s">
        <v>74</v>
      </c>
      <c r="AY1902" s="267" t="s">
        <v>153</v>
      </c>
    </row>
    <row r="1903" s="12" customFormat="1">
      <c r="B1903" s="236"/>
      <c r="C1903" s="237"/>
      <c r="D1903" s="233" t="s">
        <v>164</v>
      </c>
      <c r="E1903" s="238" t="s">
        <v>19</v>
      </c>
      <c r="F1903" s="239" t="s">
        <v>2001</v>
      </c>
      <c r="G1903" s="237"/>
      <c r="H1903" s="240">
        <v>11.1</v>
      </c>
      <c r="I1903" s="241"/>
      <c r="J1903" s="237"/>
      <c r="K1903" s="237"/>
      <c r="L1903" s="242"/>
      <c r="M1903" s="243"/>
      <c r="N1903" s="244"/>
      <c r="O1903" s="244"/>
      <c r="P1903" s="244"/>
      <c r="Q1903" s="244"/>
      <c r="R1903" s="244"/>
      <c r="S1903" s="244"/>
      <c r="T1903" s="245"/>
      <c r="AT1903" s="246" t="s">
        <v>164</v>
      </c>
      <c r="AU1903" s="246" t="s">
        <v>84</v>
      </c>
      <c r="AV1903" s="12" t="s">
        <v>84</v>
      </c>
      <c r="AW1903" s="12" t="s">
        <v>34</v>
      </c>
      <c r="AX1903" s="12" t="s">
        <v>74</v>
      </c>
      <c r="AY1903" s="246" t="s">
        <v>153</v>
      </c>
    </row>
    <row r="1904" s="12" customFormat="1">
      <c r="B1904" s="236"/>
      <c r="C1904" s="237"/>
      <c r="D1904" s="233" t="s">
        <v>164</v>
      </c>
      <c r="E1904" s="238" t="s">
        <v>19</v>
      </c>
      <c r="F1904" s="239" t="s">
        <v>1747</v>
      </c>
      <c r="G1904" s="237"/>
      <c r="H1904" s="240">
        <v>7.0599999999999996</v>
      </c>
      <c r="I1904" s="241"/>
      <c r="J1904" s="237"/>
      <c r="K1904" s="237"/>
      <c r="L1904" s="242"/>
      <c r="M1904" s="243"/>
      <c r="N1904" s="244"/>
      <c r="O1904" s="244"/>
      <c r="P1904" s="244"/>
      <c r="Q1904" s="244"/>
      <c r="R1904" s="244"/>
      <c r="S1904" s="244"/>
      <c r="T1904" s="245"/>
      <c r="AT1904" s="246" t="s">
        <v>164</v>
      </c>
      <c r="AU1904" s="246" t="s">
        <v>84</v>
      </c>
      <c r="AV1904" s="12" t="s">
        <v>84</v>
      </c>
      <c r="AW1904" s="12" t="s">
        <v>34</v>
      </c>
      <c r="AX1904" s="12" t="s">
        <v>74</v>
      </c>
      <c r="AY1904" s="246" t="s">
        <v>153</v>
      </c>
    </row>
    <row r="1905" s="15" customFormat="1">
      <c r="B1905" s="268"/>
      <c r="C1905" s="269"/>
      <c r="D1905" s="233" t="s">
        <v>164</v>
      </c>
      <c r="E1905" s="270" t="s">
        <v>19</v>
      </c>
      <c r="F1905" s="271" t="s">
        <v>242</v>
      </c>
      <c r="G1905" s="269"/>
      <c r="H1905" s="272">
        <v>371.31</v>
      </c>
      <c r="I1905" s="273"/>
      <c r="J1905" s="269"/>
      <c r="K1905" s="269"/>
      <c r="L1905" s="274"/>
      <c r="M1905" s="275"/>
      <c r="N1905" s="276"/>
      <c r="O1905" s="276"/>
      <c r="P1905" s="276"/>
      <c r="Q1905" s="276"/>
      <c r="R1905" s="276"/>
      <c r="S1905" s="276"/>
      <c r="T1905" s="277"/>
      <c r="AT1905" s="278" t="s">
        <v>164</v>
      </c>
      <c r="AU1905" s="278" t="s">
        <v>84</v>
      </c>
      <c r="AV1905" s="15" t="s">
        <v>176</v>
      </c>
      <c r="AW1905" s="15" t="s">
        <v>34</v>
      </c>
      <c r="AX1905" s="15" t="s">
        <v>74</v>
      </c>
      <c r="AY1905" s="278" t="s">
        <v>153</v>
      </c>
    </row>
    <row r="1906" s="13" customFormat="1">
      <c r="B1906" s="247"/>
      <c r="C1906" s="248"/>
      <c r="D1906" s="233" t="s">
        <v>164</v>
      </c>
      <c r="E1906" s="249" t="s">
        <v>19</v>
      </c>
      <c r="F1906" s="250" t="s">
        <v>167</v>
      </c>
      <c r="G1906" s="248"/>
      <c r="H1906" s="251">
        <v>2247.0909999999999</v>
      </c>
      <c r="I1906" s="252"/>
      <c r="J1906" s="248"/>
      <c r="K1906" s="248"/>
      <c r="L1906" s="253"/>
      <c r="M1906" s="254"/>
      <c r="N1906" s="255"/>
      <c r="O1906" s="255"/>
      <c r="P1906" s="255"/>
      <c r="Q1906" s="255"/>
      <c r="R1906" s="255"/>
      <c r="S1906" s="255"/>
      <c r="T1906" s="256"/>
      <c r="AT1906" s="257" t="s">
        <v>164</v>
      </c>
      <c r="AU1906" s="257" t="s">
        <v>84</v>
      </c>
      <c r="AV1906" s="13" t="s">
        <v>160</v>
      </c>
      <c r="AW1906" s="13" t="s">
        <v>34</v>
      </c>
      <c r="AX1906" s="13" t="s">
        <v>82</v>
      </c>
      <c r="AY1906" s="257" t="s">
        <v>153</v>
      </c>
    </row>
    <row r="1907" s="1" customFormat="1" ht="16.5" customHeight="1">
      <c r="B1907" s="39"/>
      <c r="C1907" s="220" t="s">
        <v>2002</v>
      </c>
      <c r="D1907" s="220" t="s">
        <v>155</v>
      </c>
      <c r="E1907" s="221" t="s">
        <v>2003</v>
      </c>
      <c r="F1907" s="222" t="s">
        <v>2004</v>
      </c>
      <c r="G1907" s="223" t="s">
        <v>158</v>
      </c>
      <c r="H1907" s="224">
        <v>116.214</v>
      </c>
      <c r="I1907" s="225"/>
      <c r="J1907" s="226">
        <f>ROUND(I1907*H1907,2)</f>
        <v>0</v>
      </c>
      <c r="K1907" s="222" t="s">
        <v>159</v>
      </c>
      <c r="L1907" s="44"/>
      <c r="M1907" s="227" t="s">
        <v>19</v>
      </c>
      <c r="N1907" s="228" t="s">
        <v>45</v>
      </c>
      <c r="O1907" s="84"/>
      <c r="P1907" s="229">
        <f>O1907*H1907</f>
        <v>0</v>
      </c>
      <c r="Q1907" s="229">
        <v>0.00020000000000000001</v>
      </c>
      <c r="R1907" s="229">
        <f>Q1907*H1907</f>
        <v>0.023242800000000001</v>
      </c>
      <c r="S1907" s="229">
        <v>0</v>
      </c>
      <c r="T1907" s="230">
        <f>S1907*H1907</f>
        <v>0</v>
      </c>
      <c r="AR1907" s="231" t="s">
        <v>257</v>
      </c>
      <c r="AT1907" s="231" t="s">
        <v>155</v>
      </c>
      <c r="AU1907" s="231" t="s">
        <v>84</v>
      </c>
      <c r="AY1907" s="18" t="s">
        <v>153</v>
      </c>
      <c r="BE1907" s="232">
        <f>IF(N1907="základní",J1907,0)</f>
        <v>0</v>
      </c>
      <c r="BF1907" s="232">
        <f>IF(N1907="snížená",J1907,0)</f>
        <v>0</v>
      </c>
      <c r="BG1907" s="232">
        <f>IF(N1907="zákl. přenesená",J1907,0)</f>
        <v>0</v>
      </c>
      <c r="BH1907" s="232">
        <f>IF(N1907="sníž. přenesená",J1907,0)</f>
        <v>0</v>
      </c>
      <c r="BI1907" s="232">
        <f>IF(N1907="nulová",J1907,0)</f>
        <v>0</v>
      </c>
      <c r="BJ1907" s="18" t="s">
        <v>82</v>
      </c>
      <c r="BK1907" s="232">
        <f>ROUND(I1907*H1907,2)</f>
        <v>0</v>
      </c>
      <c r="BL1907" s="18" t="s">
        <v>257</v>
      </c>
      <c r="BM1907" s="231" t="s">
        <v>2005</v>
      </c>
    </row>
    <row r="1908" s="12" customFormat="1">
      <c r="B1908" s="236"/>
      <c r="C1908" s="237"/>
      <c r="D1908" s="233" t="s">
        <v>164</v>
      </c>
      <c r="E1908" s="238" t="s">
        <v>19</v>
      </c>
      <c r="F1908" s="239" t="s">
        <v>2006</v>
      </c>
      <c r="G1908" s="237"/>
      <c r="H1908" s="240">
        <v>116.214</v>
      </c>
      <c r="I1908" s="241"/>
      <c r="J1908" s="237"/>
      <c r="K1908" s="237"/>
      <c r="L1908" s="242"/>
      <c r="M1908" s="243"/>
      <c r="N1908" s="244"/>
      <c r="O1908" s="244"/>
      <c r="P1908" s="244"/>
      <c r="Q1908" s="244"/>
      <c r="R1908" s="244"/>
      <c r="S1908" s="244"/>
      <c r="T1908" s="245"/>
      <c r="AT1908" s="246" t="s">
        <v>164</v>
      </c>
      <c r="AU1908" s="246" t="s">
        <v>84</v>
      </c>
      <c r="AV1908" s="12" t="s">
        <v>84</v>
      </c>
      <c r="AW1908" s="12" t="s">
        <v>34</v>
      </c>
      <c r="AX1908" s="12" t="s">
        <v>74</v>
      </c>
      <c r="AY1908" s="246" t="s">
        <v>153</v>
      </c>
    </row>
    <row r="1909" s="13" customFormat="1">
      <c r="B1909" s="247"/>
      <c r="C1909" s="248"/>
      <c r="D1909" s="233" t="s">
        <v>164</v>
      </c>
      <c r="E1909" s="249" t="s">
        <v>19</v>
      </c>
      <c r="F1909" s="250" t="s">
        <v>167</v>
      </c>
      <c r="G1909" s="248"/>
      <c r="H1909" s="251">
        <v>116.214</v>
      </c>
      <c r="I1909" s="252"/>
      <c r="J1909" s="248"/>
      <c r="K1909" s="248"/>
      <c r="L1909" s="253"/>
      <c r="M1909" s="254"/>
      <c r="N1909" s="255"/>
      <c r="O1909" s="255"/>
      <c r="P1909" s="255"/>
      <c r="Q1909" s="255"/>
      <c r="R1909" s="255"/>
      <c r="S1909" s="255"/>
      <c r="T1909" s="256"/>
      <c r="AT1909" s="257" t="s">
        <v>164</v>
      </c>
      <c r="AU1909" s="257" t="s">
        <v>84</v>
      </c>
      <c r="AV1909" s="13" t="s">
        <v>160</v>
      </c>
      <c r="AW1909" s="13" t="s">
        <v>34</v>
      </c>
      <c r="AX1909" s="13" t="s">
        <v>82</v>
      </c>
      <c r="AY1909" s="257" t="s">
        <v>153</v>
      </c>
    </row>
    <row r="1910" s="1" customFormat="1" ht="24" customHeight="1">
      <c r="B1910" s="39"/>
      <c r="C1910" s="220" t="s">
        <v>2007</v>
      </c>
      <c r="D1910" s="220" t="s">
        <v>155</v>
      </c>
      <c r="E1910" s="221" t="s">
        <v>2008</v>
      </c>
      <c r="F1910" s="222" t="s">
        <v>2009</v>
      </c>
      <c r="G1910" s="223" t="s">
        <v>158</v>
      </c>
      <c r="H1910" s="224">
        <v>2247.0909999999999</v>
      </c>
      <c r="I1910" s="225"/>
      <c r="J1910" s="226">
        <f>ROUND(I1910*H1910,2)</f>
        <v>0</v>
      </c>
      <c r="K1910" s="222" t="s">
        <v>159</v>
      </c>
      <c r="L1910" s="44"/>
      <c r="M1910" s="227" t="s">
        <v>19</v>
      </c>
      <c r="N1910" s="228" t="s">
        <v>45</v>
      </c>
      <c r="O1910" s="84"/>
      <c r="P1910" s="229">
        <f>O1910*H1910</f>
        <v>0</v>
      </c>
      <c r="Q1910" s="229">
        <v>0.00025999999999999998</v>
      </c>
      <c r="R1910" s="229">
        <f>Q1910*H1910</f>
        <v>0.58424365999999994</v>
      </c>
      <c r="S1910" s="229">
        <v>0</v>
      </c>
      <c r="T1910" s="230">
        <f>S1910*H1910</f>
        <v>0</v>
      </c>
      <c r="AR1910" s="231" t="s">
        <v>257</v>
      </c>
      <c r="AT1910" s="231" t="s">
        <v>155</v>
      </c>
      <c r="AU1910" s="231" t="s">
        <v>84</v>
      </c>
      <c r="AY1910" s="18" t="s">
        <v>153</v>
      </c>
      <c r="BE1910" s="232">
        <f>IF(N1910="základní",J1910,0)</f>
        <v>0</v>
      </c>
      <c r="BF1910" s="232">
        <f>IF(N1910="snížená",J1910,0)</f>
        <v>0</v>
      </c>
      <c r="BG1910" s="232">
        <f>IF(N1910="zákl. přenesená",J1910,0)</f>
        <v>0</v>
      </c>
      <c r="BH1910" s="232">
        <f>IF(N1910="sníž. přenesená",J1910,0)</f>
        <v>0</v>
      </c>
      <c r="BI1910" s="232">
        <f>IF(N1910="nulová",J1910,0)</f>
        <v>0</v>
      </c>
      <c r="BJ1910" s="18" t="s">
        <v>82</v>
      </c>
      <c r="BK1910" s="232">
        <f>ROUND(I1910*H1910,2)</f>
        <v>0</v>
      </c>
      <c r="BL1910" s="18" t="s">
        <v>257</v>
      </c>
      <c r="BM1910" s="231" t="s">
        <v>2010</v>
      </c>
    </row>
    <row r="1911" s="1" customFormat="1" ht="24" customHeight="1">
      <c r="B1911" s="39"/>
      <c r="C1911" s="220" t="s">
        <v>2011</v>
      </c>
      <c r="D1911" s="220" t="s">
        <v>155</v>
      </c>
      <c r="E1911" s="221" t="s">
        <v>2012</v>
      </c>
      <c r="F1911" s="222" t="s">
        <v>2013</v>
      </c>
      <c r="G1911" s="223" t="s">
        <v>158</v>
      </c>
      <c r="H1911" s="224">
        <v>116.214</v>
      </c>
      <c r="I1911" s="225"/>
      <c r="J1911" s="226">
        <f>ROUND(I1911*H1911,2)</f>
        <v>0</v>
      </c>
      <c r="K1911" s="222" t="s">
        <v>159</v>
      </c>
      <c r="L1911" s="44"/>
      <c r="M1911" s="227" t="s">
        <v>19</v>
      </c>
      <c r="N1911" s="228" t="s">
        <v>45</v>
      </c>
      <c r="O1911" s="84"/>
      <c r="P1911" s="229">
        <f>O1911*H1911</f>
        <v>0</v>
      </c>
      <c r="Q1911" s="229">
        <v>0.00025999999999999998</v>
      </c>
      <c r="R1911" s="229">
        <f>Q1911*H1911</f>
        <v>0.030215639999999998</v>
      </c>
      <c r="S1911" s="229">
        <v>0</v>
      </c>
      <c r="T1911" s="230">
        <f>S1911*H1911</f>
        <v>0</v>
      </c>
      <c r="AR1911" s="231" t="s">
        <v>257</v>
      </c>
      <c r="AT1911" s="231" t="s">
        <v>155</v>
      </c>
      <c r="AU1911" s="231" t="s">
        <v>84</v>
      </c>
      <c r="AY1911" s="18" t="s">
        <v>153</v>
      </c>
      <c r="BE1911" s="232">
        <f>IF(N1911="základní",J1911,0)</f>
        <v>0</v>
      </c>
      <c r="BF1911" s="232">
        <f>IF(N1911="snížená",J1911,0)</f>
        <v>0</v>
      </c>
      <c r="BG1911" s="232">
        <f>IF(N1911="zákl. přenesená",J1911,0)</f>
        <v>0</v>
      </c>
      <c r="BH1911" s="232">
        <f>IF(N1911="sníž. přenesená",J1911,0)</f>
        <v>0</v>
      </c>
      <c r="BI1911" s="232">
        <f>IF(N1911="nulová",J1911,0)</f>
        <v>0</v>
      </c>
      <c r="BJ1911" s="18" t="s">
        <v>82</v>
      </c>
      <c r="BK1911" s="232">
        <f>ROUND(I1911*H1911,2)</f>
        <v>0</v>
      </c>
      <c r="BL1911" s="18" t="s">
        <v>257</v>
      </c>
      <c r="BM1911" s="231" t="s">
        <v>2014</v>
      </c>
    </row>
    <row r="1912" s="11" customFormat="1" ht="22.8" customHeight="1">
      <c r="B1912" s="204"/>
      <c r="C1912" s="205"/>
      <c r="D1912" s="206" t="s">
        <v>73</v>
      </c>
      <c r="E1912" s="218" t="s">
        <v>2015</v>
      </c>
      <c r="F1912" s="218" t="s">
        <v>2016</v>
      </c>
      <c r="G1912" s="205"/>
      <c r="H1912" s="205"/>
      <c r="I1912" s="208"/>
      <c r="J1912" s="219">
        <f>BK1912</f>
        <v>0</v>
      </c>
      <c r="K1912" s="205"/>
      <c r="L1912" s="210"/>
      <c r="M1912" s="211"/>
      <c r="N1912" s="212"/>
      <c r="O1912" s="212"/>
      <c r="P1912" s="213">
        <f>SUM(P1913:P1925)</f>
        <v>0</v>
      </c>
      <c r="Q1912" s="212"/>
      <c r="R1912" s="213">
        <f>SUM(R1913:R1925)</f>
        <v>0.083830500000000002</v>
      </c>
      <c r="S1912" s="212"/>
      <c r="T1912" s="214">
        <f>SUM(T1913:T1925)</f>
        <v>0</v>
      </c>
      <c r="AR1912" s="215" t="s">
        <v>84</v>
      </c>
      <c r="AT1912" s="216" t="s">
        <v>73</v>
      </c>
      <c r="AU1912" s="216" t="s">
        <v>82</v>
      </c>
      <c r="AY1912" s="215" t="s">
        <v>153</v>
      </c>
      <c r="BK1912" s="217">
        <f>SUM(BK1913:BK1925)</f>
        <v>0</v>
      </c>
    </row>
    <row r="1913" s="1" customFormat="1" ht="16.5" customHeight="1">
      <c r="B1913" s="39"/>
      <c r="C1913" s="220" t="s">
        <v>2017</v>
      </c>
      <c r="D1913" s="220" t="s">
        <v>155</v>
      </c>
      <c r="E1913" s="221" t="s">
        <v>2018</v>
      </c>
      <c r="F1913" s="222" t="s">
        <v>2019</v>
      </c>
      <c r="G1913" s="223" t="s">
        <v>158</v>
      </c>
      <c r="H1913" s="224">
        <v>64.484999999999999</v>
      </c>
      <c r="I1913" s="225"/>
      <c r="J1913" s="226">
        <f>ROUND(I1913*H1913,2)</f>
        <v>0</v>
      </c>
      <c r="K1913" s="222" t="s">
        <v>159</v>
      </c>
      <c r="L1913" s="44"/>
      <c r="M1913" s="227" t="s">
        <v>19</v>
      </c>
      <c r="N1913" s="228" t="s">
        <v>45</v>
      </c>
      <c r="O1913" s="84"/>
      <c r="P1913" s="229">
        <f>O1913*H1913</f>
        <v>0</v>
      </c>
      <c r="Q1913" s="229">
        <v>0</v>
      </c>
      <c r="R1913" s="229">
        <f>Q1913*H1913</f>
        <v>0</v>
      </c>
      <c r="S1913" s="229">
        <v>0</v>
      </c>
      <c r="T1913" s="230">
        <f>S1913*H1913</f>
        <v>0</v>
      </c>
      <c r="AR1913" s="231" t="s">
        <v>257</v>
      </c>
      <c r="AT1913" s="231" t="s">
        <v>155</v>
      </c>
      <c r="AU1913" s="231" t="s">
        <v>84</v>
      </c>
      <c r="AY1913" s="18" t="s">
        <v>153</v>
      </c>
      <c r="BE1913" s="232">
        <f>IF(N1913="základní",J1913,0)</f>
        <v>0</v>
      </c>
      <c r="BF1913" s="232">
        <f>IF(N1913="snížená",J1913,0)</f>
        <v>0</v>
      </c>
      <c r="BG1913" s="232">
        <f>IF(N1913="zákl. přenesená",J1913,0)</f>
        <v>0</v>
      </c>
      <c r="BH1913" s="232">
        <f>IF(N1913="sníž. přenesená",J1913,0)</f>
        <v>0</v>
      </c>
      <c r="BI1913" s="232">
        <f>IF(N1913="nulová",J1913,0)</f>
        <v>0</v>
      </c>
      <c r="BJ1913" s="18" t="s">
        <v>82</v>
      </c>
      <c r="BK1913" s="232">
        <f>ROUND(I1913*H1913,2)</f>
        <v>0</v>
      </c>
      <c r="BL1913" s="18" t="s">
        <v>257</v>
      </c>
      <c r="BM1913" s="231" t="s">
        <v>2020</v>
      </c>
    </row>
    <row r="1914" s="1" customFormat="1">
      <c r="B1914" s="39"/>
      <c r="C1914" s="40"/>
      <c r="D1914" s="233" t="s">
        <v>162</v>
      </c>
      <c r="E1914" s="40"/>
      <c r="F1914" s="234" t="s">
        <v>2021</v>
      </c>
      <c r="G1914" s="40"/>
      <c r="H1914" s="40"/>
      <c r="I1914" s="146"/>
      <c r="J1914" s="40"/>
      <c r="K1914" s="40"/>
      <c r="L1914" s="44"/>
      <c r="M1914" s="235"/>
      <c r="N1914" s="84"/>
      <c r="O1914" s="84"/>
      <c r="P1914" s="84"/>
      <c r="Q1914" s="84"/>
      <c r="R1914" s="84"/>
      <c r="S1914" s="84"/>
      <c r="T1914" s="85"/>
      <c r="AT1914" s="18" t="s">
        <v>162</v>
      </c>
      <c r="AU1914" s="18" t="s">
        <v>84</v>
      </c>
    </row>
    <row r="1915" s="12" customFormat="1">
      <c r="B1915" s="236"/>
      <c r="C1915" s="237"/>
      <c r="D1915" s="233" t="s">
        <v>164</v>
      </c>
      <c r="E1915" s="238" t="s">
        <v>19</v>
      </c>
      <c r="F1915" s="239" t="s">
        <v>2022</v>
      </c>
      <c r="G1915" s="237"/>
      <c r="H1915" s="240">
        <v>58.630000000000003</v>
      </c>
      <c r="I1915" s="241"/>
      <c r="J1915" s="237"/>
      <c r="K1915" s="237"/>
      <c r="L1915" s="242"/>
      <c r="M1915" s="243"/>
      <c r="N1915" s="244"/>
      <c r="O1915" s="244"/>
      <c r="P1915" s="244"/>
      <c r="Q1915" s="244"/>
      <c r="R1915" s="244"/>
      <c r="S1915" s="244"/>
      <c r="T1915" s="245"/>
      <c r="AT1915" s="246" t="s">
        <v>164</v>
      </c>
      <c r="AU1915" s="246" t="s">
        <v>84</v>
      </c>
      <c r="AV1915" s="12" t="s">
        <v>84</v>
      </c>
      <c r="AW1915" s="12" t="s">
        <v>34</v>
      </c>
      <c r="AX1915" s="12" t="s">
        <v>74</v>
      </c>
      <c r="AY1915" s="246" t="s">
        <v>153</v>
      </c>
    </row>
    <row r="1916" s="12" customFormat="1">
      <c r="B1916" s="236"/>
      <c r="C1916" s="237"/>
      <c r="D1916" s="233" t="s">
        <v>164</v>
      </c>
      <c r="E1916" s="238" t="s">
        <v>19</v>
      </c>
      <c r="F1916" s="239" t="s">
        <v>1337</v>
      </c>
      <c r="G1916" s="237"/>
      <c r="H1916" s="240">
        <v>2.2549999999999999</v>
      </c>
      <c r="I1916" s="241"/>
      <c r="J1916" s="237"/>
      <c r="K1916" s="237"/>
      <c r="L1916" s="242"/>
      <c r="M1916" s="243"/>
      <c r="N1916" s="244"/>
      <c r="O1916" s="244"/>
      <c r="P1916" s="244"/>
      <c r="Q1916" s="244"/>
      <c r="R1916" s="244"/>
      <c r="S1916" s="244"/>
      <c r="T1916" s="245"/>
      <c r="AT1916" s="246" t="s">
        <v>164</v>
      </c>
      <c r="AU1916" s="246" t="s">
        <v>84</v>
      </c>
      <c r="AV1916" s="12" t="s">
        <v>84</v>
      </c>
      <c r="AW1916" s="12" t="s">
        <v>34</v>
      </c>
      <c r="AX1916" s="12" t="s">
        <v>74</v>
      </c>
      <c r="AY1916" s="246" t="s">
        <v>153</v>
      </c>
    </row>
    <row r="1917" s="12" customFormat="1">
      <c r="B1917" s="236"/>
      <c r="C1917" s="237"/>
      <c r="D1917" s="233" t="s">
        <v>164</v>
      </c>
      <c r="E1917" s="238" t="s">
        <v>19</v>
      </c>
      <c r="F1917" s="239" t="s">
        <v>540</v>
      </c>
      <c r="G1917" s="237"/>
      <c r="H1917" s="240">
        <v>3.6000000000000001</v>
      </c>
      <c r="I1917" s="241"/>
      <c r="J1917" s="237"/>
      <c r="K1917" s="237"/>
      <c r="L1917" s="242"/>
      <c r="M1917" s="243"/>
      <c r="N1917" s="244"/>
      <c r="O1917" s="244"/>
      <c r="P1917" s="244"/>
      <c r="Q1917" s="244"/>
      <c r="R1917" s="244"/>
      <c r="S1917" s="244"/>
      <c r="T1917" s="245"/>
      <c r="AT1917" s="246" t="s">
        <v>164</v>
      </c>
      <c r="AU1917" s="246" t="s">
        <v>84</v>
      </c>
      <c r="AV1917" s="12" t="s">
        <v>84</v>
      </c>
      <c r="AW1917" s="12" t="s">
        <v>34</v>
      </c>
      <c r="AX1917" s="12" t="s">
        <v>74</v>
      </c>
      <c r="AY1917" s="246" t="s">
        <v>153</v>
      </c>
    </row>
    <row r="1918" s="13" customFormat="1">
      <c r="B1918" s="247"/>
      <c r="C1918" s="248"/>
      <c r="D1918" s="233" t="s">
        <v>164</v>
      </c>
      <c r="E1918" s="249" t="s">
        <v>19</v>
      </c>
      <c r="F1918" s="250" t="s">
        <v>167</v>
      </c>
      <c r="G1918" s="248"/>
      <c r="H1918" s="251">
        <v>64.484999999999999</v>
      </c>
      <c r="I1918" s="252"/>
      <c r="J1918" s="248"/>
      <c r="K1918" s="248"/>
      <c r="L1918" s="253"/>
      <c r="M1918" s="254"/>
      <c r="N1918" s="255"/>
      <c r="O1918" s="255"/>
      <c r="P1918" s="255"/>
      <c r="Q1918" s="255"/>
      <c r="R1918" s="255"/>
      <c r="S1918" s="255"/>
      <c r="T1918" s="256"/>
      <c r="AT1918" s="257" t="s">
        <v>164</v>
      </c>
      <c r="AU1918" s="257" t="s">
        <v>84</v>
      </c>
      <c r="AV1918" s="13" t="s">
        <v>160</v>
      </c>
      <c r="AW1918" s="13" t="s">
        <v>34</v>
      </c>
      <c r="AX1918" s="13" t="s">
        <v>82</v>
      </c>
      <c r="AY1918" s="257" t="s">
        <v>153</v>
      </c>
    </row>
    <row r="1919" s="1" customFormat="1" ht="16.5" customHeight="1">
      <c r="B1919" s="39"/>
      <c r="C1919" s="279" t="s">
        <v>2023</v>
      </c>
      <c r="D1919" s="279" t="s">
        <v>275</v>
      </c>
      <c r="E1919" s="280" t="s">
        <v>2024</v>
      </c>
      <c r="F1919" s="281" t="s">
        <v>2025</v>
      </c>
      <c r="G1919" s="282" t="s">
        <v>158</v>
      </c>
      <c r="H1919" s="283">
        <v>64.484999999999999</v>
      </c>
      <c r="I1919" s="284"/>
      <c r="J1919" s="285">
        <f>ROUND(I1919*H1919,2)</f>
        <v>0</v>
      </c>
      <c r="K1919" s="281" t="s">
        <v>159</v>
      </c>
      <c r="L1919" s="286"/>
      <c r="M1919" s="287" t="s">
        <v>19</v>
      </c>
      <c r="N1919" s="288" t="s">
        <v>45</v>
      </c>
      <c r="O1919" s="84"/>
      <c r="P1919" s="229">
        <f>O1919*H1919</f>
        <v>0</v>
      </c>
      <c r="Q1919" s="229">
        <v>0.0012999999999999999</v>
      </c>
      <c r="R1919" s="229">
        <f>Q1919*H1919</f>
        <v>0.083830500000000002</v>
      </c>
      <c r="S1919" s="229">
        <v>0</v>
      </c>
      <c r="T1919" s="230">
        <f>S1919*H1919</f>
        <v>0</v>
      </c>
      <c r="AR1919" s="231" t="s">
        <v>336</v>
      </c>
      <c r="AT1919" s="231" t="s">
        <v>275</v>
      </c>
      <c r="AU1919" s="231" t="s">
        <v>84</v>
      </c>
      <c r="AY1919" s="18" t="s">
        <v>153</v>
      </c>
      <c r="BE1919" s="232">
        <f>IF(N1919="základní",J1919,0)</f>
        <v>0</v>
      </c>
      <c r="BF1919" s="232">
        <f>IF(N1919="snížená",J1919,0)</f>
        <v>0</v>
      </c>
      <c r="BG1919" s="232">
        <f>IF(N1919="zákl. přenesená",J1919,0)</f>
        <v>0</v>
      </c>
      <c r="BH1919" s="232">
        <f>IF(N1919="sníž. přenesená",J1919,0)</f>
        <v>0</v>
      </c>
      <c r="BI1919" s="232">
        <f>IF(N1919="nulová",J1919,0)</f>
        <v>0</v>
      </c>
      <c r="BJ1919" s="18" t="s">
        <v>82</v>
      </c>
      <c r="BK1919" s="232">
        <f>ROUND(I1919*H1919,2)</f>
        <v>0</v>
      </c>
      <c r="BL1919" s="18" t="s">
        <v>257</v>
      </c>
      <c r="BM1919" s="231" t="s">
        <v>2026</v>
      </c>
    </row>
    <row r="1920" s="1" customFormat="1" ht="16.5" customHeight="1">
      <c r="B1920" s="39"/>
      <c r="C1920" s="220" t="s">
        <v>2027</v>
      </c>
      <c r="D1920" s="220" t="s">
        <v>155</v>
      </c>
      <c r="E1920" s="221" t="s">
        <v>2028</v>
      </c>
      <c r="F1920" s="222" t="s">
        <v>2019</v>
      </c>
      <c r="G1920" s="223" t="s">
        <v>158</v>
      </c>
      <c r="H1920" s="224">
        <v>2.2549999999999999</v>
      </c>
      <c r="I1920" s="225"/>
      <c r="J1920" s="226">
        <f>ROUND(I1920*H1920,2)</f>
        <v>0</v>
      </c>
      <c r="K1920" s="222" t="s">
        <v>19</v>
      </c>
      <c r="L1920" s="44"/>
      <c r="M1920" s="227" t="s">
        <v>19</v>
      </c>
      <c r="N1920" s="228" t="s">
        <v>45</v>
      </c>
      <c r="O1920" s="84"/>
      <c r="P1920" s="229">
        <f>O1920*H1920</f>
        <v>0</v>
      </c>
      <c r="Q1920" s="229">
        <v>0</v>
      </c>
      <c r="R1920" s="229">
        <f>Q1920*H1920</f>
        <v>0</v>
      </c>
      <c r="S1920" s="229">
        <v>0</v>
      </c>
      <c r="T1920" s="230">
        <f>S1920*H1920</f>
        <v>0</v>
      </c>
      <c r="AR1920" s="231" t="s">
        <v>257</v>
      </c>
      <c r="AT1920" s="231" t="s">
        <v>155</v>
      </c>
      <c r="AU1920" s="231" t="s">
        <v>84</v>
      </c>
      <c r="AY1920" s="18" t="s">
        <v>153</v>
      </c>
      <c r="BE1920" s="232">
        <f>IF(N1920="základní",J1920,0)</f>
        <v>0</v>
      </c>
      <c r="BF1920" s="232">
        <f>IF(N1920="snížená",J1920,0)</f>
        <v>0</v>
      </c>
      <c r="BG1920" s="232">
        <f>IF(N1920="zákl. přenesená",J1920,0)</f>
        <v>0</v>
      </c>
      <c r="BH1920" s="232">
        <f>IF(N1920="sníž. přenesená",J1920,0)</f>
        <v>0</v>
      </c>
      <c r="BI1920" s="232">
        <f>IF(N1920="nulová",J1920,0)</f>
        <v>0</v>
      </c>
      <c r="BJ1920" s="18" t="s">
        <v>82</v>
      </c>
      <c r="BK1920" s="232">
        <f>ROUND(I1920*H1920,2)</f>
        <v>0</v>
      </c>
      <c r="BL1920" s="18" t="s">
        <v>257</v>
      </c>
      <c r="BM1920" s="231" t="s">
        <v>2029</v>
      </c>
    </row>
    <row r="1921" s="1" customFormat="1">
      <c r="B1921" s="39"/>
      <c r="C1921" s="40"/>
      <c r="D1921" s="233" t="s">
        <v>162</v>
      </c>
      <c r="E1921" s="40"/>
      <c r="F1921" s="234" t="s">
        <v>2021</v>
      </c>
      <c r="G1921" s="40"/>
      <c r="H1921" s="40"/>
      <c r="I1921" s="146"/>
      <c r="J1921" s="40"/>
      <c r="K1921" s="40"/>
      <c r="L1921" s="44"/>
      <c r="M1921" s="235"/>
      <c r="N1921" s="84"/>
      <c r="O1921" s="84"/>
      <c r="P1921" s="84"/>
      <c r="Q1921" s="84"/>
      <c r="R1921" s="84"/>
      <c r="S1921" s="84"/>
      <c r="T1921" s="85"/>
      <c r="AT1921" s="18" t="s">
        <v>162</v>
      </c>
      <c r="AU1921" s="18" t="s">
        <v>84</v>
      </c>
    </row>
    <row r="1922" s="12" customFormat="1">
      <c r="B1922" s="236"/>
      <c r="C1922" s="237"/>
      <c r="D1922" s="233" t="s">
        <v>164</v>
      </c>
      <c r="E1922" s="238" t="s">
        <v>19</v>
      </c>
      <c r="F1922" s="239" t="s">
        <v>1337</v>
      </c>
      <c r="G1922" s="237"/>
      <c r="H1922" s="240">
        <v>2.2549999999999999</v>
      </c>
      <c r="I1922" s="241"/>
      <c r="J1922" s="237"/>
      <c r="K1922" s="237"/>
      <c r="L1922" s="242"/>
      <c r="M1922" s="243"/>
      <c r="N1922" s="244"/>
      <c r="O1922" s="244"/>
      <c r="P1922" s="244"/>
      <c r="Q1922" s="244"/>
      <c r="R1922" s="244"/>
      <c r="S1922" s="244"/>
      <c r="T1922" s="245"/>
      <c r="AT1922" s="246" t="s">
        <v>164</v>
      </c>
      <c r="AU1922" s="246" t="s">
        <v>84</v>
      </c>
      <c r="AV1922" s="12" t="s">
        <v>84</v>
      </c>
      <c r="AW1922" s="12" t="s">
        <v>34</v>
      </c>
      <c r="AX1922" s="12" t="s">
        <v>74</v>
      </c>
      <c r="AY1922" s="246" t="s">
        <v>153</v>
      </c>
    </row>
    <row r="1923" s="13" customFormat="1">
      <c r="B1923" s="247"/>
      <c r="C1923" s="248"/>
      <c r="D1923" s="233" t="s">
        <v>164</v>
      </c>
      <c r="E1923" s="249" t="s">
        <v>19</v>
      </c>
      <c r="F1923" s="250" t="s">
        <v>167</v>
      </c>
      <c r="G1923" s="248"/>
      <c r="H1923" s="251">
        <v>2.2549999999999999</v>
      </c>
      <c r="I1923" s="252"/>
      <c r="J1923" s="248"/>
      <c r="K1923" s="248"/>
      <c r="L1923" s="253"/>
      <c r="M1923" s="254"/>
      <c r="N1923" s="255"/>
      <c r="O1923" s="255"/>
      <c r="P1923" s="255"/>
      <c r="Q1923" s="255"/>
      <c r="R1923" s="255"/>
      <c r="S1923" s="255"/>
      <c r="T1923" s="256"/>
      <c r="AT1923" s="257" t="s">
        <v>164</v>
      </c>
      <c r="AU1923" s="257" t="s">
        <v>84</v>
      </c>
      <c r="AV1923" s="13" t="s">
        <v>160</v>
      </c>
      <c r="AW1923" s="13" t="s">
        <v>34</v>
      </c>
      <c r="AX1923" s="13" t="s">
        <v>82</v>
      </c>
      <c r="AY1923" s="257" t="s">
        <v>153</v>
      </c>
    </row>
    <row r="1924" s="1" customFormat="1" ht="24" customHeight="1">
      <c r="B1924" s="39"/>
      <c r="C1924" s="220" t="s">
        <v>2030</v>
      </c>
      <c r="D1924" s="220" t="s">
        <v>155</v>
      </c>
      <c r="E1924" s="221" t="s">
        <v>2031</v>
      </c>
      <c r="F1924" s="222" t="s">
        <v>2032</v>
      </c>
      <c r="G1924" s="223" t="s">
        <v>215</v>
      </c>
      <c r="H1924" s="224">
        <v>0.084000000000000005</v>
      </c>
      <c r="I1924" s="225"/>
      <c r="J1924" s="226">
        <f>ROUND(I1924*H1924,2)</f>
        <v>0</v>
      </c>
      <c r="K1924" s="222" t="s">
        <v>159</v>
      </c>
      <c r="L1924" s="44"/>
      <c r="M1924" s="227" t="s">
        <v>19</v>
      </c>
      <c r="N1924" s="228" t="s">
        <v>45</v>
      </c>
      <c r="O1924" s="84"/>
      <c r="P1924" s="229">
        <f>O1924*H1924</f>
        <v>0</v>
      </c>
      <c r="Q1924" s="229">
        <v>0</v>
      </c>
      <c r="R1924" s="229">
        <f>Q1924*H1924</f>
        <v>0</v>
      </c>
      <c r="S1924" s="229">
        <v>0</v>
      </c>
      <c r="T1924" s="230">
        <f>S1924*H1924</f>
        <v>0</v>
      </c>
      <c r="AR1924" s="231" t="s">
        <v>257</v>
      </c>
      <c r="AT1924" s="231" t="s">
        <v>155</v>
      </c>
      <c r="AU1924" s="231" t="s">
        <v>84</v>
      </c>
      <c r="AY1924" s="18" t="s">
        <v>153</v>
      </c>
      <c r="BE1924" s="232">
        <f>IF(N1924="základní",J1924,0)</f>
        <v>0</v>
      </c>
      <c r="BF1924" s="232">
        <f>IF(N1924="snížená",J1924,0)</f>
        <v>0</v>
      </c>
      <c r="BG1924" s="232">
        <f>IF(N1924="zákl. přenesená",J1924,0)</f>
        <v>0</v>
      </c>
      <c r="BH1924" s="232">
        <f>IF(N1924="sníž. přenesená",J1924,0)</f>
        <v>0</v>
      </c>
      <c r="BI1924" s="232">
        <f>IF(N1924="nulová",J1924,0)</f>
        <v>0</v>
      </c>
      <c r="BJ1924" s="18" t="s">
        <v>82</v>
      </c>
      <c r="BK1924" s="232">
        <f>ROUND(I1924*H1924,2)</f>
        <v>0</v>
      </c>
      <c r="BL1924" s="18" t="s">
        <v>257</v>
      </c>
      <c r="BM1924" s="231" t="s">
        <v>2033</v>
      </c>
    </row>
    <row r="1925" s="1" customFormat="1">
      <c r="B1925" s="39"/>
      <c r="C1925" s="40"/>
      <c r="D1925" s="233" t="s">
        <v>162</v>
      </c>
      <c r="E1925" s="40"/>
      <c r="F1925" s="234" t="s">
        <v>1524</v>
      </c>
      <c r="G1925" s="40"/>
      <c r="H1925" s="40"/>
      <c r="I1925" s="146"/>
      <c r="J1925" s="40"/>
      <c r="K1925" s="40"/>
      <c r="L1925" s="44"/>
      <c r="M1925" s="235"/>
      <c r="N1925" s="84"/>
      <c r="O1925" s="84"/>
      <c r="P1925" s="84"/>
      <c r="Q1925" s="84"/>
      <c r="R1925" s="84"/>
      <c r="S1925" s="84"/>
      <c r="T1925" s="85"/>
      <c r="AT1925" s="18" t="s">
        <v>162</v>
      </c>
      <c r="AU1925" s="18" t="s">
        <v>84</v>
      </c>
    </row>
    <row r="1926" s="11" customFormat="1" ht="25.92" customHeight="1">
      <c r="B1926" s="204"/>
      <c r="C1926" s="205"/>
      <c r="D1926" s="206" t="s">
        <v>73</v>
      </c>
      <c r="E1926" s="207" t="s">
        <v>2034</v>
      </c>
      <c r="F1926" s="207" t="s">
        <v>2035</v>
      </c>
      <c r="G1926" s="205"/>
      <c r="H1926" s="205"/>
      <c r="I1926" s="208"/>
      <c r="J1926" s="209">
        <f>BK1926</f>
        <v>0</v>
      </c>
      <c r="K1926" s="205"/>
      <c r="L1926" s="210"/>
      <c r="M1926" s="211"/>
      <c r="N1926" s="212"/>
      <c r="O1926" s="212"/>
      <c r="P1926" s="213">
        <f>SUM(P1927:P1932)</f>
        <v>0</v>
      </c>
      <c r="Q1926" s="212"/>
      <c r="R1926" s="213">
        <f>SUM(R1927:R1932)</f>
        <v>0</v>
      </c>
      <c r="S1926" s="212"/>
      <c r="T1926" s="214">
        <f>SUM(T1927:T1932)</f>
        <v>0</v>
      </c>
      <c r="AR1926" s="215" t="s">
        <v>160</v>
      </c>
      <c r="AT1926" s="216" t="s">
        <v>73</v>
      </c>
      <c r="AU1926" s="216" t="s">
        <v>74</v>
      </c>
      <c r="AY1926" s="215" t="s">
        <v>153</v>
      </c>
      <c r="BK1926" s="217">
        <f>SUM(BK1927:BK1932)</f>
        <v>0</v>
      </c>
    </row>
    <row r="1927" s="1" customFormat="1" ht="16.5" customHeight="1">
      <c r="B1927" s="39"/>
      <c r="C1927" s="220" t="s">
        <v>2036</v>
      </c>
      <c r="D1927" s="220" t="s">
        <v>155</v>
      </c>
      <c r="E1927" s="221" t="s">
        <v>2037</v>
      </c>
      <c r="F1927" s="222" t="s">
        <v>2038</v>
      </c>
      <c r="G1927" s="223" t="s">
        <v>2039</v>
      </c>
      <c r="H1927" s="224">
        <v>100</v>
      </c>
      <c r="I1927" s="225"/>
      <c r="J1927" s="226">
        <f>ROUND(I1927*H1927,2)</f>
        <v>0</v>
      </c>
      <c r="K1927" s="222" t="s">
        <v>159</v>
      </c>
      <c r="L1927" s="44"/>
      <c r="M1927" s="227" t="s">
        <v>19</v>
      </c>
      <c r="N1927" s="228" t="s">
        <v>45</v>
      </c>
      <c r="O1927" s="84"/>
      <c r="P1927" s="229">
        <f>O1927*H1927</f>
        <v>0</v>
      </c>
      <c r="Q1927" s="229">
        <v>0</v>
      </c>
      <c r="R1927" s="229">
        <f>Q1927*H1927</f>
        <v>0</v>
      </c>
      <c r="S1927" s="229">
        <v>0</v>
      </c>
      <c r="T1927" s="230">
        <f>S1927*H1927</f>
        <v>0</v>
      </c>
      <c r="AR1927" s="231" t="s">
        <v>2040</v>
      </c>
      <c r="AT1927" s="231" t="s">
        <v>155</v>
      </c>
      <c r="AU1927" s="231" t="s">
        <v>82</v>
      </c>
      <c r="AY1927" s="18" t="s">
        <v>153</v>
      </c>
      <c r="BE1927" s="232">
        <f>IF(N1927="základní",J1927,0)</f>
        <v>0</v>
      </c>
      <c r="BF1927" s="232">
        <f>IF(N1927="snížená",J1927,0)</f>
        <v>0</v>
      </c>
      <c r="BG1927" s="232">
        <f>IF(N1927="zákl. přenesená",J1927,0)</f>
        <v>0</v>
      </c>
      <c r="BH1927" s="232">
        <f>IF(N1927="sníž. přenesená",J1927,0)</f>
        <v>0</v>
      </c>
      <c r="BI1927" s="232">
        <f>IF(N1927="nulová",J1927,0)</f>
        <v>0</v>
      </c>
      <c r="BJ1927" s="18" t="s">
        <v>82</v>
      </c>
      <c r="BK1927" s="232">
        <f>ROUND(I1927*H1927,2)</f>
        <v>0</v>
      </c>
      <c r="BL1927" s="18" t="s">
        <v>2040</v>
      </c>
      <c r="BM1927" s="231" t="s">
        <v>2041</v>
      </c>
    </row>
    <row r="1928" s="12" customFormat="1">
      <c r="B1928" s="236"/>
      <c r="C1928" s="237"/>
      <c r="D1928" s="233" t="s">
        <v>164</v>
      </c>
      <c r="E1928" s="238" t="s">
        <v>19</v>
      </c>
      <c r="F1928" s="239" t="s">
        <v>2042</v>
      </c>
      <c r="G1928" s="237"/>
      <c r="H1928" s="240">
        <v>100</v>
      </c>
      <c r="I1928" s="241"/>
      <c r="J1928" s="237"/>
      <c r="K1928" s="237"/>
      <c r="L1928" s="242"/>
      <c r="M1928" s="243"/>
      <c r="N1928" s="244"/>
      <c r="O1928" s="244"/>
      <c r="P1928" s="244"/>
      <c r="Q1928" s="244"/>
      <c r="R1928" s="244"/>
      <c r="S1928" s="244"/>
      <c r="T1928" s="245"/>
      <c r="AT1928" s="246" t="s">
        <v>164</v>
      </c>
      <c r="AU1928" s="246" t="s">
        <v>82</v>
      </c>
      <c r="AV1928" s="12" t="s">
        <v>84</v>
      </c>
      <c r="AW1928" s="12" t="s">
        <v>34</v>
      </c>
      <c r="AX1928" s="12" t="s">
        <v>74</v>
      </c>
      <c r="AY1928" s="246" t="s">
        <v>153</v>
      </c>
    </row>
    <row r="1929" s="13" customFormat="1">
      <c r="B1929" s="247"/>
      <c r="C1929" s="248"/>
      <c r="D1929" s="233" t="s">
        <v>164</v>
      </c>
      <c r="E1929" s="249" t="s">
        <v>19</v>
      </c>
      <c r="F1929" s="250" t="s">
        <v>167</v>
      </c>
      <c r="G1929" s="248"/>
      <c r="H1929" s="251">
        <v>100</v>
      </c>
      <c r="I1929" s="252"/>
      <c r="J1929" s="248"/>
      <c r="K1929" s="248"/>
      <c r="L1929" s="253"/>
      <c r="M1929" s="254"/>
      <c r="N1929" s="255"/>
      <c r="O1929" s="255"/>
      <c r="P1929" s="255"/>
      <c r="Q1929" s="255"/>
      <c r="R1929" s="255"/>
      <c r="S1929" s="255"/>
      <c r="T1929" s="256"/>
      <c r="AT1929" s="257" t="s">
        <v>164</v>
      </c>
      <c r="AU1929" s="257" t="s">
        <v>82</v>
      </c>
      <c r="AV1929" s="13" t="s">
        <v>160</v>
      </c>
      <c r="AW1929" s="13" t="s">
        <v>34</v>
      </c>
      <c r="AX1929" s="13" t="s">
        <v>82</v>
      </c>
      <c r="AY1929" s="257" t="s">
        <v>153</v>
      </c>
    </row>
    <row r="1930" s="1" customFormat="1" ht="16.5" customHeight="1">
      <c r="B1930" s="39"/>
      <c r="C1930" s="220" t="s">
        <v>2043</v>
      </c>
      <c r="D1930" s="220" t="s">
        <v>155</v>
      </c>
      <c r="E1930" s="221" t="s">
        <v>2044</v>
      </c>
      <c r="F1930" s="222" t="s">
        <v>2045</v>
      </c>
      <c r="G1930" s="223" t="s">
        <v>2039</v>
      </c>
      <c r="H1930" s="224">
        <v>100</v>
      </c>
      <c r="I1930" s="225"/>
      <c r="J1930" s="226">
        <f>ROUND(I1930*H1930,2)</f>
        <v>0</v>
      </c>
      <c r="K1930" s="222" t="s">
        <v>159</v>
      </c>
      <c r="L1930" s="44"/>
      <c r="M1930" s="227" t="s">
        <v>19</v>
      </c>
      <c r="N1930" s="228" t="s">
        <v>45</v>
      </c>
      <c r="O1930" s="84"/>
      <c r="P1930" s="229">
        <f>O1930*H1930</f>
        <v>0</v>
      </c>
      <c r="Q1930" s="229">
        <v>0</v>
      </c>
      <c r="R1930" s="229">
        <f>Q1930*H1930</f>
        <v>0</v>
      </c>
      <c r="S1930" s="229">
        <v>0</v>
      </c>
      <c r="T1930" s="230">
        <f>S1930*H1930</f>
        <v>0</v>
      </c>
      <c r="AR1930" s="231" t="s">
        <v>2040</v>
      </c>
      <c r="AT1930" s="231" t="s">
        <v>155</v>
      </c>
      <c r="AU1930" s="231" t="s">
        <v>82</v>
      </c>
      <c r="AY1930" s="18" t="s">
        <v>153</v>
      </c>
      <c r="BE1930" s="232">
        <f>IF(N1930="základní",J1930,0)</f>
        <v>0</v>
      </c>
      <c r="BF1930" s="232">
        <f>IF(N1930="snížená",J1930,0)</f>
        <v>0</v>
      </c>
      <c r="BG1930" s="232">
        <f>IF(N1930="zákl. přenesená",J1930,0)</f>
        <v>0</v>
      </c>
      <c r="BH1930" s="232">
        <f>IF(N1930="sníž. přenesená",J1930,0)</f>
        <v>0</v>
      </c>
      <c r="BI1930" s="232">
        <f>IF(N1930="nulová",J1930,0)</f>
        <v>0</v>
      </c>
      <c r="BJ1930" s="18" t="s">
        <v>82</v>
      </c>
      <c r="BK1930" s="232">
        <f>ROUND(I1930*H1930,2)</f>
        <v>0</v>
      </c>
      <c r="BL1930" s="18" t="s">
        <v>2040</v>
      </c>
      <c r="BM1930" s="231" t="s">
        <v>2046</v>
      </c>
    </row>
    <row r="1931" s="12" customFormat="1">
      <c r="B1931" s="236"/>
      <c r="C1931" s="237"/>
      <c r="D1931" s="233" t="s">
        <v>164</v>
      </c>
      <c r="E1931" s="238" t="s">
        <v>19</v>
      </c>
      <c r="F1931" s="239" t="s">
        <v>2042</v>
      </c>
      <c r="G1931" s="237"/>
      <c r="H1931" s="240">
        <v>100</v>
      </c>
      <c r="I1931" s="241"/>
      <c r="J1931" s="237"/>
      <c r="K1931" s="237"/>
      <c r="L1931" s="242"/>
      <c r="M1931" s="243"/>
      <c r="N1931" s="244"/>
      <c r="O1931" s="244"/>
      <c r="P1931" s="244"/>
      <c r="Q1931" s="244"/>
      <c r="R1931" s="244"/>
      <c r="S1931" s="244"/>
      <c r="T1931" s="245"/>
      <c r="AT1931" s="246" t="s">
        <v>164</v>
      </c>
      <c r="AU1931" s="246" t="s">
        <v>82</v>
      </c>
      <c r="AV1931" s="12" t="s">
        <v>84</v>
      </c>
      <c r="AW1931" s="12" t="s">
        <v>34</v>
      </c>
      <c r="AX1931" s="12" t="s">
        <v>74</v>
      </c>
      <c r="AY1931" s="246" t="s">
        <v>153</v>
      </c>
    </row>
    <row r="1932" s="13" customFormat="1">
      <c r="B1932" s="247"/>
      <c r="C1932" s="248"/>
      <c r="D1932" s="233" t="s">
        <v>164</v>
      </c>
      <c r="E1932" s="249" t="s">
        <v>19</v>
      </c>
      <c r="F1932" s="250" t="s">
        <v>167</v>
      </c>
      <c r="G1932" s="248"/>
      <c r="H1932" s="251">
        <v>100</v>
      </c>
      <c r="I1932" s="252"/>
      <c r="J1932" s="248"/>
      <c r="K1932" s="248"/>
      <c r="L1932" s="253"/>
      <c r="M1932" s="290"/>
      <c r="N1932" s="291"/>
      <c r="O1932" s="291"/>
      <c r="P1932" s="291"/>
      <c r="Q1932" s="291"/>
      <c r="R1932" s="291"/>
      <c r="S1932" s="291"/>
      <c r="T1932" s="292"/>
      <c r="AT1932" s="257" t="s">
        <v>164</v>
      </c>
      <c r="AU1932" s="257" t="s">
        <v>82</v>
      </c>
      <c r="AV1932" s="13" t="s">
        <v>160</v>
      </c>
      <c r="AW1932" s="13" t="s">
        <v>34</v>
      </c>
      <c r="AX1932" s="13" t="s">
        <v>82</v>
      </c>
      <c r="AY1932" s="257" t="s">
        <v>153</v>
      </c>
    </row>
    <row r="1933" s="1" customFormat="1" ht="6.96" customHeight="1">
      <c r="B1933" s="59"/>
      <c r="C1933" s="60"/>
      <c r="D1933" s="60"/>
      <c r="E1933" s="60"/>
      <c r="F1933" s="60"/>
      <c r="G1933" s="60"/>
      <c r="H1933" s="60"/>
      <c r="I1933" s="171"/>
      <c r="J1933" s="60"/>
      <c r="K1933" s="60"/>
      <c r="L1933" s="44"/>
    </row>
  </sheetData>
  <sheetProtection sheet="1" autoFilter="0" formatColumns="0" formatRows="0" objects="1" scenarios="1" spinCount="100000" saltValue="UhMY570x4d189oW46Cd8NFRY1bgsI48qMiLUd9zU52XPvm9sMgTsyuGUxjR7+SdT+vr8v3NZgmB308qNgjCDjg==" hashValue="PSu7V4cj8A5iqBFD7BjmQUK0YWCoWwO9wqITbZU8kWc3Kq5VqjL80yxhsefSkJ8u+gYjAsC68ov2GhSXewoFGA==" algorithmName="SHA-512" password="CC35"/>
  <autoFilter ref="C107:K1932"/>
  <mergeCells count="9">
    <mergeCell ref="E7:H7"/>
    <mergeCell ref="E9:H9"/>
    <mergeCell ref="E18:H18"/>
    <mergeCell ref="E27:H27"/>
    <mergeCell ref="E48:H48"/>
    <mergeCell ref="E50:H50"/>
    <mergeCell ref="E98:H98"/>
    <mergeCell ref="E100:H10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7" customWidth="1"/>
    <col min="8" max="8" width="11.5" customWidth="1"/>
    <col min="9" max="9" width="20.17" style="138" customWidth="1"/>
    <col min="10" max="10" width="20.17" customWidth="1"/>
    <col min="11" max="11" width="20.17"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91</v>
      </c>
    </row>
    <row r="3" ht="6.96" customHeight="1">
      <c r="B3" s="139"/>
      <c r="C3" s="140"/>
      <c r="D3" s="140"/>
      <c r="E3" s="140"/>
      <c r="F3" s="140"/>
      <c r="G3" s="140"/>
      <c r="H3" s="140"/>
      <c r="I3" s="141"/>
      <c r="J3" s="140"/>
      <c r="K3" s="140"/>
      <c r="L3" s="21"/>
      <c r="AT3" s="18" t="s">
        <v>84</v>
      </c>
    </row>
    <row r="4" ht="24.96" customHeight="1">
      <c r="B4" s="21"/>
      <c r="D4" s="142" t="s">
        <v>102</v>
      </c>
      <c r="L4" s="21"/>
      <c r="M4" s="143" t="s">
        <v>10</v>
      </c>
      <c r="AT4" s="18" t="s">
        <v>4</v>
      </c>
    </row>
    <row r="5" ht="6.96" customHeight="1">
      <c r="B5" s="21"/>
      <c r="L5" s="21"/>
    </row>
    <row r="6" ht="12" customHeight="1">
      <c r="B6" s="21"/>
      <c r="D6" s="144" t="s">
        <v>16</v>
      </c>
      <c r="L6" s="21"/>
    </row>
    <row r="7" ht="16.5" customHeight="1">
      <c r="B7" s="21"/>
      <c r="E7" s="145" t="str">
        <f>'Rekapitulace zakázky'!K6</f>
        <v>Jedlová ON - oprava objektu</v>
      </c>
      <c r="F7" s="144"/>
      <c r="G7" s="144"/>
      <c r="H7" s="144"/>
      <c r="L7" s="21"/>
    </row>
    <row r="8" ht="12" customHeight="1">
      <c r="B8" s="21"/>
      <c r="D8" s="144" t="s">
        <v>103</v>
      </c>
      <c r="L8" s="21"/>
    </row>
    <row r="9" s="1" customFormat="1" ht="16.5" customHeight="1">
      <c r="B9" s="44"/>
      <c r="E9" s="145" t="s">
        <v>2047</v>
      </c>
      <c r="F9" s="1"/>
      <c r="G9" s="1"/>
      <c r="H9" s="1"/>
      <c r="I9" s="146"/>
      <c r="L9" s="44"/>
    </row>
    <row r="10" s="1" customFormat="1" ht="12" customHeight="1">
      <c r="B10" s="44"/>
      <c r="D10" s="144" t="s">
        <v>2048</v>
      </c>
      <c r="I10" s="146"/>
      <c r="L10" s="44"/>
    </row>
    <row r="11" s="1" customFormat="1" ht="36.96" customHeight="1">
      <c r="B11" s="44"/>
      <c r="E11" s="147" t="s">
        <v>2049</v>
      </c>
      <c r="F11" s="1"/>
      <c r="G11" s="1"/>
      <c r="H11" s="1"/>
      <c r="I11" s="146"/>
      <c r="L11" s="44"/>
    </row>
    <row r="12" s="1" customFormat="1">
      <c r="B12" s="44"/>
      <c r="I12" s="146"/>
      <c r="L12" s="44"/>
    </row>
    <row r="13" s="1" customFormat="1" ht="12" customHeight="1">
      <c r="B13" s="44"/>
      <c r="D13" s="144" t="s">
        <v>18</v>
      </c>
      <c r="F13" s="133" t="s">
        <v>19</v>
      </c>
      <c r="I13" s="148" t="s">
        <v>20</v>
      </c>
      <c r="J13" s="133" t="s">
        <v>19</v>
      </c>
      <c r="L13" s="44"/>
    </row>
    <row r="14" s="1" customFormat="1" ht="12" customHeight="1">
      <c r="B14" s="44"/>
      <c r="D14" s="144" t="s">
        <v>21</v>
      </c>
      <c r="F14" s="133" t="s">
        <v>22</v>
      </c>
      <c r="I14" s="148" t="s">
        <v>23</v>
      </c>
      <c r="J14" s="149" t="str">
        <f>'Rekapitulace zakázky'!AN8</f>
        <v>3. 6. 2019</v>
      </c>
      <c r="L14" s="44"/>
    </row>
    <row r="15" s="1" customFormat="1" ht="10.8" customHeight="1">
      <c r="B15" s="44"/>
      <c r="I15" s="146"/>
      <c r="L15" s="44"/>
    </row>
    <row r="16" s="1" customFormat="1" ht="12" customHeight="1">
      <c r="B16" s="44"/>
      <c r="D16" s="144" t="s">
        <v>25</v>
      </c>
      <c r="I16" s="148" t="s">
        <v>26</v>
      </c>
      <c r="J16" s="133" t="s">
        <v>19</v>
      </c>
      <c r="L16" s="44"/>
    </row>
    <row r="17" s="1" customFormat="1" ht="18" customHeight="1">
      <c r="B17" s="44"/>
      <c r="E17" s="133" t="s">
        <v>27</v>
      </c>
      <c r="I17" s="148" t="s">
        <v>28</v>
      </c>
      <c r="J17" s="133" t="s">
        <v>19</v>
      </c>
      <c r="L17" s="44"/>
    </row>
    <row r="18" s="1" customFormat="1" ht="6.96" customHeight="1">
      <c r="B18" s="44"/>
      <c r="I18" s="146"/>
      <c r="L18" s="44"/>
    </row>
    <row r="19" s="1" customFormat="1" ht="12" customHeight="1">
      <c r="B19" s="44"/>
      <c r="D19" s="144" t="s">
        <v>29</v>
      </c>
      <c r="I19" s="148" t="s">
        <v>26</v>
      </c>
      <c r="J19" s="34" t="str">
        <f>'Rekapitulace zakázky'!AN13</f>
        <v>Vyplň údaj</v>
      </c>
      <c r="L19" s="44"/>
    </row>
    <row r="20" s="1" customFormat="1" ht="18" customHeight="1">
      <c r="B20" s="44"/>
      <c r="E20" s="34" t="str">
        <f>'Rekapitulace zakázky'!E14</f>
        <v>Vyplň údaj</v>
      </c>
      <c r="F20" s="133"/>
      <c r="G20" s="133"/>
      <c r="H20" s="133"/>
      <c r="I20" s="148" t="s">
        <v>28</v>
      </c>
      <c r="J20" s="34" t="str">
        <f>'Rekapitulace zakázky'!AN14</f>
        <v>Vyplň údaj</v>
      </c>
      <c r="L20" s="44"/>
    </row>
    <row r="21" s="1" customFormat="1" ht="6.96" customHeight="1">
      <c r="B21" s="44"/>
      <c r="I21" s="146"/>
      <c r="L21" s="44"/>
    </row>
    <row r="22" s="1" customFormat="1" ht="12" customHeight="1">
      <c r="B22" s="44"/>
      <c r="D22" s="144" t="s">
        <v>31</v>
      </c>
      <c r="I22" s="148" t="s">
        <v>26</v>
      </c>
      <c r="J22" s="133" t="s">
        <v>32</v>
      </c>
      <c r="L22" s="44"/>
    </row>
    <row r="23" s="1" customFormat="1" ht="18" customHeight="1">
      <c r="B23" s="44"/>
      <c r="E23" s="133" t="s">
        <v>33</v>
      </c>
      <c r="I23" s="148" t="s">
        <v>28</v>
      </c>
      <c r="J23" s="133" t="s">
        <v>19</v>
      </c>
      <c r="L23" s="44"/>
    </row>
    <row r="24" s="1" customFormat="1" ht="6.96" customHeight="1">
      <c r="B24" s="44"/>
      <c r="I24" s="146"/>
      <c r="L24" s="44"/>
    </row>
    <row r="25" s="1" customFormat="1" ht="12" customHeight="1">
      <c r="B25" s="44"/>
      <c r="D25" s="144" t="s">
        <v>35</v>
      </c>
      <c r="I25" s="148" t="s">
        <v>26</v>
      </c>
      <c r="J25" s="133" t="s">
        <v>36</v>
      </c>
      <c r="L25" s="44"/>
    </row>
    <row r="26" s="1" customFormat="1" ht="18" customHeight="1">
      <c r="B26" s="44"/>
      <c r="E26" s="133" t="s">
        <v>37</v>
      </c>
      <c r="I26" s="148" t="s">
        <v>28</v>
      </c>
      <c r="J26" s="133" t="s">
        <v>19</v>
      </c>
      <c r="L26" s="44"/>
    </row>
    <row r="27" s="1" customFormat="1" ht="6.96" customHeight="1">
      <c r="B27" s="44"/>
      <c r="I27" s="146"/>
      <c r="L27" s="44"/>
    </row>
    <row r="28" s="1" customFormat="1" ht="12" customHeight="1">
      <c r="B28" s="44"/>
      <c r="D28" s="144" t="s">
        <v>38</v>
      </c>
      <c r="I28" s="146"/>
      <c r="L28" s="44"/>
    </row>
    <row r="29" s="7" customFormat="1" ht="51" customHeight="1">
      <c r="B29" s="150"/>
      <c r="E29" s="151" t="s">
        <v>39</v>
      </c>
      <c r="F29" s="151"/>
      <c r="G29" s="151"/>
      <c r="H29" s="151"/>
      <c r="I29" s="152"/>
      <c r="L29" s="150"/>
    </row>
    <row r="30" s="1" customFormat="1" ht="6.96" customHeight="1">
      <c r="B30" s="44"/>
      <c r="I30" s="146"/>
      <c r="L30" s="44"/>
    </row>
    <row r="31" s="1" customFormat="1" ht="6.96" customHeight="1">
      <c r="B31" s="44"/>
      <c r="D31" s="76"/>
      <c r="E31" s="76"/>
      <c r="F31" s="76"/>
      <c r="G31" s="76"/>
      <c r="H31" s="76"/>
      <c r="I31" s="153"/>
      <c r="J31" s="76"/>
      <c r="K31" s="76"/>
      <c r="L31" s="44"/>
    </row>
    <row r="32" s="1" customFormat="1" ht="25.44" customHeight="1">
      <c r="B32" s="44"/>
      <c r="D32" s="154" t="s">
        <v>40</v>
      </c>
      <c r="I32" s="146"/>
      <c r="J32" s="155">
        <f>ROUND(J91, 2)</f>
        <v>0</v>
      </c>
      <c r="L32" s="44"/>
    </row>
    <row r="33" s="1" customFormat="1" ht="6.96" customHeight="1">
      <c r="B33" s="44"/>
      <c r="D33" s="76"/>
      <c r="E33" s="76"/>
      <c r="F33" s="76"/>
      <c r="G33" s="76"/>
      <c r="H33" s="76"/>
      <c r="I33" s="153"/>
      <c r="J33" s="76"/>
      <c r="K33" s="76"/>
      <c r="L33" s="44"/>
    </row>
    <row r="34" s="1" customFormat="1" ht="14.4" customHeight="1">
      <c r="B34" s="44"/>
      <c r="F34" s="156" t="s">
        <v>42</v>
      </c>
      <c r="I34" s="157" t="s">
        <v>41</v>
      </c>
      <c r="J34" s="156" t="s">
        <v>43</v>
      </c>
      <c r="L34" s="44"/>
    </row>
    <row r="35" s="1" customFormat="1" ht="14.4" customHeight="1">
      <c r="B35" s="44"/>
      <c r="D35" s="158" t="s">
        <v>44</v>
      </c>
      <c r="E35" s="144" t="s">
        <v>45</v>
      </c>
      <c r="F35" s="159">
        <f>ROUND((SUM(BE91:BE182)),  2)</f>
        <v>0</v>
      </c>
      <c r="I35" s="160">
        <v>0.20999999999999999</v>
      </c>
      <c r="J35" s="159">
        <f>ROUND(((SUM(BE91:BE182))*I35),  2)</f>
        <v>0</v>
      </c>
      <c r="L35" s="44"/>
    </row>
    <row r="36" s="1" customFormat="1" ht="14.4" customHeight="1">
      <c r="B36" s="44"/>
      <c r="E36" s="144" t="s">
        <v>46</v>
      </c>
      <c r="F36" s="159">
        <f>ROUND((SUM(BF91:BF182)),  2)</f>
        <v>0</v>
      </c>
      <c r="I36" s="160">
        <v>0.14999999999999999</v>
      </c>
      <c r="J36" s="159">
        <f>ROUND(((SUM(BF91:BF182))*I36),  2)</f>
        <v>0</v>
      </c>
      <c r="L36" s="44"/>
    </row>
    <row r="37" hidden="1" s="1" customFormat="1" ht="14.4" customHeight="1">
      <c r="B37" s="44"/>
      <c r="E37" s="144" t="s">
        <v>47</v>
      </c>
      <c r="F37" s="159">
        <f>ROUND((SUM(BG91:BG182)),  2)</f>
        <v>0</v>
      </c>
      <c r="I37" s="160">
        <v>0.20999999999999999</v>
      </c>
      <c r="J37" s="159">
        <f>0</f>
        <v>0</v>
      </c>
      <c r="L37" s="44"/>
    </row>
    <row r="38" hidden="1" s="1" customFormat="1" ht="14.4" customHeight="1">
      <c r="B38" s="44"/>
      <c r="E38" s="144" t="s">
        <v>48</v>
      </c>
      <c r="F38" s="159">
        <f>ROUND((SUM(BH91:BH182)),  2)</f>
        <v>0</v>
      </c>
      <c r="I38" s="160">
        <v>0.14999999999999999</v>
      </c>
      <c r="J38" s="159">
        <f>0</f>
        <v>0</v>
      </c>
      <c r="L38" s="44"/>
    </row>
    <row r="39" hidden="1" s="1" customFormat="1" ht="14.4" customHeight="1">
      <c r="B39" s="44"/>
      <c r="E39" s="144" t="s">
        <v>49</v>
      </c>
      <c r="F39" s="159">
        <f>ROUND((SUM(BI91:BI182)),  2)</f>
        <v>0</v>
      </c>
      <c r="I39" s="160">
        <v>0</v>
      </c>
      <c r="J39" s="159">
        <f>0</f>
        <v>0</v>
      </c>
      <c r="L39" s="44"/>
    </row>
    <row r="40" s="1" customFormat="1" ht="6.96" customHeight="1">
      <c r="B40" s="44"/>
      <c r="I40" s="146"/>
      <c r="L40" s="44"/>
    </row>
    <row r="41" s="1" customFormat="1" ht="25.44" customHeight="1">
      <c r="B41" s="44"/>
      <c r="C41" s="161"/>
      <c r="D41" s="162" t="s">
        <v>50</v>
      </c>
      <c r="E41" s="163"/>
      <c r="F41" s="163"/>
      <c r="G41" s="164" t="s">
        <v>51</v>
      </c>
      <c r="H41" s="165" t="s">
        <v>52</v>
      </c>
      <c r="I41" s="166"/>
      <c r="J41" s="167">
        <f>SUM(J32:J39)</f>
        <v>0</v>
      </c>
      <c r="K41" s="168"/>
      <c r="L41" s="44"/>
    </row>
    <row r="42" s="1" customFormat="1" ht="14.4" customHeight="1">
      <c r="B42" s="169"/>
      <c r="C42" s="170"/>
      <c r="D42" s="170"/>
      <c r="E42" s="170"/>
      <c r="F42" s="170"/>
      <c r="G42" s="170"/>
      <c r="H42" s="170"/>
      <c r="I42" s="171"/>
      <c r="J42" s="170"/>
      <c r="K42" s="170"/>
      <c r="L42" s="44"/>
    </row>
    <row r="46" s="1" customFormat="1" ht="6.96" customHeight="1">
      <c r="B46" s="172"/>
      <c r="C46" s="173"/>
      <c r="D46" s="173"/>
      <c r="E46" s="173"/>
      <c r="F46" s="173"/>
      <c r="G46" s="173"/>
      <c r="H46" s="173"/>
      <c r="I46" s="174"/>
      <c r="J46" s="173"/>
      <c r="K46" s="173"/>
      <c r="L46" s="44"/>
    </row>
    <row r="47" s="1" customFormat="1" ht="24.96" customHeight="1">
      <c r="B47" s="39"/>
      <c r="C47" s="24" t="s">
        <v>105</v>
      </c>
      <c r="D47" s="40"/>
      <c r="E47" s="40"/>
      <c r="F47" s="40"/>
      <c r="G47" s="40"/>
      <c r="H47" s="40"/>
      <c r="I47" s="146"/>
      <c r="J47" s="40"/>
      <c r="K47" s="40"/>
      <c r="L47" s="44"/>
    </row>
    <row r="48" s="1" customFormat="1" ht="6.96" customHeight="1">
      <c r="B48" s="39"/>
      <c r="C48" s="40"/>
      <c r="D48" s="40"/>
      <c r="E48" s="40"/>
      <c r="F48" s="40"/>
      <c r="G48" s="40"/>
      <c r="H48" s="40"/>
      <c r="I48" s="146"/>
      <c r="J48" s="40"/>
      <c r="K48" s="40"/>
      <c r="L48" s="44"/>
    </row>
    <row r="49" s="1" customFormat="1" ht="12" customHeight="1">
      <c r="B49" s="39"/>
      <c r="C49" s="33" t="s">
        <v>16</v>
      </c>
      <c r="D49" s="40"/>
      <c r="E49" s="40"/>
      <c r="F49" s="40"/>
      <c r="G49" s="40"/>
      <c r="H49" s="40"/>
      <c r="I49" s="146"/>
      <c r="J49" s="40"/>
      <c r="K49" s="40"/>
      <c r="L49" s="44"/>
    </row>
    <row r="50" s="1" customFormat="1" ht="16.5" customHeight="1">
      <c r="B50" s="39"/>
      <c r="C50" s="40"/>
      <c r="D50" s="40"/>
      <c r="E50" s="175" t="str">
        <f>E7</f>
        <v>Jedlová ON - oprava objektu</v>
      </c>
      <c r="F50" s="33"/>
      <c r="G50" s="33"/>
      <c r="H50" s="33"/>
      <c r="I50" s="146"/>
      <c r="J50" s="40"/>
      <c r="K50" s="40"/>
      <c r="L50" s="44"/>
    </row>
    <row r="51" ht="12" customHeight="1">
      <c r="B51" s="22"/>
      <c r="C51" s="33" t="s">
        <v>103</v>
      </c>
      <c r="D51" s="23"/>
      <c r="E51" s="23"/>
      <c r="F51" s="23"/>
      <c r="G51" s="23"/>
      <c r="H51" s="23"/>
      <c r="I51" s="138"/>
      <c r="J51" s="23"/>
      <c r="K51" s="23"/>
      <c r="L51" s="21"/>
    </row>
    <row r="52" s="1" customFormat="1" ht="16.5" customHeight="1">
      <c r="B52" s="39"/>
      <c r="C52" s="40"/>
      <c r="D52" s="40"/>
      <c r="E52" s="175" t="s">
        <v>2047</v>
      </c>
      <c r="F52" s="40"/>
      <c r="G52" s="40"/>
      <c r="H52" s="40"/>
      <c r="I52" s="146"/>
      <c r="J52" s="40"/>
      <c r="K52" s="40"/>
      <c r="L52" s="44"/>
    </row>
    <row r="53" s="1" customFormat="1" ht="12" customHeight="1">
      <c r="B53" s="39"/>
      <c r="C53" s="33" t="s">
        <v>2048</v>
      </c>
      <c r="D53" s="40"/>
      <c r="E53" s="40"/>
      <c r="F53" s="40"/>
      <c r="G53" s="40"/>
      <c r="H53" s="40"/>
      <c r="I53" s="146"/>
      <c r="J53" s="40"/>
      <c r="K53" s="40"/>
      <c r="L53" s="44"/>
    </row>
    <row r="54" s="1" customFormat="1" ht="16.5" customHeight="1">
      <c r="B54" s="39"/>
      <c r="C54" s="40"/>
      <c r="D54" s="40"/>
      <c r="E54" s="69" t="str">
        <f>E11</f>
        <v>SO 02_1 - Elektroinstalace</v>
      </c>
      <c r="F54" s="40"/>
      <c r="G54" s="40"/>
      <c r="H54" s="40"/>
      <c r="I54" s="146"/>
      <c r="J54" s="40"/>
      <c r="K54" s="40"/>
      <c r="L54" s="44"/>
    </row>
    <row r="55" s="1" customFormat="1" ht="6.96" customHeight="1">
      <c r="B55" s="39"/>
      <c r="C55" s="40"/>
      <c r="D55" s="40"/>
      <c r="E55" s="40"/>
      <c r="F55" s="40"/>
      <c r="G55" s="40"/>
      <c r="H55" s="40"/>
      <c r="I55" s="146"/>
      <c r="J55" s="40"/>
      <c r="K55" s="40"/>
      <c r="L55" s="44"/>
    </row>
    <row r="56" s="1" customFormat="1" ht="12" customHeight="1">
      <c r="B56" s="39"/>
      <c r="C56" s="33" t="s">
        <v>21</v>
      </c>
      <c r="D56" s="40"/>
      <c r="E56" s="40"/>
      <c r="F56" s="28" t="str">
        <f>F14</f>
        <v>Jiřetín pod Jedlovou</v>
      </c>
      <c r="G56" s="40"/>
      <c r="H56" s="40"/>
      <c r="I56" s="148" t="s">
        <v>23</v>
      </c>
      <c r="J56" s="72" t="str">
        <f>IF(J14="","",J14)</f>
        <v>3. 6. 2019</v>
      </c>
      <c r="K56" s="40"/>
      <c r="L56" s="44"/>
    </row>
    <row r="57" s="1" customFormat="1" ht="6.96" customHeight="1">
      <c r="B57" s="39"/>
      <c r="C57" s="40"/>
      <c r="D57" s="40"/>
      <c r="E57" s="40"/>
      <c r="F57" s="40"/>
      <c r="G57" s="40"/>
      <c r="H57" s="40"/>
      <c r="I57" s="146"/>
      <c r="J57" s="40"/>
      <c r="K57" s="40"/>
      <c r="L57" s="44"/>
    </row>
    <row r="58" s="1" customFormat="1" ht="15.15" customHeight="1">
      <c r="B58" s="39"/>
      <c r="C58" s="33" t="s">
        <v>25</v>
      </c>
      <c r="D58" s="40"/>
      <c r="E58" s="40"/>
      <c r="F58" s="28" t="str">
        <f>E17</f>
        <v>SŽDC s.o., OŘ Ústí nad Labem</v>
      </c>
      <c r="G58" s="40"/>
      <c r="H58" s="40"/>
      <c r="I58" s="148" t="s">
        <v>31</v>
      </c>
      <c r="J58" s="37" t="str">
        <f>E23</f>
        <v>Stosmol s.r.o.</v>
      </c>
      <c r="K58" s="40"/>
      <c r="L58" s="44"/>
    </row>
    <row r="59" s="1" customFormat="1" ht="27.9" customHeight="1">
      <c r="B59" s="39"/>
      <c r="C59" s="33" t="s">
        <v>29</v>
      </c>
      <c r="D59" s="40"/>
      <c r="E59" s="40"/>
      <c r="F59" s="28" t="str">
        <f>IF(E20="","",E20)</f>
        <v>Vyplň údaj</v>
      </c>
      <c r="G59" s="40"/>
      <c r="H59" s="40"/>
      <c r="I59" s="148" t="s">
        <v>35</v>
      </c>
      <c r="J59" s="37" t="str">
        <f>E26</f>
        <v>STAVEBNÍ ROZPOČTY s.r.o.</v>
      </c>
      <c r="K59" s="40"/>
      <c r="L59" s="44"/>
    </row>
    <row r="60" s="1" customFormat="1" ht="10.32" customHeight="1">
      <c r="B60" s="39"/>
      <c r="C60" s="40"/>
      <c r="D60" s="40"/>
      <c r="E60" s="40"/>
      <c r="F60" s="40"/>
      <c r="G60" s="40"/>
      <c r="H60" s="40"/>
      <c r="I60" s="146"/>
      <c r="J60" s="40"/>
      <c r="K60" s="40"/>
      <c r="L60" s="44"/>
    </row>
    <row r="61" s="1" customFormat="1" ht="29.28" customHeight="1">
      <c r="B61" s="39"/>
      <c r="C61" s="176" t="s">
        <v>106</v>
      </c>
      <c r="D61" s="177"/>
      <c r="E61" s="177"/>
      <c r="F61" s="177"/>
      <c r="G61" s="177"/>
      <c r="H61" s="177"/>
      <c r="I61" s="178"/>
      <c r="J61" s="179" t="s">
        <v>107</v>
      </c>
      <c r="K61" s="177"/>
      <c r="L61" s="44"/>
    </row>
    <row r="62" s="1" customFormat="1" ht="10.32" customHeight="1">
      <c r="B62" s="39"/>
      <c r="C62" s="40"/>
      <c r="D62" s="40"/>
      <c r="E62" s="40"/>
      <c r="F62" s="40"/>
      <c r="G62" s="40"/>
      <c r="H62" s="40"/>
      <c r="I62" s="146"/>
      <c r="J62" s="40"/>
      <c r="K62" s="40"/>
      <c r="L62" s="44"/>
    </row>
    <row r="63" s="1" customFormat="1" ht="22.8" customHeight="1">
      <c r="B63" s="39"/>
      <c r="C63" s="180" t="s">
        <v>72</v>
      </c>
      <c r="D63" s="40"/>
      <c r="E63" s="40"/>
      <c r="F63" s="40"/>
      <c r="G63" s="40"/>
      <c r="H63" s="40"/>
      <c r="I63" s="146"/>
      <c r="J63" s="102">
        <f>J91</f>
        <v>0</v>
      </c>
      <c r="K63" s="40"/>
      <c r="L63" s="44"/>
      <c r="AU63" s="18" t="s">
        <v>108</v>
      </c>
    </row>
    <row r="64" s="8" customFormat="1" ht="24.96" customHeight="1">
      <c r="B64" s="181"/>
      <c r="C64" s="182"/>
      <c r="D64" s="183" t="s">
        <v>2050</v>
      </c>
      <c r="E64" s="184"/>
      <c r="F64" s="184"/>
      <c r="G64" s="184"/>
      <c r="H64" s="184"/>
      <c r="I64" s="185"/>
      <c r="J64" s="186">
        <f>J92</f>
        <v>0</v>
      </c>
      <c r="K64" s="182"/>
      <c r="L64" s="187"/>
    </row>
    <row r="65" s="8" customFormat="1" ht="24.96" customHeight="1">
      <c r="B65" s="181"/>
      <c r="C65" s="182"/>
      <c r="D65" s="183" t="s">
        <v>2051</v>
      </c>
      <c r="E65" s="184"/>
      <c r="F65" s="184"/>
      <c r="G65" s="184"/>
      <c r="H65" s="184"/>
      <c r="I65" s="185"/>
      <c r="J65" s="186">
        <f>J136</f>
        <v>0</v>
      </c>
      <c r="K65" s="182"/>
      <c r="L65" s="187"/>
    </row>
    <row r="66" s="8" customFormat="1" ht="24.96" customHeight="1">
      <c r="B66" s="181"/>
      <c r="C66" s="182"/>
      <c r="D66" s="183" t="s">
        <v>2052</v>
      </c>
      <c r="E66" s="184"/>
      <c r="F66" s="184"/>
      <c r="G66" s="184"/>
      <c r="H66" s="184"/>
      <c r="I66" s="185"/>
      <c r="J66" s="186">
        <f>J142</f>
        <v>0</v>
      </c>
      <c r="K66" s="182"/>
      <c r="L66" s="187"/>
    </row>
    <row r="67" s="8" customFormat="1" ht="24.96" customHeight="1">
      <c r="B67" s="181"/>
      <c r="C67" s="182"/>
      <c r="D67" s="183" t="s">
        <v>2053</v>
      </c>
      <c r="E67" s="184"/>
      <c r="F67" s="184"/>
      <c r="G67" s="184"/>
      <c r="H67" s="184"/>
      <c r="I67" s="185"/>
      <c r="J67" s="186">
        <f>J148</f>
        <v>0</v>
      </c>
      <c r="K67" s="182"/>
      <c r="L67" s="187"/>
    </row>
    <row r="68" s="8" customFormat="1" ht="24.96" customHeight="1">
      <c r="B68" s="181"/>
      <c r="C68" s="182"/>
      <c r="D68" s="183" t="s">
        <v>2054</v>
      </c>
      <c r="E68" s="184"/>
      <c r="F68" s="184"/>
      <c r="G68" s="184"/>
      <c r="H68" s="184"/>
      <c r="I68" s="185"/>
      <c r="J68" s="186">
        <f>J171</f>
        <v>0</v>
      </c>
      <c r="K68" s="182"/>
      <c r="L68" s="187"/>
    </row>
    <row r="69" s="8" customFormat="1" ht="24.96" customHeight="1">
      <c r="B69" s="181"/>
      <c r="C69" s="182"/>
      <c r="D69" s="183" t="s">
        <v>2055</v>
      </c>
      <c r="E69" s="184"/>
      <c r="F69" s="184"/>
      <c r="G69" s="184"/>
      <c r="H69" s="184"/>
      <c r="I69" s="185"/>
      <c r="J69" s="186">
        <f>J178</f>
        <v>0</v>
      </c>
      <c r="K69" s="182"/>
      <c r="L69" s="187"/>
    </row>
    <row r="70" s="1" customFormat="1" ht="21.84" customHeight="1">
      <c r="B70" s="39"/>
      <c r="C70" s="40"/>
      <c r="D70" s="40"/>
      <c r="E70" s="40"/>
      <c r="F70" s="40"/>
      <c r="G70" s="40"/>
      <c r="H70" s="40"/>
      <c r="I70" s="146"/>
      <c r="J70" s="40"/>
      <c r="K70" s="40"/>
      <c r="L70" s="44"/>
    </row>
    <row r="71" s="1" customFormat="1" ht="6.96" customHeight="1">
      <c r="B71" s="59"/>
      <c r="C71" s="60"/>
      <c r="D71" s="60"/>
      <c r="E71" s="60"/>
      <c r="F71" s="60"/>
      <c r="G71" s="60"/>
      <c r="H71" s="60"/>
      <c r="I71" s="171"/>
      <c r="J71" s="60"/>
      <c r="K71" s="60"/>
      <c r="L71" s="44"/>
    </row>
    <row r="75" s="1" customFormat="1" ht="6.96" customHeight="1">
      <c r="B75" s="61"/>
      <c r="C75" s="62"/>
      <c r="D75" s="62"/>
      <c r="E75" s="62"/>
      <c r="F75" s="62"/>
      <c r="G75" s="62"/>
      <c r="H75" s="62"/>
      <c r="I75" s="174"/>
      <c r="J75" s="62"/>
      <c r="K75" s="62"/>
      <c r="L75" s="44"/>
    </row>
    <row r="76" s="1" customFormat="1" ht="24.96" customHeight="1">
      <c r="B76" s="39"/>
      <c r="C76" s="24" t="s">
        <v>138</v>
      </c>
      <c r="D76" s="40"/>
      <c r="E76" s="40"/>
      <c r="F76" s="40"/>
      <c r="G76" s="40"/>
      <c r="H76" s="40"/>
      <c r="I76" s="146"/>
      <c r="J76" s="40"/>
      <c r="K76" s="40"/>
      <c r="L76" s="44"/>
    </row>
    <row r="77" s="1" customFormat="1" ht="6.96" customHeight="1">
      <c r="B77" s="39"/>
      <c r="C77" s="40"/>
      <c r="D77" s="40"/>
      <c r="E77" s="40"/>
      <c r="F77" s="40"/>
      <c r="G77" s="40"/>
      <c r="H77" s="40"/>
      <c r="I77" s="146"/>
      <c r="J77" s="40"/>
      <c r="K77" s="40"/>
      <c r="L77" s="44"/>
    </row>
    <row r="78" s="1" customFormat="1" ht="12" customHeight="1">
      <c r="B78" s="39"/>
      <c r="C78" s="33" t="s">
        <v>16</v>
      </c>
      <c r="D78" s="40"/>
      <c r="E78" s="40"/>
      <c r="F78" s="40"/>
      <c r="G78" s="40"/>
      <c r="H78" s="40"/>
      <c r="I78" s="146"/>
      <c r="J78" s="40"/>
      <c r="K78" s="40"/>
      <c r="L78" s="44"/>
    </row>
    <row r="79" s="1" customFormat="1" ht="16.5" customHeight="1">
      <c r="B79" s="39"/>
      <c r="C79" s="40"/>
      <c r="D79" s="40"/>
      <c r="E79" s="175" t="str">
        <f>E7</f>
        <v>Jedlová ON - oprava objektu</v>
      </c>
      <c r="F79" s="33"/>
      <c r="G79" s="33"/>
      <c r="H79" s="33"/>
      <c r="I79" s="146"/>
      <c r="J79" s="40"/>
      <c r="K79" s="40"/>
      <c r="L79" s="44"/>
    </row>
    <row r="80" ht="12" customHeight="1">
      <c r="B80" s="22"/>
      <c r="C80" s="33" t="s">
        <v>103</v>
      </c>
      <c r="D80" s="23"/>
      <c r="E80" s="23"/>
      <c r="F80" s="23"/>
      <c r="G80" s="23"/>
      <c r="H80" s="23"/>
      <c r="I80" s="138"/>
      <c r="J80" s="23"/>
      <c r="K80" s="23"/>
      <c r="L80" s="21"/>
    </row>
    <row r="81" s="1" customFormat="1" ht="16.5" customHeight="1">
      <c r="B81" s="39"/>
      <c r="C81" s="40"/>
      <c r="D81" s="40"/>
      <c r="E81" s="175" t="s">
        <v>2047</v>
      </c>
      <c r="F81" s="40"/>
      <c r="G81" s="40"/>
      <c r="H81" s="40"/>
      <c r="I81" s="146"/>
      <c r="J81" s="40"/>
      <c r="K81" s="40"/>
      <c r="L81" s="44"/>
    </row>
    <row r="82" s="1" customFormat="1" ht="12" customHeight="1">
      <c r="B82" s="39"/>
      <c r="C82" s="33" t="s">
        <v>2048</v>
      </c>
      <c r="D82" s="40"/>
      <c r="E82" s="40"/>
      <c r="F82" s="40"/>
      <c r="G82" s="40"/>
      <c r="H82" s="40"/>
      <c r="I82" s="146"/>
      <c r="J82" s="40"/>
      <c r="K82" s="40"/>
      <c r="L82" s="44"/>
    </row>
    <row r="83" s="1" customFormat="1" ht="16.5" customHeight="1">
      <c r="B83" s="39"/>
      <c r="C83" s="40"/>
      <c r="D83" s="40"/>
      <c r="E83" s="69" t="str">
        <f>E11</f>
        <v>SO 02_1 - Elektroinstalace</v>
      </c>
      <c r="F83" s="40"/>
      <c r="G83" s="40"/>
      <c r="H83" s="40"/>
      <c r="I83" s="146"/>
      <c r="J83" s="40"/>
      <c r="K83" s="40"/>
      <c r="L83" s="44"/>
    </row>
    <row r="84" s="1" customFormat="1" ht="6.96" customHeight="1">
      <c r="B84" s="39"/>
      <c r="C84" s="40"/>
      <c r="D84" s="40"/>
      <c r="E84" s="40"/>
      <c r="F84" s="40"/>
      <c r="G84" s="40"/>
      <c r="H84" s="40"/>
      <c r="I84" s="146"/>
      <c r="J84" s="40"/>
      <c r="K84" s="40"/>
      <c r="L84" s="44"/>
    </row>
    <row r="85" s="1" customFormat="1" ht="12" customHeight="1">
      <c r="B85" s="39"/>
      <c r="C85" s="33" t="s">
        <v>21</v>
      </c>
      <c r="D85" s="40"/>
      <c r="E85" s="40"/>
      <c r="F85" s="28" t="str">
        <f>F14</f>
        <v>Jiřetín pod Jedlovou</v>
      </c>
      <c r="G85" s="40"/>
      <c r="H85" s="40"/>
      <c r="I85" s="148" t="s">
        <v>23</v>
      </c>
      <c r="J85" s="72" t="str">
        <f>IF(J14="","",J14)</f>
        <v>3. 6. 2019</v>
      </c>
      <c r="K85" s="40"/>
      <c r="L85" s="44"/>
    </row>
    <row r="86" s="1" customFormat="1" ht="6.96" customHeight="1">
      <c r="B86" s="39"/>
      <c r="C86" s="40"/>
      <c r="D86" s="40"/>
      <c r="E86" s="40"/>
      <c r="F86" s="40"/>
      <c r="G86" s="40"/>
      <c r="H86" s="40"/>
      <c r="I86" s="146"/>
      <c r="J86" s="40"/>
      <c r="K86" s="40"/>
      <c r="L86" s="44"/>
    </row>
    <row r="87" s="1" customFormat="1" ht="15.15" customHeight="1">
      <c r="B87" s="39"/>
      <c r="C87" s="33" t="s">
        <v>25</v>
      </c>
      <c r="D87" s="40"/>
      <c r="E87" s="40"/>
      <c r="F87" s="28" t="str">
        <f>E17</f>
        <v>SŽDC s.o., OŘ Ústí nad Labem</v>
      </c>
      <c r="G87" s="40"/>
      <c r="H87" s="40"/>
      <c r="I87" s="148" t="s">
        <v>31</v>
      </c>
      <c r="J87" s="37" t="str">
        <f>E23</f>
        <v>Stosmol s.r.o.</v>
      </c>
      <c r="K87" s="40"/>
      <c r="L87" s="44"/>
    </row>
    <row r="88" s="1" customFormat="1" ht="27.9" customHeight="1">
      <c r="B88" s="39"/>
      <c r="C88" s="33" t="s">
        <v>29</v>
      </c>
      <c r="D88" s="40"/>
      <c r="E88" s="40"/>
      <c r="F88" s="28" t="str">
        <f>IF(E20="","",E20)</f>
        <v>Vyplň údaj</v>
      </c>
      <c r="G88" s="40"/>
      <c r="H88" s="40"/>
      <c r="I88" s="148" t="s">
        <v>35</v>
      </c>
      <c r="J88" s="37" t="str">
        <f>E26</f>
        <v>STAVEBNÍ ROZPOČTY s.r.o.</v>
      </c>
      <c r="K88" s="40"/>
      <c r="L88" s="44"/>
    </row>
    <row r="89" s="1" customFormat="1" ht="10.32" customHeight="1">
      <c r="B89" s="39"/>
      <c r="C89" s="40"/>
      <c r="D89" s="40"/>
      <c r="E89" s="40"/>
      <c r="F89" s="40"/>
      <c r="G89" s="40"/>
      <c r="H89" s="40"/>
      <c r="I89" s="146"/>
      <c r="J89" s="40"/>
      <c r="K89" s="40"/>
      <c r="L89" s="44"/>
    </row>
    <row r="90" s="10" customFormat="1" ht="29.28" customHeight="1">
      <c r="B90" s="194"/>
      <c r="C90" s="195" t="s">
        <v>139</v>
      </c>
      <c r="D90" s="196" t="s">
        <v>59</v>
      </c>
      <c r="E90" s="196" t="s">
        <v>55</v>
      </c>
      <c r="F90" s="196" t="s">
        <v>56</v>
      </c>
      <c r="G90" s="196" t="s">
        <v>140</v>
      </c>
      <c r="H90" s="196" t="s">
        <v>141</v>
      </c>
      <c r="I90" s="197" t="s">
        <v>142</v>
      </c>
      <c r="J90" s="196" t="s">
        <v>107</v>
      </c>
      <c r="K90" s="198" t="s">
        <v>143</v>
      </c>
      <c r="L90" s="199"/>
      <c r="M90" s="92" t="s">
        <v>19</v>
      </c>
      <c r="N90" s="93" t="s">
        <v>44</v>
      </c>
      <c r="O90" s="93" t="s">
        <v>144</v>
      </c>
      <c r="P90" s="93" t="s">
        <v>145</v>
      </c>
      <c r="Q90" s="93" t="s">
        <v>146</v>
      </c>
      <c r="R90" s="93" t="s">
        <v>147</v>
      </c>
      <c r="S90" s="93" t="s">
        <v>148</v>
      </c>
      <c r="T90" s="94" t="s">
        <v>149</v>
      </c>
    </row>
    <row r="91" s="1" customFormat="1" ht="22.8" customHeight="1">
      <c r="B91" s="39"/>
      <c r="C91" s="99" t="s">
        <v>150</v>
      </c>
      <c r="D91" s="40"/>
      <c r="E91" s="40"/>
      <c r="F91" s="40"/>
      <c r="G91" s="40"/>
      <c r="H91" s="40"/>
      <c r="I91" s="146"/>
      <c r="J91" s="200">
        <f>BK91</f>
        <v>0</v>
      </c>
      <c r="K91" s="40"/>
      <c r="L91" s="44"/>
      <c r="M91" s="95"/>
      <c r="N91" s="96"/>
      <c r="O91" s="96"/>
      <c r="P91" s="201">
        <f>P92+P136+P142+P148+P171+P178</f>
        <v>0</v>
      </c>
      <c r="Q91" s="96"/>
      <c r="R91" s="201">
        <f>R92+R136+R142+R148+R171+R178</f>
        <v>0</v>
      </c>
      <c r="S91" s="96"/>
      <c r="T91" s="202">
        <f>T92+T136+T142+T148+T171+T178</f>
        <v>0</v>
      </c>
      <c r="AT91" s="18" t="s">
        <v>73</v>
      </c>
      <c r="AU91" s="18" t="s">
        <v>108</v>
      </c>
      <c r="BK91" s="203">
        <f>BK92+BK136+BK142+BK148+BK171+BK178</f>
        <v>0</v>
      </c>
    </row>
    <row r="92" s="11" customFormat="1" ht="25.92" customHeight="1">
      <c r="B92" s="204"/>
      <c r="C92" s="205"/>
      <c r="D92" s="206" t="s">
        <v>73</v>
      </c>
      <c r="E92" s="207" t="s">
        <v>2056</v>
      </c>
      <c r="F92" s="207" t="s">
        <v>2057</v>
      </c>
      <c r="G92" s="205"/>
      <c r="H92" s="205"/>
      <c r="I92" s="208"/>
      <c r="J92" s="209">
        <f>BK92</f>
        <v>0</v>
      </c>
      <c r="K92" s="205"/>
      <c r="L92" s="210"/>
      <c r="M92" s="211"/>
      <c r="N92" s="212"/>
      <c r="O92" s="212"/>
      <c r="P92" s="213">
        <f>SUM(P93:P135)</f>
        <v>0</v>
      </c>
      <c r="Q92" s="212"/>
      <c r="R92" s="213">
        <f>SUM(R93:R135)</f>
        <v>0</v>
      </c>
      <c r="S92" s="212"/>
      <c r="T92" s="214">
        <f>SUM(T93:T135)</f>
        <v>0</v>
      </c>
      <c r="AR92" s="215" t="s">
        <v>82</v>
      </c>
      <c r="AT92" s="216" t="s">
        <v>73</v>
      </c>
      <c r="AU92" s="216" t="s">
        <v>74</v>
      </c>
      <c r="AY92" s="215" t="s">
        <v>153</v>
      </c>
      <c r="BK92" s="217">
        <f>SUM(BK93:BK135)</f>
        <v>0</v>
      </c>
    </row>
    <row r="93" s="1" customFormat="1" ht="16.5" customHeight="1">
      <c r="B93" s="39"/>
      <c r="C93" s="220" t="s">
        <v>82</v>
      </c>
      <c r="D93" s="220" t="s">
        <v>155</v>
      </c>
      <c r="E93" s="221" t="s">
        <v>2058</v>
      </c>
      <c r="F93" s="222" t="s">
        <v>2059</v>
      </c>
      <c r="G93" s="223" t="s">
        <v>1279</v>
      </c>
      <c r="H93" s="224">
        <v>22</v>
      </c>
      <c r="I93" s="225"/>
      <c r="J93" s="226">
        <f>ROUND(I93*H93,2)</f>
        <v>0</v>
      </c>
      <c r="K93" s="222" t="s">
        <v>19</v>
      </c>
      <c r="L93" s="44"/>
      <c r="M93" s="227" t="s">
        <v>19</v>
      </c>
      <c r="N93" s="228" t="s">
        <v>45</v>
      </c>
      <c r="O93" s="84"/>
      <c r="P93" s="229">
        <f>O93*H93</f>
        <v>0</v>
      </c>
      <c r="Q93" s="229">
        <v>0</v>
      </c>
      <c r="R93" s="229">
        <f>Q93*H93</f>
        <v>0</v>
      </c>
      <c r="S93" s="229">
        <v>0</v>
      </c>
      <c r="T93" s="230">
        <f>S93*H93</f>
        <v>0</v>
      </c>
      <c r="AR93" s="231" t="s">
        <v>160</v>
      </c>
      <c r="AT93" s="231" t="s">
        <v>155</v>
      </c>
      <c r="AU93" s="231" t="s">
        <v>82</v>
      </c>
      <c r="AY93" s="18" t="s">
        <v>153</v>
      </c>
      <c r="BE93" s="232">
        <f>IF(N93="základní",J93,0)</f>
        <v>0</v>
      </c>
      <c r="BF93" s="232">
        <f>IF(N93="snížená",J93,0)</f>
        <v>0</v>
      </c>
      <c r="BG93" s="232">
        <f>IF(N93="zákl. přenesená",J93,0)</f>
        <v>0</v>
      </c>
      <c r="BH93" s="232">
        <f>IF(N93="sníž. přenesená",J93,0)</f>
        <v>0</v>
      </c>
      <c r="BI93" s="232">
        <f>IF(N93="nulová",J93,0)</f>
        <v>0</v>
      </c>
      <c r="BJ93" s="18" t="s">
        <v>82</v>
      </c>
      <c r="BK93" s="232">
        <f>ROUND(I93*H93,2)</f>
        <v>0</v>
      </c>
      <c r="BL93" s="18" t="s">
        <v>160</v>
      </c>
      <c r="BM93" s="231" t="s">
        <v>84</v>
      </c>
    </row>
    <row r="94" s="1" customFormat="1" ht="16.5" customHeight="1">
      <c r="B94" s="39"/>
      <c r="C94" s="220" t="s">
        <v>84</v>
      </c>
      <c r="D94" s="220" t="s">
        <v>155</v>
      </c>
      <c r="E94" s="221" t="s">
        <v>2060</v>
      </c>
      <c r="F94" s="222" t="s">
        <v>2061</v>
      </c>
      <c r="G94" s="223" t="s">
        <v>1279</v>
      </c>
      <c r="H94" s="224">
        <v>9</v>
      </c>
      <c r="I94" s="225"/>
      <c r="J94" s="226">
        <f>ROUND(I94*H94,2)</f>
        <v>0</v>
      </c>
      <c r="K94" s="222" t="s">
        <v>19</v>
      </c>
      <c r="L94" s="44"/>
      <c r="M94" s="227" t="s">
        <v>19</v>
      </c>
      <c r="N94" s="228" t="s">
        <v>45</v>
      </c>
      <c r="O94" s="84"/>
      <c r="P94" s="229">
        <f>O94*H94</f>
        <v>0</v>
      </c>
      <c r="Q94" s="229">
        <v>0</v>
      </c>
      <c r="R94" s="229">
        <f>Q94*H94</f>
        <v>0</v>
      </c>
      <c r="S94" s="229">
        <v>0</v>
      </c>
      <c r="T94" s="230">
        <f>S94*H94</f>
        <v>0</v>
      </c>
      <c r="AR94" s="231" t="s">
        <v>160</v>
      </c>
      <c r="AT94" s="231" t="s">
        <v>155</v>
      </c>
      <c r="AU94" s="231" t="s">
        <v>82</v>
      </c>
      <c r="AY94" s="18" t="s">
        <v>153</v>
      </c>
      <c r="BE94" s="232">
        <f>IF(N94="základní",J94,0)</f>
        <v>0</v>
      </c>
      <c r="BF94" s="232">
        <f>IF(N94="snížená",J94,0)</f>
        <v>0</v>
      </c>
      <c r="BG94" s="232">
        <f>IF(N94="zákl. přenesená",J94,0)</f>
        <v>0</v>
      </c>
      <c r="BH94" s="232">
        <f>IF(N94="sníž. přenesená",J94,0)</f>
        <v>0</v>
      </c>
      <c r="BI94" s="232">
        <f>IF(N94="nulová",J94,0)</f>
        <v>0</v>
      </c>
      <c r="BJ94" s="18" t="s">
        <v>82</v>
      </c>
      <c r="BK94" s="232">
        <f>ROUND(I94*H94,2)</f>
        <v>0</v>
      </c>
      <c r="BL94" s="18" t="s">
        <v>160</v>
      </c>
      <c r="BM94" s="231" t="s">
        <v>160</v>
      </c>
    </row>
    <row r="95" s="1" customFormat="1" ht="16.5" customHeight="1">
      <c r="B95" s="39"/>
      <c r="C95" s="220" t="s">
        <v>176</v>
      </c>
      <c r="D95" s="220" t="s">
        <v>155</v>
      </c>
      <c r="E95" s="221" t="s">
        <v>2062</v>
      </c>
      <c r="F95" s="222" t="s">
        <v>2063</v>
      </c>
      <c r="G95" s="223" t="s">
        <v>1279</v>
      </c>
      <c r="H95" s="224">
        <v>1</v>
      </c>
      <c r="I95" s="225"/>
      <c r="J95" s="226">
        <f>ROUND(I95*H95,2)</f>
        <v>0</v>
      </c>
      <c r="K95" s="222" t="s">
        <v>19</v>
      </c>
      <c r="L95" s="44"/>
      <c r="M95" s="227" t="s">
        <v>19</v>
      </c>
      <c r="N95" s="228" t="s">
        <v>45</v>
      </c>
      <c r="O95" s="84"/>
      <c r="P95" s="229">
        <f>O95*H95</f>
        <v>0</v>
      </c>
      <c r="Q95" s="229">
        <v>0</v>
      </c>
      <c r="R95" s="229">
        <f>Q95*H95</f>
        <v>0</v>
      </c>
      <c r="S95" s="229">
        <v>0</v>
      </c>
      <c r="T95" s="230">
        <f>S95*H95</f>
        <v>0</v>
      </c>
      <c r="AR95" s="231" t="s">
        <v>160</v>
      </c>
      <c r="AT95" s="231" t="s">
        <v>155</v>
      </c>
      <c r="AU95" s="231" t="s">
        <v>82</v>
      </c>
      <c r="AY95" s="18" t="s">
        <v>153</v>
      </c>
      <c r="BE95" s="232">
        <f>IF(N95="základní",J95,0)</f>
        <v>0</v>
      </c>
      <c r="BF95" s="232">
        <f>IF(N95="snížená",J95,0)</f>
        <v>0</v>
      </c>
      <c r="BG95" s="232">
        <f>IF(N95="zákl. přenesená",J95,0)</f>
        <v>0</v>
      </c>
      <c r="BH95" s="232">
        <f>IF(N95="sníž. přenesená",J95,0)</f>
        <v>0</v>
      </c>
      <c r="BI95" s="232">
        <f>IF(N95="nulová",J95,0)</f>
        <v>0</v>
      </c>
      <c r="BJ95" s="18" t="s">
        <v>82</v>
      </c>
      <c r="BK95" s="232">
        <f>ROUND(I95*H95,2)</f>
        <v>0</v>
      </c>
      <c r="BL95" s="18" t="s">
        <v>160</v>
      </c>
      <c r="BM95" s="231" t="s">
        <v>192</v>
      </c>
    </row>
    <row r="96" s="1" customFormat="1" ht="16.5" customHeight="1">
      <c r="B96" s="39"/>
      <c r="C96" s="220" t="s">
        <v>160</v>
      </c>
      <c r="D96" s="220" t="s">
        <v>155</v>
      </c>
      <c r="E96" s="221" t="s">
        <v>2064</v>
      </c>
      <c r="F96" s="222" t="s">
        <v>2065</v>
      </c>
      <c r="G96" s="223" t="s">
        <v>1279</v>
      </c>
      <c r="H96" s="224">
        <v>34</v>
      </c>
      <c r="I96" s="225"/>
      <c r="J96" s="226">
        <f>ROUND(I96*H96,2)</f>
        <v>0</v>
      </c>
      <c r="K96" s="222" t="s">
        <v>19</v>
      </c>
      <c r="L96" s="44"/>
      <c r="M96" s="227" t="s">
        <v>19</v>
      </c>
      <c r="N96" s="228" t="s">
        <v>45</v>
      </c>
      <c r="O96" s="84"/>
      <c r="P96" s="229">
        <f>O96*H96</f>
        <v>0</v>
      </c>
      <c r="Q96" s="229">
        <v>0</v>
      </c>
      <c r="R96" s="229">
        <f>Q96*H96</f>
        <v>0</v>
      </c>
      <c r="S96" s="229">
        <v>0</v>
      </c>
      <c r="T96" s="230">
        <f>S96*H96</f>
        <v>0</v>
      </c>
      <c r="AR96" s="231" t="s">
        <v>160</v>
      </c>
      <c r="AT96" s="231" t="s">
        <v>155</v>
      </c>
      <c r="AU96" s="231" t="s">
        <v>82</v>
      </c>
      <c r="AY96" s="18" t="s">
        <v>153</v>
      </c>
      <c r="BE96" s="232">
        <f>IF(N96="základní",J96,0)</f>
        <v>0</v>
      </c>
      <c r="BF96" s="232">
        <f>IF(N96="snížená",J96,0)</f>
        <v>0</v>
      </c>
      <c r="BG96" s="232">
        <f>IF(N96="zákl. přenesená",J96,0)</f>
        <v>0</v>
      </c>
      <c r="BH96" s="232">
        <f>IF(N96="sníž. přenesená",J96,0)</f>
        <v>0</v>
      </c>
      <c r="BI96" s="232">
        <f>IF(N96="nulová",J96,0)</f>
        <v>0</v>
      </c>
      <c r="BJ96" s="18" t="s">
        <v>82</v>
      </c>
      <c r="BK96" s="232">
        <f>ROUND(I96*H96,2)</f>
        <v>0</v>
      </c>
      <c r="BL96" s="18" t="s">
        <v>160</v>
      </c>
      <c r="BM96" s="231" t="s">
        <v>202</v>
      </c>
    </row>
    <row r="97" s="1" customFormat="1" ht="16.5" customHeight="1">
      <c r="B97" s="39"/>
      <c r="C97" s="220" t="s">
        <v>186</v>
      </c>
      <c r="D97" s="220" t="s">
        <v>155</v>
      </c>
      <c r="E97" s="221" t="s">
        <v>2066</v>
      </c>
      <c r="F97" s="222" t="s">
        <v>2067</v>
      </c>
      <c r="G97" s="223" t="s">
        <v>1279</v>
      </c>
      <c r="H97" s="224">
        <v>2</v>
      </c>
      <c r="I97" s="225"/>
      <c r="J97" s="226">
        <f>ROUND(I97*H97,2)</f>
        <v>0</v>
      </c>
      <c r="K97" s="222" t="s">
        <v>19</v>
      </c>
      <c r="L97" s="44"/>
      <c r="M97" s="227" t="s">
        <v>19</v>
      </c>
      <c r="N97" s="228" t="s">
        <v>45</v>
      </c>
      <c r="O97" s="84"/>
      <c r="P97" s="229">
        <f>O97*H97</f>
        <v>0</v>
      </c>
      <c r="Q97" s="229">
        <v>0</v>
      </c>
      <c r="R97" s="229">
        <f>Q97*H97</f>
        <v>0</v>
      </c>
      <c r="S97" s="229">
        <v>0</v>
      </c>
      <c r="T97" s="230">
        <f>S97*H97</f>
        <v>0</v>
      </c>
      <c r="AR97" s="231" t="s">
        <v>160</v>
      </c>
      <c r="AT97" s="231" t="s">
        <v>155</v>
      </c>
      <c r="AU97" s="231" t="s">
        <v>82</v>
      </c>
      <c r="AY97" s="18" t="s">
        <v>153</v>
      </c>
      <c r="BE97" s="232">
        <f>IF(N97="základní",J97,0)</f>
        <v>0</v>
      </c>
      <c r="BF97" s="232">
        <f>IF(N97="snížená",J97,0)</f>
        <v>0</v>
      </c>
      <c r="BG97" s="232">
        <f>IF(N97="zákl. přenesená",J97,0)</f>
        <v>0</v>
      </c>
      <c r="BH97" s="232">
        <f>IF(N97="sníž. přenesená",J97,0)</f>
        <v>0</v>
      </c>
      <c r="BI97" s="232">
        <f>IF(N97="nulová",J97,0)</f>
        <v>0</v>
      </c>
      <c r="BJ97" s="18" t="s">
        <v>82</v>
      </c>
      <c r="BK97" s="232">
        <f>ROUND(I97*H97,2)</f>
        <v>0</v>
      </c>
      <c r="BL97" s="18" t="s">
        <v>160</v>
      </c>
      <c r="BM97" s="231" t="s">
        <v>212</v>
      </c>
    </row>
    <row r="98" s="1" customFormat="1" ht="16.5" customHeight="1">
      <c r="B98" s="39"/>
      <c r="C98" s="220" t="s">
        <v>192</v>
      </c>
      <c r="D98" s="220" t="s">
        <v>155</v>
      </c>
      <c r="E98" s="221" t="s">
        <v>2068</v>
      </c>
      <c r="F98" s="222" t="s">
        <v>2069</v>
      </c>
      <c r="G98" s="223" t="s">
        <v>1279</v>
      </c>
      <c r="H98" s="224">
        <v>30</v>
      </c>
      <c r="I98" s="225"/>
      <c r="J98" s="226">
        <f>ROUND(I98*H98,2)</f>
        <v>0</v>
      </c>
      <c r="K98" s="222" t="s">
        <v>19</v>
      </c>
      <c r="L98" s="44"/>
      <c r="M98" s="227" t="s">
        <v>19</v>
      </c>
      <c r="N98" s="228" t="s">
        <v>45</v>
      </c>
      <c r="O98" s="84"/>
      <c r="P98" s="229">
        <f>O98*H98</f>
        <v>0</v>
      </c>
      <c r="Q98" s="229">
        <v>0</v>
      </c>
      <c r="R98" s="229">
        <f>Q98*H98</f>
        <v>0</v>
      </c>
      <c r="S98" s="229">
        <v>0</v>
      </c>
      <c r="T98" s="230">
        <f>S98*H98</f>
        <v>0</v>
      </c>
      <c r="AR98" s="231" t="s">
        <v>160</v>
      </c>
      <c r="AT98" s="231" t="s">
        <v>155</v>
      </c>
      <c r="AU98" s="231" t="s">
        <v>82</v>
      </c>
      <c r="AY98" s="18" t="s">
        <v>153</v>
      </c>
      <c r="BE98" s="232">
        <f>IF(N98="základní",J98,0)</f>
        <v>0</v>
      </c>
      <c r="BF98" s="232">
        <f>IF(N98="snížená",J98,0)</f>
        <v>0</v>
      </c>
      <c r="BG98" s="232">
        <f>IF(N98="zákl. přenesená",J98,0)</f>
        <v>0</v>
      </c>
      <c r="BH98" s="232">
        <f>IF(N98="sníž. přenesená",J98,0)</f>
        <v>0</v>
      </c>
      <c r="BI98" s="232">
        <f>IF(N98="nulová",J98,0)</f>
        <v>0</v>
      </c>
      <c r="BJ98" s="18" t="s">
        <v>82</v>
      </c>
      <c r="BK98" s="232">
        <f>ROUND(I98*H98,2)</f>
        <v>0</v>
      </c>
      <c r="BL98" s="18" t="s">
        <v>160</v>
      </c>
      <c r="BM98" s="231" t="s">
        <v>228</v>
      </c>
    </row>
    <row r="99" s="1" customFormat="1" ht="16.5" customHeight="1">
      <c r="B99" s="39"/>
      <c r="C99" s="220" t="s">
        <v>196</v>
      </c>
      <c r="D99" s="220" t="s">
        <v>155</v>
      </c>
      <c r="E99" s="221" t="s">
        <v>2070</v>
      </c>
      <c r="F99" s="222" t="s">
        <v>2071</v>
      </c>
      <c r="G99" s="223" t="s">
        <v>1279</v>
      </c>
      <c r="H99" s="224">
        <v>3</v>
      </c>
      <c r="I99" s="225"/>
      <c r="J99" s="226">
        <f>ROUND(I99*H99,2)</f>
        <v>0</v>
      </c>
      <c r="K99" s="222" t="s">
        <v>19</v>
      </c>
      <c r="L99" s="44"/>
      <c r="M99" s="227" t="s">
        <v>19</v>
      </c>
      <c r="N99" s="228" t="s">
        <v>45</v>
      </c>
      <c r="O99" s="84"/>
      <c r="P99" s="229">
        <f>O99*H99</f>
        <v>0</v>
      </c>
      <c r="Q99" s="229">
        <v>0</v>
      </c>
      <c r="R99" s="229">
        <f>Q99*H99</f>
        <v>0</v>
      </c>
      <c r="S99" s="229">
        <v>0</v>
      </c>
      <c r="T99" s="230">
        <f>S99*H99</f>
        <v>0</v>
      </c>
      <c r="AR99" s="231" t="s">
        <v>160</v>
      </c>
      <c r="AT99" s="231" t="s">
        <v>155</v>
      </c>
      <c r="AU99" s="231" t="s">
        <v>82</v>
      </c>
      <c r="AY99" s="18" t="s">
        <v>153</v>
      </c>
      <c r="BE99" s="232">
        <f>IF(N99="základní",J99,0)</f>
        <v>0</v>
      </c>
      <c r="BF99" s="232">
        <f>IF(N99="snížená",J99,0)</f>
        <v>0</v>
      </c>
      <c r="BG99" s="232">
        <f>IF(N99="zákl. přenesená",J99,0)</f>
        <v>0</v>
      </c>
      <c r="BH99" s="232">
        <f>IF(N99="sníž. přenesená",J99,0)</f>
        <v>0</v>
      </c>
      <c r="BI99" s="232">
        <f>IF(N99="nulová",J99,0)</f>
        <v>0</v>
      </c>
      <c r="BJ99" s="18" t="s">
        <v>82</v>
      </c>
      <c r="BK99" s="232">
        <f>ROUND(I99*H99,2)</f>
        <v>0</v>
      </c>
      <c r="BL99" s="18" t="s">
        <v>160</v>
      </c>
      <c r="BM99" s="231" t="s">
        <v>246</v>
      </c>
    </row>
    <row r="100" s="1" customFormat="1" ht="16.5" customHeight="1">
      <c r="B100" s="39"/>
      <c r="C100" s="220" t="s">
        <v>202</v>
      </c>
      <c r="D100" s="220" t="s">
        <v>155</v>
      </c>
      <c r="E100" s="221" t="s">
        <v>2072</v>
      </c>
      <c r="F100" s="222" t="s">
        <v>2073</v>
      </c>
      <c r="G100" s="223" t="s">
        <v>1279</v>
      </c>
      <c r="H100" s="224">
        <v>2</v>
      </c>
      <c r="I100" s="225"/>
      <c r="J100" s="226">
        <f>ROUND(I100*H100,2)</f>
        <v>0</v>
      </c>
      <c r="K100" s="222" t="s">
        <v>19</v>
      </c>
      <c r="L100" s="44"/>
      <c r="M100" s="227" t="s">
        <v>19</v>
      </c>
      <c r="N100" s="228" t="s">
        <v>45</v>
      </c>
      <c r="O100" s="84"/>
      <c r="P100" s="229">
        <f>O100*H100</f>
        <v>0</v>
      </c>
      <c r="Q100" s="229">
        <v>0</v>
      </c>
      <c r="R100" s="229">
        <f>Q100*H100</f>
        <v>0</v>
      </c>
      <c r="S100" s="229">
        <v>0</v>
      </c>
      <c r="T100" s="230">
        <f>S100*H100</f>
        <v>0</v>
      </c>
      <c r="AR100" s="231" t="s">
        <v>160</v>
      </c>
      <c r="AT100" s="231" t="s">
        <v>155</v>
      </c>
      <c r="AU100" s="231" t="s">
        <v>82</v>
      </c>
      <c r="AY100" s="18" t="s">
        <v>153</v>
      </c>
      <c r="BE100" s="232">
        <f>IF(N100="základní",J100,0)</f>
        <v>0</v>
      </c>
      <c r="BF100" s="232">
        <f>IF(N100="snížená",J100,0)</f>
        <v>0</v>
      </c>
      <c r="BG100" s="232">
        <f>IF(N100="zákl. přenesená",J100,0)</f>
        <v>0</v>
      </c>
      <c r="BH100" s="232">
        <f>IF(N100="sníž. přenesená",J100,0)</f>
        <v>0</v>
      </c>
      <c r="BI100" s="232">
        <f>IF(N100="nulová",J100,0)</f>
        <v>0</v>
      </c>
      <c r="BJ100" s="18" t="s">
        <v>82</v>
      </c>
      <c r="BK100" s="232">
        <f>ROUND(I100*H100,2)</f>
        <v>0</v>
      </c>
      <c r="BL100" s="18" t="s">
        <v>160</v>
      </c>
      <c r="BM100" s="231" t="s">
        <v>257</v>
      </c>
    </row>
    <row r="101" s="1" customFormat="1" ht="16.5" customHeight="1">
      <c r="B101" s="39"/>
      <c r="C101" s="220" t="s">
        <v>207</v>
      </c>
      <c r="D101" s="220" t="s">
        <v>155</v>
      </c>
      <c r="E101" s="221" t="s">
        <v>2074</v>
      </c>
      <c r="F101" s="222" t="s">
        <v>2075</v>
      </c>
      <c r="G101" s="223" t="s">
        <v>1279</v>
      </c>
      <c r="H101" s="224">
        <v>119</v>
      </c>
      <c r="I101" s="225"/>
      <c r="J101" s="226">
        <f>ROUND(I101*H101,2)</f>
        <v>0</v>
      </c>
      <c r="K101" s="222" t="s">
        <v>19</v>
      </c>
      <c r="L101" s="44"/>
      <c r="M101" s="227" t="s">
        <v>19</v>
      </c>
      <c r="N101" s="228" t="s">
        <v>45</v>
      </c>
      <c r="O101" s="84"/>
      <c r="P101" s="229">
        <f>O101*H101</f>
        <v>0</v>
      </c>
      <c r="Q101" s="229">
        <v>0</v>
      </c>
      <c r="R101" s="229">
        <f>Q101*H101</f>
        <v>0</v>
      </c>
      <c r="S101" s="229">
        <v>0</v>
      </c>
      <c r="T101" s="230">
        <f>S101*H101</f>
        <v>0</v>
      </c>
      <c r="AR101" s="231" t="s">
        <v>160</v>
      </c>
      <c r="AT101" s="231" t="s">
        <v>155</v>
      </c>
      <c r="AU101" s="231" t="s">
        <v>82</v>
      </c>
      <c r="AY101" s="18" t="s">
        <v>153</v>
      </c>
      <c r="BE101" s="232">
        <f>IF(N101="základní",J101,0)</f>
        <v>0</v>
      </c>
      <c r="BF101" s="232">
        <f>IF(N101="snížená",J101,0)</f>
        <v>0</v>
      </c>
      <c r="BG101" s="232">
        <f>IF(N101="zákl. přenesená",J101,0)</f>
        <v>0</v>
      </c>
      <c r="BH101" s="232">
        <f>IF(N101="sníž. přenesená",J101,0)</f>
        <v>0</v>
      </c>
      <c r="BI101" s="232">
        <f>IF(N101="nulová",J101,0)</f>
        <v>0</v>
      </c>
      <c r="BJ101" s="18" t="s">
        <v>82</v>
      </c>
      <c r="BK101" s="232">
        <f>ROUND(I101*H101,2)</f>
        <v>0</v>
      </c>
      <c r="BL101" s="18" t="s">
        <v>160</v>
      </c>
      <c r="BM101" s="231" t="s">
        <v>265</v>
      </c>
    </row>
    <row r="102" s="1" customFormat="1" ht="16.5" customHeight="1">
      <c r="B102" s="39"/>
      <c r="C102" s="220" t="s">
        <v>212</v>
      </c>
      <c r="D102" s="220" t="s">
        <v>155</v>
      </c>
      <c r="E102" s="221" t="s">
        <v>2076</v>
      </c>
      <c r="F102" s="222" t="s">
        <v>2077</v>
      </c>
      <c r="G102" s="223" t="s">
        <v>1279</v>
      </c>
      <c r="H102" s="224">
        <v>57</v>
      </c>
      <c r="I102" s="225"/>
      <c r="J102" s="226">
        <f>ROUND(I102*H102,2)</f>
        <v>0</v>
      </c>
      <c r="K102" s="222" t="s">
        <v>19</v>
      </c>
      <c r="L102" s="44"/>
      <c r="M102" s="227" t="s">
        <v>19</v>
      </c>
      <c r="N102" s="228" t="s">
        <v>45</v>
      </c>
      <c r="O102" s="84"/>
      <c r="P102" s="229">
        <f>O102*H102</f>
        <v>0</v>
      </c>
      <c r="Q102" s="229">
        <v>0</v>
      </c>
      <c r="R102" s="229">
        <f>Q102*H102</f>
        <v>0</v>
      </c>
      <c r="S102" s="229">
        <v>0</v>
      </c>
      <c r="T102" s="230">
        <f>S102*H102</f>
        <v>0</v>
      </c>
      <c r="AR102" s="231" t="s">
        <v>160</v>
      </c>
      <c r="AT102" s="231" t="s">
        <v>155</v>
      </c>
      <c r="AU102" s="231" t="s">
        <v>82</v>
      </c>
      <c r="AY102" s="18" t="s">
        <v>153</v>
      </c>
      <c r="BE102" s="232">
        <f>IF(N102="základní",J102,0)</f>
        <v>0</v>
      </c>
      <c r="BF102" s="232">
        <f>IF(N102="snížená",J102,0)</f>
        <v>0</v>
      </c>
      <c r="BG102" s="232">
        <f>IF(N102="zákl. přenesená",J102,0)</f>
        <v>0</v>
      </c>
      <c r="BH102" s="232">
        <f>IF(N102="sníž. přenesená",J102,0)</f>
        <v>0</v>
      </c>
      <c r="BI102" s="232">
        <f>IF(N102="nulová",J102,0)</f>
        <v>0</v>
      </c>
      <c r="BJ102" s="18" t="s">
        <v>82</v>
      </c>
      <c r="BK102" s="232">
        <f>ROUND(I102*H102,2)</f>
        <v>0</v>
      </c>
      <c r="BL102" s="18" t="s">
        <v>160</v>
      </c>
      <c r="BM102" s="231" t="s">
        <v>274</v>
      </c>
    </row>
    <row r="103" s="1" customFormat="1" ht="16.5" customHeight="1">
      <c r="B103" s="39"/>
      <c r="C103" s="220" t="s">
        <v>219</v>
      </c>
      <c r="D103" s="220" t="s">
        <v>155</v>
      </c>
      <c r="E103" s="221" t="s">
        <v>2078</v>
      </c>
      <c r="F103" s="222" t="s">
        <v>2079</v>
      </c>
      <c r="G103" s="223" t="s">
        <v>921</v>
      </c>
      <c r="H103" s="224">
        <v>1</v>
      </c>
      <c r="I103" s="225"/>
      <c r="J103" s="226">
        <f>ROUND(I103*H103,2)</f>
        <v>0</v>
      </c>
      <c r="K103" s="222" t="s">
        <v>19</v>
      </c>
      <c r="L103" s="44"/>
      <c r="M103" s="227" t="s">
        <v>19</v>
      </c>
      <c r="N103" s="228" t="s">
        <v>45</v>
      </c>
      <c r="O103" s="84"/>
      <c r="P103" s="229">
        <f>O103*H103</f>
        <v>0</v>
      </c>
      <c r="Q103" s="229">
        <v>0</v>
      </c>
      <c r="R103" s="229">
        <f>Q103*H103</f>
        <v>0</v>
      </c>
      <c r="S103" s="229">
        <v>0</v>
      </c>
      <c r="T103" s="230">
        <f>S103*H103</f>
        <v>0</v>
      </c>
      <c r="AR103" s="231" t="s">
        <v>160</v>
      </c>
      <c r="AT103" s="231" t="s">
        <v>155</v>
      </c>
      <c r="AU103" s="231" t="s">
        <v>82</v>
      </c>
      <c r="AY103" s="18" t="s">
        <v>153</v>
      </c>
      <c r="BE103" s="232">
        <f>IF(N103="základní",J103,0)</f>
        <v>0</v>
      </c>
      <c r="BF103" s="232">
        <f>IF(N103="snížená",J103,0)</f>
        <v>0</v>
      </c>
      <c r="BG103" s="232">
        <f>IF(N103="zákl. přenesená",J103,0)</f>
        <v>0</v>
      </c>
      <c r="BH103" s="232">
        <f>IF(N103="sníž. přenesená",J103,0)</f>
        <v>0</v>
      </c>
      <c r="BI103" s="232">
        <f>IF(N103="nulová",J103,0)</f>
        <v>0</v>
      </c>
      <c r="BJ103" s="18" t="s">
        <v>82</v>
      </c>
      <c r="BK103" s="232">
        <f>ROUND(I103*H103,2)</f>
        <v>0</v>
      </c>
      <c r="BL103" s="18" t="s">
        <v>160</v>
      </c>
      <c r="BM103" s="231" t="s">
        <v>282</v>
      </c>
    </row>
    <row r="104" s="1" customFormat="1" ht="16.5" customHeight="1">
      <c r="B104" s="39"/>
      <c r="C104" s="220" t="s">
        <v>228</v>
      </c>
      <c r="D104" s="220" t="s">
        <v>155</v>
      </c>
      <c r="E104" s="221" t="s">
        <v>2080</v>
      </c>
      <c r="F104" s="222" t="s">
        <v>2081</v>
      </c>
      <c r="G104" s="223" t="s">
        <v>1279</v>
      </c>
      <c r="H104" s="224">
        <v>30</v>
      </c>
      <c r="I104" s="225"/>
      <c r="J104" s="226">
        <f>ROUND(I104*H104,2)</f>
        <v>0</v>
      </c>
      <c r="K104" s="222" t="s">
        <v>19</v>
      </c>
      <c r="L104" s="44"/>
      <c r="M104" s="227" t="s">
        <v>19</v>
      </c>
      <c r="N104" s="228" t="s">
        <v>45</v>
      </c>
      <c r="O104" s="84"/>
      <c r="P104" s="229">
        <f>O104*H104</f>
        <v>0</v>
      </c>
      <c r="Q104" s="229">
        <v>0</v>
      </c>
      <c r="R104" s="229">
        <f>Q104*H104</f>
        <v>0</v>
      </c>
      <c r="S104" s="229">
        <v>0</v>
      </c>
      <c r="T104" s="230">
        <f>S104*H104</f>
        <v>0</v>
      </c>
      <c r="AR104" s="231" t="s">
        <v>160</v>
      </c>
      <c r="AT104" s="231" t="s">
        <v>155</v>
      </c>
      <c r="AU104" s="231" t="s">
        <v>82</v>
      </c>
      <c r="AY104" s="18" t="s">
        <v>153</v>
      </c>
      <c r="BE104" s="232">
        <f>IF(N104="základní",J104,0)</f>
        <v>0</v>
      </c>
      <c r="BF104" s="232">
        <f>IF(N104="snížená",J104,0)</f>
        <v>0</v>
      </c>
      <c r="BG104" s="232">
        <f>IF(N104="zákl. přenesená",J104,0)</f>
        <v>0</v>
      </c>
      <c r="BH104" s="232">
        <f>IF(N104="sníž. přenesená",J104,0)</f>
        <v>0</v>
      </c>
      <c r="BI104" s="232">
        <f>IF(N104="nulová",J104,0)</f>
        <v>0</v>
      </c>
      <c r="BJ104" s="18" t="s">
        <v>82</v>
      </c>
      <c r="BK104" s="232">
        <f>ROUND(I104*H104,2)</f>
        <v>0</v>
      </c>
      <c r="BL104" s="18" t="s">
        <v>160</v>
      </c>
      <c r="BM104" s="231" t="s">
        <v>298</v>
      </c>
    </row>
    <row r="105" s="1" customFormat="1" ht="16.5" customHeight="1">
      <c r="B105" s="39"/>
      <c r="C105" s="220" t="s">
        <v>235</v>
      </c>
      <c r="D105" s="220" t="s">
        <v>155</v>
      </c>
      <c r="E105" s="221" t="s">
        <v>2082</v>
      </c>
      <c r="F105" s="222" t="s">
        <v>2083</v>
      </c>
      <c r="G105" s="223" t="s">
        <v>1279</v>
      </c>
      <c r="H105" s="224">
        <v>34</v>
      </c>
      <c r="I105" s="225"/>
      <c r="J105" s="226">
        <f>ROUND(I105*H105,2)</f>
        <v>0</v>
      </c>
      <c r="K105" s="222" t="s">
        <v>19</v>
      </c>
      <c r="L105" s="44"/>
      <c r="M105" s="227" t="s">
        <v>19</v>
      </c>
      <c r="N105" s="228" t="s">
        <v>45</v>
      </c>
      <c r="O105" s="84"/>
      <c r="P105" s="229">
        <f>O105*H105</f>
        <v>0</v>
      </c>
      <c r="Q105" s="229">
        <v>0</v>
      </c>
      <c r="R105" s="229">
        <f>Q105*H105</f>
        <v>0</v>
      </c>
      <c r="S105" s="229">
        <v>0</v>
      </c>
      <c r="T105" s="230">
        <f>S105*H105</f>
        <v>0</v>
      </c>
      <c r="AR105" s="231" t="s">
        <v>160</v>
      </c>
      <c r="AT105" s="231" t="s">
        <v>155</v>
      </c>
      <c r="AU105" s="231" t="s">
        <v>82</v>
      </c>
      <c r="AY105" s="18" t="s">
        <v>153</v>
      </c>
      <c r="BE105" s="232">
        <f>IF(N105="základní",J105,0)</f>
        <v>0</v>
      </c>
      <c r="BF105" s="232">
        <f>IF(N105="snížená",J105,0)</f>
        <v>0</v>
      </c>
      <c r="BG105" s="232">
        <f>IF(N105="zákl. přenesená",J105,0)</f>
        <v>0</v>
      </c>
      <c r="BH105" s="232">
        <f>IF(N105="sníž. přenesená",J105,0)</f>
        <v>0</v>
      </c>
      <c r="BI105" s="232">
        <f>IF(N105="nulová",J105,0)</f>
        <v>0</v>
      </c>
      <c r="BJ105" s="18" t="s">
        <v>82</v>
      </c>
      <c r="BK105" s="232">
        <f>ROUND(I105*H105,2)</f>
        <v>0</v>
      </c>
      <c r="BL105" s="18" t="s">
        <v>160</v>
      </c>
      <c r="BM105" s="231" t="s">
        <v>308</v>
      </c>
    </row>
    <row r="106" s="1" customFormat="1" ht="16.5" customHeight="1">
      <c r="B106" s="39"/>
      <c r="C106" s="220" t="s">
        <v>246</v>
      </c>
      <c r="D106" s="220" t="s">
        <v>155</v>
      </c>
      <c r="E106" s="221" t="s">
        <v>2084</v>
      </c>
      <c r="F106" s="222" t="s">
        <v>2085</v>
      </c>
      <c r="G106" s="223" t="s">
        <v>1279</v>
      </c>
      <c r="H106" s="224">
        <v>35</v>
      </c>
      <c r="I106" s="225"/>
      <c r="J106" s="226">
        <f>ROUND(I106*H106,2)</f>
        <v>0</v>
      </c>
      <c r="K106" s="222" t="s">
        <v>19</v>
      </c>
      <c r="L106" s="44"/>
      <c r="M106" s="227" t="s">
        <v>19</v>
      </c>
      <c r="N106" s="228" t="s">
        <v>45</v>
      </c>
      <c r="O106" s="84"/>
      <c r="P106" s="229">
        <f>O106*H106</f>
        <v>0</v>
      </c>
      <c r="Q106" s="229">
        <v>0</v>
      </c>
      <c r="R106" s="229">
        <f>Q106*H106</f>
        <v>0</v>
      </c>
      <c r="S106" s="229">
        <v>0</v>
      </c>
      <c r="T106" s="230">
        <f>S106*H106</f>
        <v>0</v>
      </c>
      <c r="AR106" s="231" t="s">
        <v>160</v>
      </c>
      <c r="AT106" s="231" t="s">
        <v>155</v>
      </c>
      <c r="AU106" s="231" t="s">
        <v>82</v>
      </c>
      <c r="AY106" s="18" t="s">
        <v>153</v>
      </c>
      <c r="BE106" s="232">
        <f>IF(N106="základní",J106,0)</f>
        <v>0</v>
      </c>
      <c r="BF106" s="232">
        <f>IF(N106="snížená",J106,0)</f>
        <v>0</v>
      </c>
      <c r="BG106" s="232">
        <f>IF(N106="zákl. přenesená",J106,0)</f>
        <v>0</v>
      </c>
      <c r="BH106" s="232">
        <f>IF(N106="sníž. přenesená",J106,0)</f>
        <v>0</v>
      </c>
      <c r="BI106" s="232">
        <f>IF(N106="nulová",J106,0)</f>
        <v>0</v>
      </c>
      <c r="BJ106" s="18" t="s">
        <v>82</v>
      </c>
      <c r="BK106" s="232">
        <f>ROUND(I106*H106,2)</f>
        <v>0</v>
      </c>
      <c r="BL106" s="18" t="s">
        <v>160</v>
      </c>
      <c r="BM106" s="231" t="s">
        <v>316</v>
      </c>
    </row>
    <row r="107" s="1" customFormat="1" ht="16.5" customHeight="1">
      <c r="B107" s="39"/>
      <c r="C107" s="220" t="s">
        <v>8</v>
      </c>
      <c r="D107" s="220" t="s">
        <v>155</v>
      </c>
      <c r="E107" s="221" t="s">
        <v>2086</v>
      </c>
      <c r="F107" s="222" t="s">
        <v>2087</v>
      </c>
      <c r="G107" s="223" t="s">
        <v>1279</v>
      </c>
      <c r="H107" s="224">
        <v>119</v>
      </c>
      <c r="I107" s="225"/>
      <c r="J107" s="226">
        <f>ROUND(I107*H107,2)</f>
        <v>0</v>
      </c>
      <c r="K107" s="222" t="s">
        <v>19</v>
      </c>
      <c r="L107" s="44"/>
      <c r="M107" s="227" t="s">
        <v>19</v>
      </c>
      <c r="N107" s="228" t="s">
        <v>45</v>
      </c>
      <c r="O107" s="84"/>
      <c r="P107" s="229">
        <f>O107*H107</f>
        <v>0</v>
      </c>
      <c r="Q107" s="229">
        <v>0</v>
      </c>
      <c r="R107" s="229">
        <f>Q107*H107</f>
        <v>0</v>
      </c>
      <c r="S107" s="229">
        <v>0</v>
      </c>
      <c r="T107" s="230">
        <f>S107*H107</f>
        <v>0</v>
      </c>
      <c r="AR107" s="231" t="s">
        <v>160</v>
      </c>
      <c r="AT107" s="231" t="s">
        <v>155</v>
      </c>
      <c r="AU107" s="231" t="s">
        <v>82</v>
      </c>
      <c r="AY107" s="18" t="s">
        <v>153</v>
      </c>
      <c r="BE107" s="232">
        <f>IF(N107="základní",J107,0)</f>
        <v>0</v>
      </c>
      <c r="BF107" s="232">
        <f>IF(N107="snížená",J107,0)</f>
        <v>0</v>
      </c>
      <c r="BG107" s="232">
        <f>IF(N107="zákl. přenesená",J107,0)</f>
        <v>0</v>
      </c>
      <c r="BH107" s="232">
        <f>IF(N107="sníž. přenesená",J107,0)</f>
        <v>0</v>
      </c>
      <c r="BI107" s="232">
        <f>IF(N107="nulová",J107,0)</f>
        <v>0</v>
      </c>
      <c r="BJ107" s="18" t="s">
        <v>82</v>
      </c>
      <c r="BK107" s="232">
        <f>ROUND(I107*H107,2)</f>
        <v>0</v>
      </c>
      <c r="BL107" s="18" t="s">
        <v>160</v>
      </c>
      <c r="BM107" s="231" t="s">
        <v>326</v>
      </c>
    </row>
    <row r="108" s="1" customFormat="1" ht="16.5" customHeight="1">
      <c r="B108" s="39"/>
      <c r="C108" s="220" t="s">
        <v>257</v>
      </c>
      <c r="D108" s="220" t="s">
        <v>155</v>
      </c>
      <c r="E108" s="221" t="s">
        <v>2088</v>
      </c>
      <c r="F108" s="222" t="s">
        <v>2089</v>
      </c>
      <c r="G108" s="223" t="s">
        <v>1279</v>
      </c>
      <c r="H108" s="224">
        <v>57</v>
      </c>
      <c r="I108" s="225"/>
      <c r="J108" s="226">
        <f>ROUND(I108*H108,2)</f>
        <v>0</v>
      </c>
      <c r="K108" s="222" t="s">
        <v>19</v>
      </c>
      <c r="L108" s="44"/>
      <c r="M108" s="227" t="s">
        <v>19</v>
      </c>
      <c r="N108" s="228" t="s">
        <v>45</v>
      </c>
      <c r="O108" s="84"/>
      <c r="P108" s="229">
        <f>O108*H108</f>
        <v>0</v>
      </c>
      <c r="Q108" s="229">
        <v>0</v>
      </c>
      <c r="R108" s="229">
        <f>Q108*H108</f>
        <v>0</v>
      </c>
      <c r="S108" s="229">
        <v>0</v>
      </c>
      <c r="T108" s="230">
        <f>S108*H108</f>
        <v>0</v>
      </c>
      <c r="AR108" s="231" t="s">
        <v>160</v>
      </c>
      <c r="AT108" s="231" t="s">
        <v>155</v>
      </c>
      <c r="AU108" s="231" t="s">
        <v>82</v>
      </c>
      <c r="AY108" s="18" t="s">
        <v>153</v>
      </c>
      <c r="BE108" s="232">
        <f>IF(N108="základní",J108,0)</f>
        <v>0</v>
      </c>
      <c r="BF108" s="232">
        <f>IF(N108="snížená",J108,0)</f>
        <v>0</v>
      </c>
      <c r="BG108" s="232">
        <f>IF(N108="zákl. přenesená",J108,0)</f>
        <v>0</v>
      </c>
      <c r="BH108" s="232">
        <f>IF(N108="sníž. přenesená",J108,0)</f>
        <v>0</v>
      </c>
      <c r="BI108" s="232">
        <f>IF(N108="nulová",J108,0)</f>
        <v>0</v>
      </c>
      <c r="BJ108" s="18" t="s">
        <v>82</v>
      </c>
      <c r="BK108" s="232">
        <f>ROUND(I108*H108,2)</f>
        <v>0</v>
      </c>
      <c r="BL108" s="18" t="s">
        <v>160</v>
      </c>
      <c r="BM108" s="231" t="s">
        <v>336</v>
      </c>
    </row>
    <row r="109" s="1" customFormat="1" ht="16.5" customHeight="1">
      <c r="B109" s="39"/>
      <c r="C109" s="220" t="s">
        <v>261</v>
      </c>
      <c r="D109" s="220" t="s">
        <v>155</v>
      </c>
      <c r="E109" s="221" t="s">
        <v>2090</v>
      </c>
      <c r="F109" s="222" t="s">
        <v>2091</v>
      </c>
      <c r="G109" s="223" t="s">
        <v>1279</v>
      </c>
      <c r="H109" s="224">
        <v>7</v>
      </c>
      <c r="I109" s="225"/>
      <c r="J109" s="226">
        <f>ROUND(I109*H109,2)</f>
        <v>0</v>
      </c>
      <c r="K109" s="222" t="s">
        <v>19</v>
      </c>
      <c r="L109" s="44"/>
      <c r="M109" s="227" t="s">
        <v>19</v>
      </c>
      <c r="N109" s="228" t="s">
        <v>45</v>
      </c>
      <c r="O109" s="84"/>
      <c r="P109" s="229">
        <f>O109*H109</f>
        <v>0</v>
      </c>
      <c r="Q109" s="229">
        <v>0</v>
      </c>
      <c r="R109" s="229">
        <f>Q109*H109</f>
        <v>0</v>
      </c>
      <c r="S109" s="229">
        <v>0</v>
      </c>
      <c r="T109" s="230">
        <f>S109*H109</f>
        <v>0</v>
      </c>
      <c r="AR109" s="231" t="s">
        <v>160</v>
      </c>
      <c r="AT109" s="231" t="s">
        <v>155</v>
      </c>
      <c r="AU109" s="231" t="s">
        <v>82</v>
      </c>
      <c r="AY109" s="18" t="s">
        <v>153</v>
      </c>
      <c r="BE109" s="232">
        <f>IF(N109="základní",J109,0)</f>
        <v>0</v>
      </c>
      <c r="BF109" s="232">
        <f>IF(N109="snížená",J109,0)</f>
        <v>0</v>
      </c>
      <c r="BG109" s="232">
        <f>IF(N109="zákl. přenesená",J109,0)</f>
        <v>0</v>
      </c>
      <c r="BH109" s="232">
        <f>IF(N109="sníž. přenesená",J109,0)</f>
        <v>0</v>
      </c>
      <c r="BI109" s="232">
        <f>IF(N109="nulová",J109,0)</f>
        <v>0</v>
      </c>
      <c r="BJ109" s="18" t="s">
        <v>82</v>
      </c>
      <c r="BK109" s="232">
        <f>ROUND(I109*H109,2)</f>
        <v>0</v>
      </c>
      <c r="BL109" s="18" t="s">
        <v>160</v>
      </c>
      <c r="BM109" s="231" t="s">
        <v>345</v>
      </c>
    </row>
    <row r="110" s="1" customFormat="1" ht="16.5" customHeight="1">
      <c r="B110" s="39"/>
      <c r="C110" s="220" t="s">
        <v>265</v>
      </c>
      <c r="D110" s="220" t="s">
        <v>155</v>
      </c>
      <c r="E110" s="221" t="s">
        <v>2092</v>
      </c>
      <c r="F110" s="222" t="s">
        <v>2093</v>
      </c>
      <c r="G110" s="223" t="s">
        <v>1279</v>
      </c>
      <c r="H110" s="224">
        <v>22</v>
      </c>
      <c r="I110" s="225"/>
      <c r="J110" s="226">
        <f>ROUND(I110*H110,2)</f>
        <v>0</v>
      </c>
      <c r="K110" s="222" t="s">
        <v>19</v>
      </c>
      <c r="L110" s="44"/>
      <c r="M110" s="227" t="s">
        <v>19</v>
      </c>
      <c r="N110" s="228" t="s">
        <v>45</v>
      </c>
      <c r="O110" s="84"/>
      <c r="P110" s="229">
        <f>O110*H110</f>
        <v>0</v>
      </c>
      <c r="Q110" s="229">
        <v>0</v>
      </c>
      <c r="R110" s="229">
        <f>Q110*H110</f>
        <v>0</v>
      </c>
      <c r="S110" s="229">
        <v>0</v>
      </c>
      <c r="T110" s="230">
        <f>S110*H110</f>
        <v>0</v>
      </c>
      <c r="AR110" s="231" t="s">
        <v>160</v>
      </c>
      <c r="AT110" s="231" t="s">
        <v>155</v>
      </c>
      <c r="AU110" s="231" t="s">
        <v>82</v>
      </c>
      <c r="AY110" s="18" t="s">
        <v>153</v>
      </c>
      <c r="BE110" s="232">
        <f>IF(N110="základní",J110,0)</f>
        <v>0</v>
      </c>
      <c r="BF110" s="232">
        <f>IF(N110="snížená",J110,0)</f>
        <v>0</v>
      </c>
      <c r="BG110" s="232">
        <f>IF(N110="zákl. přenesená",J110,0)</f>
        <v>0</v>
      </c>
      <c r="BH110" s="232">
        <f>IF(N110="sníž. přenesená",J110,0)</f>
        <v>0</v>
      </c>
      <c r="BI110" s="232">
        <f>IF(N110="nulová",J110,0)</f>
        <v>0</v>
      </c>
      <c r="BJ110" s="18" t="s">
        <v>82</v>
      </c>
      <c r="BK110" s="232">
        <f>ROUND(I110*H110,2)</f>
        <v>0</v>
      </c>
      <c r="BL110" s="18" t="s">
        <v>160</v>
      </c>
      <c r="BM110" s="231" t="s">
        <v>357</v>
      </c>
    </row>
    <row r="111" s="1" customFormat="1" ht="16.5" customHeight="1">
      <c r="B111" s="39"/>
      <c r="C111" s="220" t="s">
        <v>269</v>
      </c>
      <c r="D111" s="220" t="s">
        <v>155</v>
      </c>
      <c r="E111" s="221" t="s">
        <v>2094</v>
      </c>
      <c r="F111" s="222" t="s">
        <v>2095</v>
      </c>
      <c r="G111" s="223" t="s">
        <v>1279</v>
      </c>
      <c r="H111" s="224">
        <v>3</v>
      </c>
      <c r="I111" s="225"/>
      <c r="J111" s="226">
        <f>ROUND(I111*H111,2)</f>
        <v>0</v>
      </c>
      <c r="K111" s="222" t="s">
        <v>19</v>
      </c>
      <c r="L111" s="44"/>
      <c r="M111" s="227" t="s">
        <v>19</v>
      </c>
      <c r="N111" s="228" t="s">
        <v>45</v>
      </c>
      <c r="O111" s="84"/>
      <c r="P111" s="229">
        <f>O111*H111</f>
        <v>0</v>
      </c>
      <c r="Q111" s="229">
        <v>0</v>
      </c>
      <c r="R111" s="229">
        <f>Q111*H111</f>
        <v>0</v>
      </c>
      <c r="S111" s="229">
        <v>0</v>
      </c>
      <c r="T111" s="230">
        <f>S111*H111</f>
        <v>0</v>
      </c>
      <c r="AR111" s="231" t="s">
        <v>160</v>
      </c>
      <c r="AT111" s="231" t="s">
        <v>155</v>
      </c>
      <c r="AU111" s="231" t="s">
        <v>82</v>
      </c>
      <c r="AY111" s="18" t="s">
        <v>153</v>
      </c>
      <c r="BE111" s="232">
        <f>IF(N111="základní",J111,0)</f>
        <v>0</v>
      </c>
      <c r="BF111" s="232">
        <f>IF(N111="snížená",J111,0)</f>
        <v>0</v>
      </c>
      <c r="BG111" s="232">
        <f>IF(N111="zákl. přenesená",J111,0)</f>
        <v>0</v>
      </c>
      <c r="BH111" s="232">
        <f>IF(N111="sníž. přenesená",J111,0)</f>
        <v>0</v>
      </c>
      <c r="BI111" s="232">
        <f>IF(N111="nulová",J111,0)</f>
        <v>0</v>
      </c>
      <c r="BJ111" s="18" t="s">
        <v>82</v>
      </c>
      <c r="BK111" s="232">
        <f>ROUND(I111*H111,2)</f>
        <v>0</v>
      </c>
      <c r="BL111" s="18" t="s">
        <v>160</v>
      </c>
      <c r="BM111" s="231" t="s">
        <v>370</v>
      </c>
    </row>
    <row r="112" s="1" customFormat="1" ht="16.5" customHeight="1">
      <c r="B112" s="39"/>
      <c r="C112" s="220" t="s">
        <v>274</v>
      </c>
      <c r="D112" s="220" t="s">
        <v>155</v>
      </c>
      <c r="E112" s="221" t="s">
        <v>2096</v>
      </c>
      <c r="F112" s="222" t="s">
        <v>2097</v>
      </c>
      <c r="G112" s="223" t="s">
        <v>1279</v>
      </c>
      <c r="H112" s="224">
        <v>52</v>
      </c>
      <c r="I112" s="225"/>
      <c r="J112" s="226">
        <f>ROUND(I112*H112,2)</f>
        <v>0</v>
      </c>
      <c r="K112" s="222" t="s">
        <v>19</v>
      </c>
      <c r="L112" s="44"/>
      <c r="M112" s="227" t="s">
        <v>19</v>
      </c>
      <c r="N112" s="228" t="s">
        <v>45</v>
      </c>
      <c r="O112" s="84"/>
      <c r="P112" s="229">
        <f>O112*H112</f>
        <v>0</v>
      </c>
      <c r="Q112" s="229">
        <v>0</v>
      </c>
      <c r="R112" s="229">
        <f>Q112*H112</f>
        <v>0</v>
      </c>
      <c r="S112" s="229">
        <v>0</v>
      </c>
      <c r="T112" s="230">
        <f>S112*H112</f>
        <v>0</v>
      </c>
      <c r="AR112" s="231" t="s">
        <v>160</v>
      </c>
      <c r="AT112" s="231" t="s">
        <v>155</v>
      </c>
      <c r="AU112" s="231" t="s">
        <v>82</v>
      </c>
      <c r="AY112" s="18" t="s">
        <v>153</v>
      </c>
      <c r="BE112" s="232">
        <f>IF(N112="základní",J112,0)</f>
        <v>0</v>
      </c>
      <c r="BF112" s="232">
        <f>IF(N112="snížená",J112,0)</f>
        <v>0</v>
      </c>
      <c r="BG112" s="232">
        <f>IF(N112="zákl. přenesená",J112,0)</f>
        <v>0</v>
      </c>
      <c r="BH112" s="232">
        <f>IF(N112="sníž. přenesená",J112,0)</f>
        <v>0</v>
      </c>
      <c r="BI112" s="232">
        <f>IF(N112="nulová",J112,0)</f>
        <v>0</v>
      </c>
      <c r="BJ112" s="18" t="s">
        <v>82</v>
      </c>
      <c r="BK112" s="232">
        <f>ROUND(I112*H112,2)</f>
        <v>0</v>
      </c>
      <c r="BL112" s="18" t="s">
        <v>160</v>
      </c>
      <c r="BM112" s="231" t="s">
        <v>382</v>
      </c>
    </row>
    <row r="113" s="1" customFormat="1" ht="16.5" customHeight="1">
      <c r="B113" s="39"/>
      <c r="C113" s="220" t="s">
        <v>7</v>
      </c>
      <c r="D113" s="220" t="s">
        <v>155</v>
      </c>
      <c r="E113" s="221" t="s">
        <v>2098</v>
      </c>
      <c r="F113" s="222" t="s">
        <v>2099</v>
      </c>
      <c r="G113" s="223" t="s">
        <v>1279</v>
      </c>
      <c r="H113" s="224">
        <v>6</v>
      </c>
      <c r="I113" s="225"/>
      <c r="J113" s="226">
        <f>ROUND(I113*H113,2)</f>
        <v>0</v>
      </c>
      <c r="K113" s="222" t="s">
        <v>19</v>
      </c>
      <c r="L113" s="44"/>
      <c r="M113" s="227" t="s">
        <v>19</v>
      </c>
      <c r="N113" s="228" t="s">
        <v>45</v>
      </c>
      <c r="O113" s="84"/>
      <c r="P113" s="229">
        <f>O113*H113</f>
        <v>0</v>
      </c>
      <c r="Q113" s="229">
        <v>0</v>
      </c>
      <c r="R113" s="229">
        <f>Q113*H113</f>
        <v>0</v>
      </c>
      <c r="S113" s="229">
        <v>0</v>
      </c>
      <c r="T113" s="230">
        <f>S113*H113</f>
        <v>0</v>
      </c>
      <c r="AR113" s="231" t="s">
        <v>160</v>
      </c>
      <c r="AT113" s="231" t="s">
        <v>155</v>
      </c>
      <c r="AU113" s="231" t="s">
        <v>82</v>
      </c>
      <c r="AY113" s="18" t="s">
        <v>153</v>
      </c>
      <c r="BE113" s="232">
        <f>IF(N113="základní",J113,0)</f>
        <v>0</v>
      </c>
      <c r="BF113" s="232">
        <f>IF(N113="snížená",J113,0)</f>
        <v>0</v>
      </c>
      <c r="BG113" s="232">
        <f>IF(N113="zákl. přenesená",J113,0)</f>
        <v>0</v>
      </c>
      <c r="BH113" s="232">
        <f>IF(N113="sníž. přenesená",J113,0)</f>
        <v>0</v>
      </c>
      <c r="BI113" s="232">
        <f>IF(N113="nulová",J113,0)</f>
        <v>0</v>
      </c>
      <c r="BJ113" s="18" t="s">
        <v>82</v>
      </c>
      <c r="BK113" s="232">
        <f>ROUND(I113*H113,2)</f>
        <v>0</v>
      </c>
      <c r="BL113" s="18" t="s">
        <v>160</v>
      </c>
      <c r="BM113" s="231" t="s">
        <v>445</v>
      </c>
    </row>
    <row r="114" s="1" customFormat="1" ht="16.5" customHeight="1">
      <c r="B114" s="39"/>
      <c r="C114" s="220" t="s">
        <v>282</v>
      </c>
      <c r="D114" s="220" t="s">
        <v>155</v>
      </c>
      <c r="E114" s="221" t="s">
        <v>2100</v>
      </c>
      <c r="F114" s="222" t="s">
        <v>2101</v>
      </c>
      <c r="G114" s="223" t="s">
        <v>1279</v>
      </c>
      <c r="H114" s="224">
        <v>8</v>
      </c>
      <c r="I114" s="225"/>
      <c r="J114" s="226">
        <f>ROUND(I114*H114,2)</f>
        <v>0</v>
      </c>
      <c r="K114" s="222" t="s">
        <v>19</v>
      </c>
      <c r="L114" s="44"/>
      <c r="M114" s="227" t="s">
        <v>19</v>
      </c>
      <c r="N114" s="228" t="s">
        <v>45</v>
      </c>
      <c r="O114" s="84"/>
      <c r="P114" s="229">
        <f>O114*H114</f>
        <v>0</v>
      </c>
      <c r="Q114" s="229">
        <v>0</v>
      </c>
      <c r="R114" s="229">
        <f>Q114*H114</f>
        <v>0</v>
      </c>
      <c r="S114" s="229">
        <v>0</v>
      </c>
      <c r="T114" s="230">
        <f>S114*H114</f>
        <v>0</v>
      </c>
      <c r="AR114" s="231" t="s">
        <v>160</v>
      </c>
      <c r="AT114" s="231" t="s">
        <v>155</v>
      </c>
      <c r="AU114" s="231" t="s">
        <v>82</v>
      </c>
      <c r="AY114" s="18" t="s">
        <v>153</v>
      </c>
      <c r="BE114" s="232">
        <f>IF(N114="základní",J114,0)</f>
        <v>0</v>
      </c>
      <c r="BF114" s="232">
        <f>IF(N114="snížená",J114,0)</f>
        <v>0</v>
      </c>
      <c r="BG114" s="232">
        <f>IF(N114="zákl. přenesená",J114,0)</f>
        <v>0</v>
      </c>
      <c r="BH114" s="232">
        <f>IF(N114="sníž. přenesená",J114,0)</f>
        <v>0</v>
      </c>
      <c r="BI114" s="232">
        <f>IF(N114="nulová",J114,0)</f>
        <v>0</v>
      </c>
      <c r="BJ114" s="18" t="s">
        <v>82</v>
      </c>
      <c r="BK114" s="232">
        <f>ROUND(I114*H114,2)</f>
        <v>0</v>
      </c>
      <c r="BL114" s="18" t="s">
        <v>160</v>
      </c>
      <c r="BM114" s="231" t="s">
        <v>453</v>
      </c>
    </row>
    <row r="115" s="1" customFormat="1" ht="16.5" customHeight="1">
      <c r="B115" s="39"/>
      <c r="C115" s="220" t="s">
        <v>293</v>
      </c>
      <c r="D115" s="220" t="s">
        <v>155</v>
      </c>
      <c r="E115" s="221" t="s">
        <v>2102</v>
      </c>
      <c r="F115" s="222" t="s">
        <v>2103</v>
      </c>
      <c r="G115" s="223" t="s">
        <v>1279</v>
      </c>
      <c r="H115" s="224">
        <v>4</v>
      </c>
      <c r="I115" s="225"/>
      <c r="J115" s="226">
        <f>ROUND(I115*H115,2)</f>
        <v>0</v>
      </c>
      <c r="K115" s="222" t="s">
        <v>19</v>
      </c>
      <c r="L115" s="44"/>
      <c r="M115" s="227" t="s">
        <v>19</v>
      </c>
      <c r="N115" s="228" t="s">
        <v>45</v>
      </c>
      <c r="O115" s="84"/>
      <c r="P115" s="229">
        <f>O115*H115</f>
        <v>0</v>
      </c>
      <c r="Q115" s="229">
        <v>0</v>
      </c>
      <c r="R115" s="229">
        <f>Q115*H115</f>
        <v>0</v>
      </c>
      <c r="S115" s="229">
        <v>0</v>
      </c>
      <c r="T115" s="230">
        <f>S115*H115</f>
        <v>0</v>
      </c>
      <c r="AR115" s="231" t="s">
        <v>160</v>
      </c>
      <c r="AT115" s="231" t="s">
        <v>155</v>
      </c>
      <c r="AU115" s="231" t="s">
        <v>82</v>
      </c>
      <c r="AY115" s="18" t="s">
        <v>153</v>
      </c>
      <c r="BE115" s="232">
        <f>IF(N115="základní",J115,0)</f>
        <v>0</v>
      </c>
      <c r="BF115" s="232">
        <f>IF(N115="snížená",J115,0)</f>
        <v>0</v>
      </c>
      <c r="BG115" s="232">
        <f>IF(N115="zákl. přenesená",J115,0)</f>
        <v>0</v>
      </c>
      <c r="BH115" s="232">
        <f>IF(N115="sníž. přenesená",J115,0)</f>
        <v>0</v>
      </c>
      <c r="BI115" s="232">
        <f>IF(N115="nulová",J115,0)</f>
        <v>0</v>
      </c>
      <c r="BJ115" s="18" t="s">
        <v>82</v>
      </c>
      <c r="BK115" s="232">
        <f>ROUND(I115*H115,2)</f>
        <v>0</v>
      </c>
      <c r="BL115" s="18" t="s">
        <v>160</v>
      </c>
      <c r="BM115" s="231" t="s">
        <v>472</v>
      </c>
    </row>
    <row r="116" s="1" customFormat="1" ht="16.5" customHeight="1">
      <c r="B116" s="39"/>
      <c r="C116" s="220" t="s">
        <v>298</v>
      </c>
      <c r="D116" s="220" t="s">
        <v>155</v>
      </c>
      <c r="E116" s="221" t="s">
        <v>2104</v>
      </c>
      <c r="F116" s="222" t="s">
        <v>2105</v>
      </c>
      <c r="G116" s="223" t="s">
        <v>1279</v>
      </c>
      <c r="H116" s="224">
        <v>9</v>
      </c>
      <c r="I116" s="225"/>
      <c r="J116" s="226">
        <f>ROUND(I116*H116,2)</f>
        <v>0</v>
      </c>
      <c r="K116" s="222" t="s">
        <v>19</v>
      </c>
      <c r="L116" s="44"/>
      <c r="M116" s="227" t="s">
        <v>19</v>
      </c>
      <c r="N116" s="228" t="s">
        <v>45</v>
      </c>
      <c r="O116" s="84"/>
      <c r="P116" s="229">
        <f>O116*H116</f>
        <v>0</v>
      </c>
      <c r="Q116" s="229">
        <v>0</v>
      </c>
      <c r="R116" s="229">
        <f>Q116*H116</f>
        <v>0</v>
      </c>
      <c r="S116" s="229">
        <v>0</v>
      </c>
      <c r="T116" s="230">
        <f>S116*H116</f>
        <v>0</v>
      </c>
      <c r="AR116" s="231" t="s">
        <v>160</v>
      </c>
      <c r="AT116" s="231" t="s">
        <v>155</v>
      </c>
      <c r="AU116" s="231" t="s">
        <v>82</v>
      </c>
      <c r="AY116" s="18" t="s">
        <v>153</v>
      </c>
      <c r="BE116" s="232">
        <f>IF(N116="základní",J116,0)</f>
        <v>0</v>
      </c>
      <c r="BF116" s="232">
        <f>IF(N116="snížená",J116,0)</f>
        <v>0</v>
      </c>
      <c r="BG116" s="232">
        <f>IF(N116="zákl. přenesená",J116,0)</f>
        <v>0</v>
      </c>
      <c r="BH116" s="232">
        <f>IF(N116="sníž. přenesená",J116,0)</f>
        <v>0</v>
      </c>
      <c r="BI116" s="232">
        <f>IF(N116="nulová",J116,0)</f>
        <v>0</v>
      </c>
      <c r="BJ116" s="18" t="s">
        <v>82</v>
      </c>
      <c r="BK116" s="232">
        <f>ROUND(I116*H116,2)</f>
        <v>0</v>
      </c>
      <c r="BL116" s="18" t="s">
        <v>160</v>
      </c>
      <c r="BM116" s="231" t="s">
        <v>483</v>
      </c>
    </row>
    <row r="117" s="1" customFormat="1" ht="16.5" customHeight="1">
      <c r="B117" s="39"/>
      <c r="C117" s="220" t="s">
        <v>303</v>
      </c>
      <c r="D117" s="220" t="s">
        <v>155</v>
      </c>
      <c r="E117" s="221" t="s">
        <v>2106</v>
      </c>
      <c r="F117" s="222" t="s">
        <v>2107</v>
      </c>
      <c r="G117" s="223" t="s">
        <v>1279</v>
      </c>
      <c r="H117" s="224">
        <v>5</v>
      </c>
      <c r="I117" s="225"/>
      <c r="J117" s="226">
        <f>ROUND(I117*H117,2)</f>
        <v>0</v>
      </c>
      <c r="K117" s="222" t="s">
        <v>19</v>
      </c>
      <c r="L117" s="44"/>
      <c r="M117" s="227" t="s">
        <v>19</v>
      </c>
      <c r="N117" s="228" t="s">
        <v>45</v>
      </c>
      <c r="O117" s="84"/>
      <c r="P117" s="229">
        <f>O117*H117</f>
        <v>0</v>
      </c>
      <c r="Q117" s="229">
        <v>0</v>
      </c>
      <c r="R117" s="229">
        <f>Q117*H117</f>
        <v>0</v>
      </c>
      <c r="S117" s="229">
        <v>0</v>
      </c>
      <c r="T117" s="230">
        <f>S117*H117</f>
        <v>0</v>
      </c>
      <c r="AR117" s="231" t="s">
        <v>160</v>
      </c>
      <c r="AT117" s="231" t="s">
        <v>155</v>
      </c>
      <c r="AU117" s="231" t="s">
        <v>82</v>
      </c>
      <c r="AY117" s="18" t="s">
        <v>153</v>
      </c>
      <c r="BE117" s="232">
        <f>IF(N117="základní",J117,0)</f>
        <v>0</v>
      </c>
      <c r="BF117" s="232">
        <f>IF(N117="snížená",J117,0)</f>
        <v>0</v>
      </c>
      <c r="BG117" s="232">
        <f>IF(N117="zákl. přenesená",J117,0)</f>
        <v>0</v>
      </c>
      <c r="BH117" s="232">
        <f>IF(N117="sníž. přenesená",J117,0)</f>
        <v>0</v>
      </c>
      <c r="BI117" s="232">
        <f>IF(N117="nulová",J117,0)</f>
        <v>0</v>
      </c>
      <c r="BJ117" s="18" t="s">
        <v>82</v>
      </c>
      <c r="BK117" s="232">
        <f>ROUND(I117*H117,2)</f>
        <v>0</v>
      </c>
      <c r="BL117" s="18" t="s">
        <v>160</v>
      </c>
      <c r="BM117" s="231" t="s">
        <v>493</v>
      </c>
    </row>
    <row r="118" s="1" customFormat="1" ht="16.5" customHeight="1">
      <c r="B118" s="39"/>
      <c r="C118" s="220" t="s">
        <v>308</v>
      </c>
      <c r="D118" s="220" t="s">
        <v>155</v>
      </c>
      <c r="E118" s="221" t="s">
        <v>2108</v>
      </c>
      <c r="F118" s="222" t="s">
        <v>2109</v>
      </c>
      <c r="G118" s="223" t="s">
        <v>1279</v>
      </c>
      <c r="H118" s="224">
        <v>6</v>
      </c>
      <c r="I118" s="225"/>
      <c r="J118" s="226">
        <f>ROUND(I118*H118,2)</f>
        <v>0</v>
      </c>
      <c r="K118" s="222" t="s">
        <v>19</v>
      </c>
      <c r="L118" s="44"/>
      <c r="M118" s="227" t="s">
        <v>19</v>
      </c>
      <c r="N118" s="228" t="s">
        <v>45</v>
      </c>
      <c r="O118" s="84"/>
      <c r="P118" s="229">
        <f>O118*H118</f>
        <v>0</v>
      </c>
      <c r="Q118" s="229">
        <v>0</v>
      </c>
      <c r="R118" s="229">
        <f>Q118*H118</f>
        <v>0</v>
      </c>
      <c r="S118" s="229">
        <v>0</v>
      </c>
      <c r="T118" s="230">
        <f>S118*H118</f>
        <v>0</v>
      </c>
      <c r="AR118" s="231" t="s">
        <v>160</v>
      </c>
      <c r="AT118" s="231" t="s">
        <v>155</v>
      </c>
      <c r="AU118" s="231" t="s">
        <v>82</v>
      </c>
      <c r="AY118" s="18" t="s">
        <v>153</v>
      </c>
      <c r="BE118" s="232">
        <f>IF(N118="základní",J118,0)</f>
        <v>0</v>
      </c>
      <c r="BF118" s="232">
        <f>IF(N118="snížená",J118,0)</f>
        <v>0</v>
      </c>
      <c r="BG118" s="232">
        <f>IF(N118="zákl. přenesená",J118,0)</f>
        <v>0</v>
      </c>
      <c r="BH118" s="232">
        <f>IF(N118="sníž. přenesená",J118,0)</f>
        <v>0</v>
      </c>
      <c r="BI118" s="232">
        <f>IF(N118="nulová",J118,0)</f>
        <v>0</v>
      </c>
      <c r="BJ118" s="18" t="s">
        <v>82</v>
      </c>
      <c r="BK118" s="232">
        <f>ROUND(I118*H118,2)</f>
        <v>0</v>
      </c>
      <c r="BL118" s="18" t="s">
        <v>160</v>
      </c>
      <c r="BM118" s="231" t="s">
        <v>503</v>
      </c>
    </row>
    <row r="119" s="1" customFormat="1" ht="16.5" customHeight="1">
      <c r="B119" s="39"/>
      <c r="C119" s="220" t="s">
        <v>312</v>
      </c>
      <c r="D119" s="220" t="s">
        <v>155</v>
      </c>
      <c r="E119" s="221" t="s">
        <v>2110</v>
      </c>
      <c r="F119" s="222" t="s">
        <v>2111</v>
      </c>
      <c r="G119" s="223" t="s">
        <v>1279</v>
      </c>
      <c r="H119" s="224">
        <v>1</v>
      </c>
      <c r="I119" s="225"/>
      <c r="J119" s="226">
        <f>ROUND(I119*H119,2)</f>
        <v>0</v>
      </c>
      <c r="K119" s="222" t="s">
        <v>19</v>
      </c>
      <c r="L119" s="44"/>
      <c r="M119" s="227" t="s">
        <v>19</v>
      </c>
      <c r="N119" s="228" t="s">
        <v>45</v>
      </c>
      <c r="O119" s="84"/>
      <c r="P119" s="229">
        <f>O119*H119</f>
        <v>0</v>
      </c>
      <c r="Q119" s="229">
        <v>0</v>
      </c>
      <c r="R119" s="229">
        <f>Q119*H119</f>
        <v>0</v>
      </c>
      <c r="S119" s="229">
        <v>0</v>
      </c>
      <c r="T119" s="230">
        <f>S119*H119</f>
        <v>0</v>
      </c>
      <c r="AR119" s="231" t="s">
        <v>160</v>
      </c>
      <c r="AT119" s="231" t="s">
        <v>155</v>
      </c>
      <c r="AU119" s="231" t="s">
        <v>82</v>
      </c>
      <c r="AY119" s="18" t="s">
        <v>153</v>
      </c>
      <c r="BE119" s="232">
        <f>IF(N119="základní",J119,0)</f>
        <v>0</v>
      </c>
      <c r="BF119" s="232">
        <f>IF(N119="snížená",J119,0)</f>
        <v>0</v>
      </c>
      <c r="BG119" s="232">
        <f>IF(N119="zákl. přenesená",J119,0)</f>
        <v>0</v>
      </c>
      <c r="BH119" s="232">
        <f>IF(N119="sníž. přenesená",J119,0)</f>
        <v>0</v>
      </c>
      <c r="BI119" s="232">
        <f>IF(N119="nulová",J119,0)</f>
        <v>0</v>
      </c>
      <c r="BJ119" s="18" t="s">
        <v>82</v>
      </c>
      <c r="BK119" s="232">
        <f>ROUND(I119*H119,2)</f>
        <v>0</v>
      </c>
      <c r="BL119" s="18" t="s">
        <v>160</v>
      </c>
      <c r="BM119" s="231" t="s">
        <v>513</v>
      </c>
    </row>
    <row r="120" s="1" customFormat="1" ht="16.5" customHeight="1">
      <c r="B120" s="39"/>
      <c r="C120" s="220" t="s">
        <v>316</v>
      </c>
      <c r="D120" s="220" t="s">
        <v>155</v>
      </c>
      <c r="E120" s="221" t="s">
        <v>2112</v>
      </c>
      <c r="F120" s="222" t="s">
        <v>2113</v>
      </c>
      <c r="G120" s="223" t="s">
        <v>1279</v>
      </c>
      <c r="H120" s="224">
        <v>123</v>
      </c>
      <c r="I120" s="225"/>
      <c r="J120" s="226">
        <f>ROUND(I120*H120,2)</f>
        <v>0</v>
      </c>
      <c r="K120" s="222" t="s">
        <v>19</v>
      </c>
      <c r="L120" s="44"/>
      <c r="M120" s="227" t="s">
        <v>19</v>
      </c>
      <c r="N120" s="228" t="s">
        <v>45</v>
      </c>
      <c r="O120" s="84"/>
      <c r="P120" s="229">
        <f>O120*H120</f>
        <v>0</v>
      </c>
      <c r="Q120" s="229">
        <v>0</v>
      </c>
      <c r="R120" s="229">
        <f>Q120*H120</f>
        <v>0</v>
      </c>
      <c r="S120" s="229">
        <v>0</v>
      </c>
      <c r="T120" s="230">
        <f>S120*H120</f>
        <v>0</v>
      </c>
      <c r="AR120" s="231" t="s">
        <v>160</v>
      </c>
      <c r="AT120" s="231" t="s">
        <v>155</v>
      </c>
      <c r="AU120" s="231" t="s">
        <v>82</v>
      </c>
      <c r="AY120" s="18" t="s">
        <v>153</v>
      </c>
      <c r="BE120" s="232">
        <f>IF(N120="základní",J120,0)</f>
        <v>0</v>
      </c>
      <c r="BF120" s="232">
        <f>IF(N120="snížená",J120,0)</f>
        <v>0</v>
      </c>
      <c r="BG120" s="232">
        <f>IF(N120="zákl. přenesená",J120,0)</f>
        <v>0</v>
      </c>
      <c r="BH120" s="232">
        <f>IF(N120="sníž. přenesená",J120,0)</f>
        <v>0</v>
      </c>
      <c r="BI120" s="232">
        <f>IF(N120="nulová",J120,0)</f>
        <v>0</v>
      </c>
      <c r="BJ120" s="18" t="s">
        <v>82</v>
      </c>
      <c r="BK120" s="232">
        <f>ROUND(I120*H120,2)</f>
        <v>0</v>
      </c>
      <c r="BL120" s="18" t="s">
        <v>160</v>
      </c>
      <c r="BM120" s="231" t="s">
        <v>523</v>
      </c>
    </row>
    <row r="121" s="1" customFormat="1" ht="16.5" customHeight="1">
      <c r="B121" s="39"/>
      <c r="C121" s="220" t="s">
        <v>320</v>
      </c>
      <c r="D121" s="220" t="s">
        <v>155</v>
      </c>
      <c r="E121" s="221" t="s">
        <v>2114</v>
      </c>
      <c r="F121" s="222" t="s">
        <v>2115</v>
      </c>
      <c r="G121" s="223" t="s">
        <v>182</v>
      </c>
      <c r="H121" s="224">
        <v>150</v>
      </c>
      <c r="I121" s="225"/>
      <c r="J121" s="226">
        <f>ROUND(I121*H121,2)</f>
        <v>0</v>
      </c>
      <c r="K121" s="222" t="s">
        <v>19</v>
      </c>
      <c r="L121" s="44"/>
      <c r="M121" s="227" t="s">
        <v>19</v>
      </c>
      <c r="N121" s="228" t="s">
        <v>45</v>
      </c>
      <c r="O121" s="84"/>
      <c r="P121" s="229">
        <f>O121*H121</f>
        <v>0</v>
      </c>
      <c r="Q121" s="229">
        <v>0</v>
      </c>
      <c r="R121" s="229">
        <f>Q121*H121</f>
        <v>0</v>
      </c>
      <c r="S121" s="229">
        <v>0</v>
      </c>
      <c r="T121" s="230">
        <f>S121*H121</f>
        <v>0</v>
      </c>
      <c r="AR121" s="231" t="s">
        <v>160</v>
      </c>
      <c r="AT121" s="231" t="s">
        <v>155</v>
      </c>
      <c r="AU121" s="231" t="s">
        <v>82</v>
      </c>
      <c r="AY121" s="18" t="s">
        <v>153</v>
      </c>
      <c r="BE121" s="232">
        <f>IF(N121="základní",J121,0)</f>
        <v>0</v>
      </c>
      <c r="BF121" s="232">
        <f>IF(N121="snížená",J121,0)</f>
        <v>0</v>
      </c>
      <c r="BG121" s="232">
        <f>IF(N121="zákl. přenesená",J121,0)</f>
        <v>0</v>
      </c>
      <c r="BH121" s="232">
        <f>IF(N121="sníž. přenesená",J121,0)</f>
        <v>0</v>
      </c>
      <c r="BI121" s="232">
        <f>IF(N121="nulová",J121,0)</f>
        <v>0</v>
      </c>
      <c r="BJ121" s="18" t="s">
        <v>82</v>
      </c>
      <c r="BK121" s="232">
        <f>ROUND(I121*H121,2)</f>
        <v>0</v>
      </c>
      <c r="BL121" s="18" t="s">
        <v>160</v>
      </c>
      <c r="BM121" s="231" t="s">
        <v>534</v>
      </c>
    </row>
    <row r="122" s="1" customFormat="1" ht="16.5" customHeight="1">
      <c r="B122" s="39"/>
      <c r="C122" s="220" t="s">
        <v>326</v>
      </c>
      <c r="D122" s="220" t="s">
        <v>155</v>
      </c>
      <c r="E122" s="221" t="s">
        <v>2116</v>
      </c>
      <c r="F122" s="222" t="s">
        <v>2117</v>
      </c>
      <c r="G122" s="223" t="s">
        <v>182</v>
      </c>
      <c r="H122" s="224">
        <v>50</v>
      </c>
      <c r="I122" s="225"/>
      <c r="J122" s="226">
        <f>ROUND(I122*H122,2)</f>
        <v>0</v>
      </c>
      <c r="K122" s="222" t="s">
        <v>19</v>
      </c>
      <c r="L122" s="44"/>
      <c r="M122" s="227" t="s">
        <v>19</v>
      </c>
      <c r="N122" s="228" t="s">
        <v>45</v>
      </c>
      <c r="O122" s="84"/>
      <c r="P122" s="229">
        <f>O122*H122</f>
        <v>0</v>
      </c>
      <c r="Q122" s="229">
        <v>0</v>
      </c>
      <c r="R122" s="229">
        <f>Q122*H122</f>
        <v>0</v>
      </c>
      <c r="S122" s="229">
        <v>0</v>
      </c>
      <c r="T122" s="230">
        <f>S122*H122</f>
        <v>0</v>
      </c>
      <c r="AR122" s="231" t="s">
        <v>160</v>
      </c>
      <c r="AT122" s="231" t="s">
        <v>155</v>
      </c>
      <c r="AU122" s="231" t="s">
        <v>82</v>
      </c>
      <c r="AY122" s="18" t="s">
        <v>153</v>
      </c>
      <c r="BE122" s="232">
        <f>IF(N122="základní",J122,0)</f>
        <v>0</v>
      </c>
      <c r="BF122" s="232">
        <f>IF(N122="snížená",J122,0)</f>
        <v>0</v>
      </c>
      <c r="BG122" s="232">
        <f>IF(N122="zákl. přenesená",J122,0)</f>
        <v>0</v>
      </c>
      <c r="BH122" s="232">
        <f>IF(N122="sníž. přenesená",J122,0)</f>
        <v>0</v>
      </c>
      <c r="BI122" s="232">
        <f>IF(N122="nulová",J122,0)</f>
        <v>0</v>
      </c>
      <c r="BJ122" s="18" t="s">
        <v>82</v>
      </c>
      <c r="BK122" s="232">
        <f>ROUND(I122*H122,2)</f>
        <v>0</v>
      </c>
      <c r="BL122" s="18" t="s">
        <v>160</v>
      </c>
      <c r="BM122" s="231" t="s">
        <v>549</v>
      </c>
    </row>
    <row r="123" s="1" customFormat="1" ht="16.5" customHeight="1">
      <c r="B123" s="39"/>
      <c r="C123" s="220" t="s">
        <v>331</v>
      </c>
      <c r="D123" s="220" t="s">
        <v>155</v>
      </c>
      <c r="E123" s="221" t="s">
        <v>2118</v>
      </c>
      <c r="F123" s="222" t="s">
        <v>2119</v>
      </c>
      <c r="G123" s="223" t="s">
        <v>182</v>
      </c>
      <c r="H123" s="224">
        <v>20</v>
      </c>
      <c r="I123" s="225"/>
      <c r="J123" s="226">
        <f>ROUND(I123*H123,2)</f>
        <v>0</v>
      </c>
      <c r="K123" s="222" t="s">
        <v>19</v>
      </c>
      <c r="L123" s="44"/>
      <c r="M123" s="227" t="s">
        <v>19</v>
      </c>
      <c r="N123" s="228" t="s">
        <v>45</v>
      </c>
      <c r="O123" s="84"/>
      <c r="P123" s="229">
        <f>O123*H123</f>
        <v>0</v>
      </c>
      <c r="Q123" s="229">
        <v>0</v>
      </c>
      <c r="R123" s="229">
        <f>Q123*H123</f>
        <v>0</v>
      </c>
      <c r="S123" s="229">
        <v>0</v>
      </c>
      <c r="T123" s="230">
        <f>S123*H123</f>
        <v>0</v>
      </c>
      <c r="AR123" s="231" t="s">
        <v>160</v>
      </c>
      <c r="AT123" s="231" t="s">
        <v>155</v>
      </c>
      <c r="AU123" s="231" t="s">
        <v>82</v>
      </c>
      <c r="AY123" s="18" t="s">
        <v>153</v>
      </c>
      <c r="BE123" s="232">
        <f>IF(N123="základní",J123,0)</f>
        <v>0</v>
      </c>
      <c r="BF123" s="232">
        <f>IF(N123="snížená",J123,0)</f>
        <v>0</v>
      </c>
      <c r="BG123" s="232">
        <f>IF(N123="zákl. přenesená",J123,0)</f>
        <v>0</v>
      </c>
      <c r="BH123" s="232">
        <f>IF(N123="sníž. přenesená",J123,0)</f>
        <v>0</v>
      </c>
      <c r="BI123" s="232">
        <f>IF(N123="nulová",J123,0)</f>
        <v>0</v>
      </c>
      <c r="BJ123" s="18" t="s">
        <v>82</v>
      </c>
      <c r="BK123" s="232">
        <f>ROUND(I123*H123,2)</f>
        <v>0</v>
      </c>
      <c r="BL123" s="18" t="s">
        <v>160</v>
      </c>
      <c r="BM123" s="231" t="s">
        <v>557</v>
      </c>
    </row>
    <row r="124" s="1" customFormat="1" ht="16.5" customHeight="1">
      <c r="B124" s="39"/>
      <c r="C124" s="220" t="s">
        <v>336</v>
      </c>
      <c r="D124" s="220" t="s">
        <v>155</v>
      </c>
      <c r="E124" s="221" t="s">
        <v>2120</v>
      </c>
      <c r="F124" s="222" t="s">
        <v>2121</v>
      </c>
      <c r="G124" s="223" t="s">
        <v>182</v>
      </c>
      <c r="H124" s="224">
        <v>630</v>
      </c>
      <c r="I124" s="225"/>
      <c r="J124" s="226">
        <f>ROUND(I124*H124,2)</f>
        <v>0</v>
      </c>
      <c r="K124" s="222" t="s">
        <v>19</v>
      </c>
      <c r="L124" s="44"/>
      <c r="M124" s="227" t="s">
        <v>19</v>
      </c>
      <c r="N124" s="228" t="s">
        <v>45</v>
      </c>
      <c r="O124" s="84"/>
      <c r="P124" s="229">
        <f>O124*H124</f>
        <v>0</v>
      </c>
      <c r="Q124" s="229">
        <v>0</v>
      </c>
      <c r="R124" s="229">
        <f>Q124*H124</f>
        <v>0</v>
      </c>
      <c r="S124" s="229">
        <v>0</v>
      </c>
      <c r="T124" s="230">
        <f>S124*H124</f>
        <v>0</v>
      </c>
      <c r="AR124" s="231" t="s">
        <v>160</v>
      </c>
      <c r="AT124" s="231" t="s">
        <v>155</v>
      </c>
      <c r="AU124" s="231" t="s">
        <v>82</v>
      </c>
      <c r="AY124" s="18" t="s">
        <v>153</v>
      </c>
      <c r="BE124" s="232">
        <f>IF(N124="základní",J124,0)</f>
        <v>0</v>
      </c>
      <c r="BF124" s="232">
        <f>IF(N124="snížená",J124,0)</f>
        <v>0</v>
      </c>
      <c r="BG124" s="232">
        <f>IF(N124="zákl. přenesená",J124,0)</f>
        <v>0</v>
      </c>
      <c r="BH124" s="232">
        <f>IF(N124="sníž. přenesená",J124,0)</f>
        <v>0</v>
      </c>
      <c r="BI124" s="232">
        <f>IF(N124="nulová",J124,0)</f>
        <v>0</v>
      </c>
      <c r="BJ124" s="18" t="s">
        <v>82</v>
      </c>
      <c r="BK124" s="232">
        <f>ROUND(I124*H124,2)</f>
        <v>0</v>
      </c>
      <c r="BL124" s="18" t="s">
        <v>160</v>
      </c>
      <c r="BM124" s="231" t="s">
        <v>567</v>
      </c>
    </row>
    <row r="125" s="1" customFormat="1" ht="16.5" customHeight="1">
      <c r="B125" s="39"/>
      <c r="C125" s="220" t="s">
        <v>340</v>
      </c>
      <c r="D125" s="220" t="s">
        <v>155</v>
      </c>
      <c r="E125" s="221" t="s">
        <v>2122</v>
      </c>
      <c r="F125" s="222" t="s">
        <v>2123</v>
      </c>
      <c r="G125" s="223" t="s">
        <v>182</v>
      </c>
      <c r="H125" s="224">
        <v>220</v>
      </c>
      <c r="I125" s="225"/>
      <c r="J125" s="226">
        <f>ROUND(I125*H125,2)</f>
        <v>0</v>
      </c>
      <c r="K125" s="222" t="s">
        <v>19</v>
      </c>
      <c r="L125" s="44"/>
      <c r="M125" s="227" t="s">
        <v>19</v>
      </c>
      <c r="N125" s="228" t="s">
        <v>45</v>
      </c>
      <c r="O125" s="84"/>
      <c r="P125" s="229">
        <f>O125*H125</f>
        <v>0</v>
      </c>
      <c r="Q125" s="229">
        <v>0</v>
      </c>
      <c r="R125" s="229">
        <f>Q125*H125</f>
        <v>0</v>
      </c>
      <c r="S125" s="229">
        <v>0</v>
      </c>
      <c r="T125" s="230">
        <f>S125*H125</f>
        <v>0</v>
      </c>
      <c r="AR125" s="231" t="s">
        <v>160</v>
      </c>
      <c r="AT125" s="231" t="s">
        <v>155</v>
      </c>
      <c r="AU125" s="231" t="s">
        <v>82</v>
      </c>
      <c r="AY125" s="18" t="s">
        <v>153</v>
      </c>
      <c r="BE125" s="232">
        <f>IF(N125="základní",J125,0)</f>
        <v>0</v>
      </c>
      <c r="BF125" s="232">
        <f>IF(N125="snížená",J125,0)</f>
        <v>0</v>
      </c>
      <c r="BG125" s="232">
        <f>IF(N125="zákl. přenesená",J125,0)</f>
        <v>0</v>
      </c>
      <c r="BH125" s="232">
        <f>IF(N125="sníž. přenesená",J125,0)</f>
        <v>0</v>
      </c>
      <c r="BI125" s="232">
        <f>IF(N125="nulová",J125,0)</f>
        <v>0</v>
      </c>
      <c r="BJ125" s="18" t="s">
        <v>82</v>
      </c>
      <c r="BK125" s="232">
        <f>ROUND(I125*H125,2)</f>
        <v>0</v>
      </c>
      <c r="BL125" s="18" t="s">
        <v>160</v>
      </c>
      <c r="BM125" s="231" t="s">
        <v>577</v>
      </c>
    </row>
    <row r="126" s="1" customFormat="1" ht="16.5" customHeight="1">
      <c r="B126" s="39"/>
      <c r="C126" s="220" t="s">
        <v>345</v>
      </c>
      <c r="D126" s="220" t="s">
        <v>155</v>
      </c>
      <c r="E126" s="221" t="s">
        <v>2124</v>
      </c>
      <c r="F126" s="222" t="s">
        <v>2125</v>
      </c>
      <c r="G126" s="223" t="s">
        <v>182</v>
      </c>
      <c r="H126" s="224">
        <v>290</v>
      </c>
      <c r="I126" s="225"/>
      <c r="J126" s="226">
        <f>ROUND(I126*H126,2)</f>
        <v>0</v>
      </c>
      <c r="K126" s="222" t="s">
        <v>19</v>
      </c>
      <c r="L126" s="44"/>
      <c r="M126" s="227" t="s">
        <v>19</v>
      </c>
      <c r="N126" s="228" t="s">
        <v>45</v>
      </c>
      <c r="O126" s="84"/>
      <c r="P126" s="229">
        <f>O126*H126</f>
        <v>0</v>
      </c>
      <c r="Q126" s="229">
        <v>0</v>
      </c>
      <c r="R126" s="229">
        <f>Q126*H126</f>
        <v>0</v>
      </c>
      <c r="S126" s="229">
        <v>0</v>
      </c>
      <c r="T126" s="230">
        <f>S126*H126</f>
        <v>0</v>
      </c>
      <c r="AR126" s="231" t="s">
        <v>160</v>
      </c>
      <c r="AT126" s="231" t="s">
        <v>155</v>
      </c>
      <c r="AU126" s="231" t="s">
        <v>82</v>
      </c>
      <c r="AY126" s="18" t="s">
        <v>153</v>
      </c>
      <c r="BE126" s="232">
        <f>IF(N126="základní",J126,0)</f>
        <v>0</v>
      </c>
      <c r="BF126" s="232">
        <f>IF(N126="snížená",J126,0)</f>
        <v>0</v>
      </c>
      <c r="BG126" s="232">
        <f>IF(N126="zákl. přenesená",J126,0)</f>
        <v>0</v>
      </c>
      <c r="BH126" s="232">
        <f>IF(N126="sníž. přenesená",J126,0)</f>
        <v>0</v>
      </c>
      <c r="BI126" s="232">
        <f>IF(N126="nulová",J126,0)</f>
        <v>0</v>
      </c>
      <c r="BJ126" s="18" t="s">
        <v>82</v>
      </c>
      <c r="BK126" s="232">
        <f>ROUND(I126*H126,2)</f>
        <v>0</v>
      </c>
      <c r="BL126" s="18" t="s">
        <v>160</v>
      </c>
      <c r="BM126" s="231" t="s">
        <v>605</v>
      </c>
    </row>
    <row r="127" s="1" customFormat="1" ht="16.5" customHeight="1">
      <c r="B127" s="39"/>
      <c r="C127" s="220" t="s">
        <v>350</v>
      </c>
      <c r="D127" s="220" t="s">
        <v>155</v>
      </c>
      <c r="E127" s="221" t="s">
        <v>2126</v>
      </c>
      <c r="F127" s="222" t="s">
        <v>2127</v>
      </c>
      <c r="G127" s="223" t="s">
        <v>182</v>
      </c>
      <c r="H127" s="224">
        <v>115</v>
      </c>
      <c r="I127" s="225"/>
      <c r="J127" s="226">
        <f>ROUND(I127*H127,2)</f>
        <v>0</v>
      </c>
      <c r="K127" s="222" t="s">
        <v>19</v>
      </c>
      <c r="L127" s="44"/>
      <c r="M127" s="227" t="s">
        <v>19</v>
      </c>
      <c r="N127" s="228" t="s">
        <v>45</v>
      </c>
      <c r="O127" s="84"/>
      <c r="P127" s="229">
        <f>O127*H127</f>
        <v>0</v>
      </c>
      <c r="Q127" s="229">
        <v>0</v>
      </c>
      <c r="R127" s="229">
        <f>Q127*H127</f>
        <v>0</v>
      </c>
      <c r="S127" s="229">
        <v>0</v>
      </c>
      <c r="T127" s="230">
        <f>S127*H127</f>
        <v>0</v>
      </c>
      <c r="AR127" s="231" t="s">
        <v>160</v>
      </c>
      <c r="AT127" s="231" t="s">
        <v>155</v>
      </c>
      <c r="AU127" s="231" t="s">
        <v>82</v>
      </c>
      <c r="AY127" s="18" t="s">
        <v>153</v>
      </c>
      <c r="BE127" s="232">
        <f>IF(N127="základní",J127,0)</f>
        <v>0</v>
      </c>
      <c r="BF127" s="232">
        <f>IF(N127="snížená",J127,0)</f>
        <v>0</v>
      </c>
      <c r="BG127" s="232">
        <f>IF(N127="zákl. přenesená",J127,0)</f>
        <v>0</v>
      </c>
      <c r="BH127" s="232">
        <f>IF(N127="sníž. přenesená",J127,0)</f>
        <v>0</v>
      </c>
      <c r="BI127" s="232">
        <f>IF(N127="nulová",J127,0)</f>
        <v>0</v>
      </c>
      <c r="BJ127" s="18" t="s">
        <v>82</v>
      </c>
      <c r="BK127" s="232">
        <f>ROUND(I127*H127,2)</f>
        <v>0</v>
      </c>
      <c r="BL127" s="18" t="s">
        <v>160</v>
      </c>
      <c r="BM127" s="231" t="s">
        <v>617</v>
      </c>
    </row>
    <row r="128" s="1" customFormat="1" ht="16.5" customHeight="1">
      <c r="B128" s="39"/>
      <c r="C128" s="220" t="s">
        <v>357</v>
      </c>
      <c r="D128" s="220" t="s">
        <v>155</v>
      </c>
      <c r="E128" s="221" t="s">
        <v>2128</v>
      </c>
      <c r="F128" s="222" t="s">
        <v>2129</v>
      </c>
      <c r="G128" s="223" t="s">
        <v>182</v>
      </c>
      <c r="H128" s="224">
        <v>85</v>
      </c>
      <c r="I128" s="225"/>
      <c r="J128" s="226">
        <f>ROUND(I128*H128,2)</f>
        <v>0</v>
      </c>
      <c r="K128" s="222" t="s">
        <v>19</v>
      </c>
      <c r="L128" s="44"/>
      <c r="M128" s="227" t="s">
        <v>19</v>
      </c>
      <c r="N128" s="228" t="s">
        <v>45</v>
      </c>
      <c r="O128" s="84"/>
      <c r="P128" s="229">
        <f>O128*H128</f>
        <v>0</v>
      </c>
      <c r="Q128" s="229">
        <v>0</v>
      </c>
      <c r="R128" s="229">
        <f>Q128*H128</f>
        <v>0</v>
      </c>
      <c r="S128" s="229">
        <v>0</v>
      </c>
      <c r="T128" s="230">
        <f>S128*H128</f>
        <v>0</v>
      </c>
      <c r="AR128" s="231" t="s">
        <v>160</v>
      </c>
      <c r="AT128" s="231" t="s">
        <v>155</v>
      </c>
      <c r="AU128" s="231" t="s">
        <v>82</v>
      </c>
      <c r="AY128" s="18" t="s">
        <v>153</v>
      </c>
      <c r="BE128" s="232">
        <f>IF(N128="základní",J128,0)</f>
        <v>0</v>
      </c>
      <c r="BF128" s="232">
        <f>IF(N128="snížená",J128,0)</f>
        <v>0</v>
      </c>
      <c r="BG128" s="232">
        <f>IF(N128="zákl. přenesená",J128,0)</f>
        <v>0</v>
      </c>
      <c r="BH128" s="232">
        <f>IF(N128="sníž. přenesená",J128,0)</f>
        <v>0</v>
      </c>
      <c r="BI128" s="232">
        <f>IF(N128="nulová",J128,0)</f>
        <v>0</v>
      </c>
      <c r="BJ128" s="18" t="s">
        <v>82</v>
      </c>
      <c r="BK128" s="232">
        <f>ROUND(I128*H128,2)</f>
        <v>0</v>
      </c>
      <c r="BL128" s="18" t="s">
        <v>160</v>
      </c>
      <c r="BM128" s="231" t="s">
        <v>627</v>
      </c>
    </row>
    <row r="129" s="1" customFormat="1" ht="16.5" customHeight="1">
      <c r="B129" s="39"/>
      <c r="C129" s="220" t="s">
        <v>364</v>
      </c>
      <c r="D129" s="220" t="s">
        <v>155</v>
      </c>
      <c r="E129" s="221" t="s">
        <v>2130</v>
      </c>
      <c r="F129" s="222" t="s">
        <v>2131</v>
      </c>
      <c r="G129" s="223" t="s">
        <v>182</v>
      </c>
      <c r="H129" s="224">
        <v>151</v>
      </c>
      <c r="I129" s="225"/>
      <c r="J129" s="226">
        <f>ROUND(I129*H129,2)</f>
        <v>0</v>
      </c>
      <c r="K129" s="222" t="s">
        <v>19</v>
      </c>
      <c r="L129" s="44"/>
      <c r="M129" s="227" t="s">
        <v>19</v>
      </c>
      <c r="N129" s="228" t="s">
        <v>45</v>
      </c>
      <c r="O129" s="84"/>
      <c r="P129" s="229">
        <f>O129*H129</f>
        <v>0</v>
      </c>
      <c r="Q129" s="229">
        <v>0</v>
      </c>
      <c r="R129" s="229">
        <f>Q129*H129</f>
        <v>0</v>
      </c>
      <c r="S129" s="229">
        <v>0</v>
      </c>
      <c r="T129" s="230">
        <f>S129*H129</f>
        <v>0</v>
      </c>
      <c r="AR129" s="231" t="s">
        <v>160</v>
      </c>
      <c r="AT129" s="231" t="s">
        <v>155</v>
      </c>
      <c r="AU129" s="231" t="s">
        <v>82</v>
      </c>
      <c r="AY129" s="18" t="s">
        <v>153</v>
      </c>
      <c r="BE129" s="232">
        <f>IF(N129="základní",J129,0)</f>
        <v>0</v>
      </c>
      <c r="BF129" s="232">
        <f>IF(N129="snížená",J129,0)</f>
        <v>0</v>
      </c>
      <c r="BG129" s="232">
        <f>IF(N129="zákl. přenesená",J129,0)</f>
        <v>0</v>
      </c>
      <c r="BH129" s="232">
        <f>IF(N129="sníž. přenesená",J129,0)</f>
        <v>0</v>
      </c>
      <c r="BI129" s="232">
        <f>IF(N129="nulová",J129,0)</f>
        <v>0</v>
      </c>
      <c r="BJ129" s="18" t="s">
        <v>82</v>
      </c>
      <c r="BK129" s="232">
        <f>ROUND(I129*H129,2)</f>
        <v>0</v>
      </c>
      <c r="BL129" s="18" t="s">
        <v>160</v>
      </c>
      <c r="BM129" s="231" t="s">
        <v>636</v>
      </c>
    </row>
    <row r="130" s="1" customFormat="1" ht="16.5" customHeight="1">
      <c r="B130" s="39"/>
      <c r="C130" s="220" t="s">
        <v>370</v>
      </c>
      <c r="D130" s="220" t="s">
        <v>155</v>
      </c>
      <c r="E130" s="221" t="s">
        <v>2132</v>
      </c>
      <c r="F130" s="222" t="s">
        <v>2133</v>
      </c>
      <c r="G130" s="223" t="s">
        <v>182</v>
      </c>
      <c r="H130" s="224">
        <v>151</v>
      </c>
      <c r="I130" s="225"/>
      <c r="J130" s="226">
        <f>ROUND(I130*H130,2)</f>
        <v>0</v>
      </c>
      <c r="K130" s="222" t="s">
        <v>19</v>
      </c>
      <c r="L130" s="44"/>
      <c r="M130" s="227" t="s">
        <v>19</v>
      </c>
      <c r="N130" s="228" t="s">
        <v>45</v>
      </c>
      <c r="O130" s="84"/>
      <c r="P130" s="229">
        <f>O130*H130</f>
        <v>0</v>
      </c>
      <c r="Q130" s="229">
        <v>0</v>
      </c>
      <c r="R130" s="229">
        <f>Q130*H130</f>
        <v>0</v>
      </c>
      <c r="S130" s="229">
        <v>0</v>
      </c>
      <c r="T130" s="230">
        <f>S130*H130</f>
        <v>0</v>
      </c>
      <c r="AR130" s="231" t="s">
        <v>160</v>
      </c>
      <c r="AT130" s="231" t="s">
        <v>155</v>
      </c>
      <c r="AU130" s="231" t="s">
        <v>82</v>
      </c>
      <c r="AY130" s="18" t="s">
        <v>153</v>
      </c>
      <c r="BE130" s="232">
        <f>IF(N130="základní",J130,0)</f>
        <v>0</v>
      </c>
      <c r="BF130" s="232">
        <f>IF(N130="snížená",J130,0)</f>
        <v>0</v>
      </c>
      <c r="BG130" s="232">
        <f>IF(N130="zákl. přenesená",J130,0)</f>
        <v>0</v>
      </c>
      <c r="BH130" s="232">
        <f>IF(N130="sníž. přenesená",J130,0)</f>
        <v>0</v>
      </c>
      <c r="BI130" s="232">
        <f>IF(N130="nulová",J130,0)</f>
        <v>0</v>
      </c>
      <c r="BJ130" s="18" t="s">
        <v>82</v>
      </c>
      <c r="BK130" s="232">
        <f>ROUND(I130*H130,2)</f>
        <v>0</v>
      </c>
      <c r="BL130" s="18" t="s">
        <v>160</v>
      </c>
      <c r="BM130" s="231" t="s">
        <v>645</v>
      </c>
    </row>
    <row r="131" s="1" customFormat="1" ht="16.5" customHeight="1">
      <c r="B131" s="39"/>
      <c r="C131" s="220" t="s">
        <v>378</v>
      </c>
      <c r="D131" s="220" t="s">
        <v>155</v>
      </c>
      <c r="E131" s="221" t="s">
        <v>2134</v>
      </c>
      <c r="F131" s="222" t="s">
        <v>2135</v>
      </c>
      <c r="G131" s="223" t="s">
        <v>182</v>
      </c>
      <c r="H131" s="224">
        <v>1360</v>
      </c>
      <c r="I131" s="225"/>
      <c r="J131" s="226">
        <f>ROUND(I131*H131,2)</f>
        <v>0</v>
      </c>
      <c r="K131" s="222" t="s">
        <v>19</v>
      </c>
      <c r="L131" s="44"/>
      <c r="M131" s="227" t="s">
        <v>19</v>
      </c>
      <c r="N131" s="228" t="s">
        <v>45</v>
      </c>
      <c r="O131" s="84"/>
      <c r="P131" s="229">
        <f>O131*H131</f>
        <v>0</v>
      </c>
      <c r="Q131" s="229">
        <v>0</v>
      </c>
      <c r="R131" s="229">
        <f>Q131*H131</f>
        <v>0</v>
      </c>
      <c r="S131" s="229">
        <v>0</v>
      </c>
      <c r="T131" s="230">
        <f>S131*H131</f>
        <v>0</v>
      </c>
      <c r="AR131" s="231" t="s">
        <v>160</v>
      </c>
      <c r="AT131" s="231" t="s">
        <v>155</v>
      </c>
      <c r="AU131" s="231" t="s">
        <v>82</v>
      </c>
      <c r="AY131" s="18" t="s">
        <v>153</v>
      </c>
      <c r="BE131" s="232">
        <f>IF(N131="základní",J131,0)</f>
        <v>0</v>
      </c>
      <c r="BF131" s="232">
        <f>IF(N131="snížená",J131,0)</f>
        <v>0</v>
      </c>
      <c r="BG131" s="232">
        <f>IF(N131="zákl. přenesená",J131,0)</f>
        <v>0</v>
      </c>
      <c r="BH131" s="232">
        <f>IF(N131="sníž. přenesená",J131,0)</f>
        <v>0</v>
      </c>
      <c r="BI131" s="232">
        <f>IF(N131="nulová",J131,0)</f>
        <v>0</v>
      </c>
      <c r="BJ131" s="18" t="s">
        <v>82</v>
      </c>
      <c r="BK131" s="232">
        <f>ROUND(I131*H131,2)</f>
        <v>0</v>
      </c>
      <c r="BL131" s="18" t="s">
        <v>160</v>
      </c>
      <c r="BM131" s="231" t="s">
        <v>654</v>
      </c>
    </row>
    <row r="132" s="1" customFormat="1" ht="16.5" customHeight="1">
      <c r="B132" s="39"/>
      <c r="C132" s="220" t="s">
        <v>382</v>
      </c>
      <c r="D132" s="220" t="s">
        <v>155</v>
      </c>
      <c r="E132" s="221" t="s">
        <v>2136</v>
      </c>
      <c r="F132" s="222" t="s">
        <v>2137</v>
      </c>
      <c r="G132" s="223" t="s">
        <v>182</v>
      </c>
      <c r="H132" s="224">
        <v>200</v>
      </c>
      <c r="I132" s="225"/>
      <c r="J132" s="226">
        <f>ROUND(I132*H132,2)</f>
        <v>0</v>
      </c>
      <c r="K132" s="222" t="s">
        <v>19</v>
      </c>
      <c r="L132" s="44"/>
      <c r="M132" s="227" t="s">
        <v>19</v>
      </c>
      <c r="N132" s="228" t="s">
        <v>45</v>
      </c>
      <c r="O132" s="84"/>
      <c r="P132" s="229">
        <f>O132*H132</f>
        <v>0</v>
      </c>
      <c r="Q132" s="229">
        <v>0</v>
      </c>
      <c r="R132" s="229">
        <f>Q132*H132</f>
        <v>0</v>
      </c>
      <c r="S132" s="229">
        <v>0</v>
      </c>
      <c r="T132" s="230">
        <f>S132*H132</f>
        <v>0</v>
      </c>
      <c r="AR132" s="231" t="s">
        <v>160</v>
      </c>
      <c r="AT132" s="231" t="s">
        <v>155</v>
      </c>
      <c r="AU132" s="231" t="s">
        <v>82</v>
      </c>
      <c r="AY132" s="18" t="s">
        <v>153</v>
      </c>
      <c r="BE132" s="232">
        <f>IF(N132="základní",J132,0)</f>
        <v>0</v>
      </c>
      <c r="BF132" s="232">
        <f>IF(N132="snížená",J132,0)</f>
        <v>0</v>
      </c>
      <c r="BG132" s="232">
        <f>IF(N132="zákl. přenesená",J132,0)</f>
        <v>0</v>
      </c>
      <c r="BH132" s="232">
        <f>IF(N132="sníž. přenesená",J132,0)</f>
        <v>0</v>
      </c>
      <c r="BI132" s="232">
        <f>IF(N132="nulová",J132,0)</f>
        <v>0</v>
      </c>
      <c r="BJ132" s="18" t="s">
        <v>82</v>
      </c>
      <c r="BK132" s="232">
        <f>ROUND(I132*H132,2)</f>
        <v>0</v>
      </c>
      <c r="BL132" s="18" t="s">
        <v>160</v>
      </c>
      <c r="BM132" s="231" t="s">
        <v>665</v>
      </c>
    </row>
    <row r="133" s="1" customFormat="1" ht="16.5" customHeight="1">
      <c r="B133" s="39"/>
      <c r="C133" s="220" t="s">
        <v>441</v>
      </c>
      <c r="D133" s="220" t="s">
        <v>155</v>
      </c>
      <c r="E133" s="221" t="s">
        <v>2138</v>
      </c>
      <c r="F133" s="222" t="s">
        <v>2139</v>
      </c>
      <c r="G133" s="223" t="s">
        <v>1279</v>
      </c>
      <c r="H133" s="224">
        <v>39</v>
      </c>
      <c r="I133" s="225"/>
      <c r="J133" s="226">
        <f>ROUND(I133*H133,2)</f>
        <v>0</v>
      </c>
      <c r="K133" s="222" t="s">
        <v>19</v>
      </c>
      <c r="L133" s="44"/>
      <c r="M133" s="227" t="s">
        <v>19</v>
      </c>
      <c r="N133" s="228" t="s">
        <v>45</v>
      </c>
      <c r="O133" s="84"/>
      <c r="P133" s="229">
        <f>O133*H133</f>
        <v>0</v>
      </c>
      <c r="Q133" s="229">
        <v>0</v>
      </c>
      <c r="R133" s="229">
        <f>Q133*H133</f>
        <v>0</v>
      </c>
      <c r="S133" s="229">
        <v>0</v>
      </c>
      <c r="T133" s="230">
        <f>S133*H133</f>
        <v>0</v>
      </c>
      <c r="AR133" s="231" t="s">
        <v>160</v>
      </c>
      <c r="AT133" s="231" t="s">
        <v>155</v>
      </c>
      <c r="AU133" s="231" t="s">
        <v>82</v>
      </c>
      <c r="AY133" s="18" t="s">
        <v>153</v>
      </c>
      <c r="BE133" s="232">
        <f>IF(N133="základní",J133,0)</f>
        <v>0</v>
      </c>
      <c r="BF133" s="232">
        <f>IF(N133="snížená",J133,0)</f>
        <v>0</v>
      </c>
      <c r="BG133" s="232">
        <f>IF(N133="zákl. přenesená",J133,0)</f>
        <v>0</v>
      </c>
      <c r="BH133" s="232">
        <f>IF(N133="sníž. přenesená",J133,0)</f>
        <v>0</v>
      </c>
      <c r="BI133" s="232">
        <f>IF(N133="nulová",J133,0)</f>
        <v>0</v>
      </c>
      <c r="BJ133" s="18" t="s">
        <v>82</v>
      </c>
      <c r="BK133" s="232">
        <f>ROUND(I133*H133,2)</f>
        <v>0</v>
      </c>
      <c r="BL133" s="18" t="s">
        <v>160</v>
      </c>
      <c r="BM133" s="231" t="s">
        <v>674</v>
      </c>
    </row>
    <row r="134" s="1" customFormat="1" ht="16.5" customHeight="1">
      <c r="B134" s="39"/>
      <c r="C134" s="220" t="s">
        <v>445</v>
      </c>
      <c r="D134" s="220" t="s">
        <v>155</v>
      </c>
      <c r="E134" s="221" t="s">
        <v>2140</v>
      </c>
      <c r="F134" s="222" t="s">
        <v>2141</v>
      </c>
      <c r="G134" s="223" t="s">
        <v>1279</v>
      </c>
      <c r="H134" s="224">
        <v>4</v>
      </c>
      <c r="I134" s="225"/>
      <c r="J134" s="226">
        <f>ROUND(I134*H134,2)</f>
        <v>0</v>
      </c>
      <c r="K134" s="222" t="s">
        <v>19</v>
      </c>
      <c r="L134" s="44"/>
      <c r="M134" s="227" t="s">
        <v>19</v>
      </c>
      <c r="N134" s="228" t="s">
        <v>45</v>
      </c>
      <c r="O134" s="84"/>
      <c r="P134" s="229">
        <f>O134*H134</f>
        <v>0</v>
      </c>
      <c r="Q134" s="229">
        <v>0</v>
      </c>
      <c r="R134" s="229">
        <f>Q134*H134</f>
        <v>0</v>
      </c>
      <c r="S134" s="229">
        <v>0</v>
      </c>
      <c r="T134" s="230">
        <f>S134*H134</f>
        <v>0</v>
      </c>
      <c r="AR134" s="231" t="s">
        <v>160</v>
      </c>
      <c r="AT134" s="231" t="s">
        <v>155</v>
      </c>
      <c r="AU134" s="231" t="s">
        <v>82</v>
      </c>
      <c r="AY134" s="18" t="s">
        <v>153</v>
      </c>
      <c r="BE134" s="232">
        <f>IF(N134="základní",J134,0)</f>
        <v>0</v>
      </c>
      <c r="BF134" s="232">
        <f>IF(N134="snížená",J134,0)</f>
        <v>0</v>
      </c>
      <c r="BG134" s="232">
        <f>IF(N134="zákl. přenesená",J134,0)</f>
        <v>0</v>
      </c>
      <c r="BH134" s="232">
        <f>IF(N134="sníž. přenesená",J134,0)</f>
        <v>0</v>
      </c>
      <c r="BI134" s="232">
        <f>IF(N134="nulová",J134,0)</f>
        <v>0</v>
      </c>
      <c r="BJ134" s="18" t="s">
        <v>82</v>
      </c>
      <c r="BK134" s="232">
        <f>ROUND(I134*H134,2)</f>
        <v>0</v>
      </c>
      <c r="BL134" s="18" t="s">
        <v>160</v>
      </c>
      <c r="BM134" s="231" t="s">
        <v>683</v>
      </c>
    </row>
    <row r="135" s="1" customFormat="1" ht="16.5" customHeight="1">
      <c r="B135" s="39"/>
      <c r="C135" s="220" t="s">
        <v>449</v>
      </c>
      <c r="D135" s="220" t="s">
        <v>155</v>
      </c>
      <c r="E135" s="221" t="s">
        <v>2142</v>
      </c>
      <c r="F135" s="222" t="s">
        <v>2143</v>
      </c>
      <c r="G135" s="223" t="s">
        <v>1279</v>
      </c>
      <c r="H135" s="224">
        <v>345</v>
      </c>
      <c r="I135" s="225"/>
      <c r="J135" s="226">
        <f>ROUND(I135*H135,2)</f>
        <v>0</v>
      </c>
      <c r="K135" s="222" t="s">
        <v>19</v>
      </c>
      <c r="L135" s="44"/>
      <c r="M135" s="227" t="s">
        <v>19</v>
      </c>
      <c r="N135" s="228" t="s">
        <v>45</v>
      </c>
      <c r="O135" s="84"/>
      <c r="P135" s="229">
        <f>O135*H135</f>
        <v>0</v>
      </c>
      <c r="Q135" s="229">
        <v>0</v>
      </c>
      <c r="R135" s="229">
        <f>Q135*H135</f>
        <v>0</v>
      </c>
      <c r="S135" s="229">
        <v>0</v>
      </c>
      <c r="T135" s="230">
        <f>S135*H135</f>
        <v>0</v>
      </c>
      <c r="AR135" s="231" t="s">
        <v>160</v>
      </c>
      <c r="AT135" s="231" t="s">
        <v>155</v>
      </c>
      <c r="AU135" s="231" t="s">
        <v>82</v>
      </c>
      <c r="AY135" s="18" t="s">
        <v>153</v>
      </c>
      <c r="BE135" s="232">
        <f>IF(N135="základní",J135,0)</f>
        <v>0</v>
      </c>
      <c r="BF135" s="232">
        <f>IF(N135="snížená",J135,0)</f>
        <v>0</v>
      </c>
      <c r="BG135" s="232">
        <f>IF(N135="zákl. přenesená",J135,0)</f>
        <v>0</v>
      </c>
      <c r="BH135" s="232">
        <f>IF(N135="sníž. přenesená",J135,0)</f>
        <v>0</v>
      </c>
      <c r="BI135" s="232">
        <f>IF(N135="nulová",J135,0)</f>
        <v>0</v>
      </c>
      <c r="BJ135" s="18" t="s">
        <v>82</v>
      </c>
      <c r="BK135" s="232">
        <f>ROUND(I135*H135,2)</f>
        <v>0</v>
      </c>
      <c r="BL135" s="18" t="s">
        <v>160</v>
      </c>
      <c r="BM135" s="231" t="s">
        <v>693</v>
      </c>
    </row>
    <row r="136" s="11" customFormat="1" ht="25.92" customHeight="1">
      <c r="B136" s="204"/>
      <c r="C136" s="205"/>
      <c r="D136" s="206" t="s">
        <v>73</v>
      </c>
      <c r="E136" s="207" t="s">
        <v>2144</v>
      </c>
      <c r="F136" s="207" t="s">
        <v>2145</v>
      </c>
      <c r="G136" s="205"/>
      <c r="H136" s="205"/>
      <c r="I136" s="208"/>
      <c r="J136" s="209">
        <f>BK136</f>
        <v>0</v>
      </c>
      <c r="K136" s="205"/>
      <c r="L136" s="210"/>
      <c r="M136" s="211"/>
      <c r="N136" s="212"/>
      <c r="O136" s="212"/>
      <c r="P136" s="213">
        <f>SUM(P137:P141)</f>
        <v>0</v>
      </c>
      <c r="Q136" s="212"/>
      <c r="R136" s="213">
        <f>SUM(R137:R141)</f>
        <v>0</v>
      </c>
      <c r="S136" s="212"/>
      <c r="T136" s="214">
        <f>SUM(T137:T141)</f>
        <v>0</v>
      </c>
      <c r="AR136" s="215" t="s">
        <v>82</v>
      </c>
      <c r="AT136" s="216" t="s">
        <v>73</v>
      </c>
      <c r="AU136" s="216" t="s">
        <v>74</v>
      </c>
      <c r="AY136" s="215" t="s">
        <v>153</v>
      </c>
      <c r="BK136" s="217">
        <f>SUM(BK137:BK141)</f>
        <v>0</v>
      </c>
    </row>
    <row r="137" s="1" customFormat="1" ht="24" customHeight="1">
      <c r="B137" s="39"/>
      <c r="C137" s="220" t="s">
        <v>453</v>
      </c>
      <c r="D137" s="220" t="s">
        <v>155</v>
      </c>
      <c r="E137" s="221" t="s">
        <v>2146</v>
      </c>
      <c r="F137" s="222" t="s">
        <v>2147</v>
      </c>
      <c r="G137" s="223" t="s">
        <v>1279</v>
      </c>
      <c r="H137" s="224">
        <v>1</v>
      </c>
      <c r="I137" s="225"/>
      <c r="J137" s="226">
        <f>ROUND(I137*H137,2)</f>
        <v>0</v>
      </c>
      <c r="K137" s="222" t="s">
        <v>19</v>
      </c>
      <c r="L137" s="44"/>
      <c r="M137" s="227" t="s">
        <v>19</v>
      </c>
      <c r="N137" s="228" t="s">
        <v>45</v>
      </c>
      <c r="O137" s="84"/>
      <c r="P137" s="229">
        <f>O137*H137</f>
        <v>0</v>
      </c>
      <c r="Q137" s="229">
        <v>0</v>
      </c>
      <c r="R137" s="229">
        <f>Q137*H137</f>
        <v>0</v>
      </c>
      <c r="S137" s="229">
        <v>0</v>
      </c>
      <c r="T137" s="230">
        <f>S137*H137</f>
        <v>0</v>
      </c>
      <c r="AR137" s="231" t="s">
        <v>160</v>
      </c>
      <c r="AT137" s="231" t="s">
        <v>155</v>
      </c>
      <c r="AU137" s="231" t="s">
        <v>82</v>
      </c>
      <c r="AY137" s="18" t="s">
        <v>153</v>
      </c>
      <c r="BE137" s="232">
        <f>IF(N137="základní",J137,0)</f>
        <v>0</v>
      </c>
      <c r="BF137" s="232">
        <f>IF(N137="snížená",J137,0)</f>
        <v>0</v>
      </c>
      <c r="BG137" s="232">
        <f>IF(N137="zákl. přenesená",J137,0)</f>
        <v>0</v>
      </c>
      <c r="BH137" s="232">
        <f>IF(N137="sníž. přenesená",J137,0)</f>
        <v>0</v>
      </c>
      <c r="BI137" s="232">
        <f>IF(N137="nulová",J137,0)</f>
        <v>0</v>
      </c>
      <c r="BJ137" s="18" t="s">
        <v>82</v>
      </c>
      <c r="BK137" s="232">
        <f>ROUND(I137*H137,2)</f>
        <v>0</v>
      </c>
      <c r="BL137" s="18" t="s">
        <v>160</v>
      </c>
      <c r="BM137" s="231" t="s">
        <v>704</v>
      </c>
    </row>
    <row r="138" s="1" customFormat="1" ht="24" customHeight="1">
      <c r="B138" s="39"/>
      <c r="C138" s="220" t="s">
        <v>465</v>
      </c>
      <c r="D138" s="220" t="s">
        <v>155</v>
      </c>
      <c r="E138" s="221" t="s">
        <v>2148</v>
      </c>
      <c r="F138" s="222" t="s">
        <v>2149</v>
      </c>
      <c r="G138" s="223" t="s">
        <v>1279</v>
      </c>
      <c r="H138" s="224">
        <v>1</v>
      </c>
      <c r="I138" s="225"/>
      <c r="J138" s="226">
        <f>ROUND(I138*H138,2)</f>
        <v>0</v>
      </c>
      <c r="K138" s="222" t="s">
        <v>19</v>
      </c>
      <c r="L138" s="44"/>
      <c r="M138" s="227" t="s">
        <v>19</v>
      </c>
      <c r="N138" s="228" t="s">
        <v>45</v>
      </c>
      <c r="O138" s="84"/>
      <c r="P138" s="229">
        <f>O138*H138</f>
        <v>0</v>
      </c>
      <c r="Q138" s="229">
        <v>0</v>
      </c>
      <c r="R138" s="229">
        <f>Q138*H138</f>
        <v>0</v>
      </c>
      <c r="S138" s="229">
        <v>0</v>
      </c>
      <c r="T138" s="230">
        <f>S138*H138</f>
        <v>0</v>
      </c>
      <c r="AR138" s="231" t="s">
        <v>160</v>
      </c>
      <c r="AT138" s="231" t="s">
        <v>155</v>
      </c>
      <c r="AU138" s="231" t="s">
        <v>82</v>
      </c>
      <c r="AY138" s="18" t="s">
        <v>153</v>
      </c>
      <c r="BE138" s="232">
        <f>IF(N138="základní",J138,0)</f>
        <v>0</v>
      </c>
      <c r="BF138" s="232">
        <f>IF(N138="snížená",J138,0)</f>
        <v>0</v>
      </c>
      <c r="BG138" s="232">
        <f>IF(N138="zákl. přenesená",J138,0)</f>
        <v>0</v>
      </c>
      <c r="BH138" s="232">
        <f>IF(N138="sníž. přenesená",J138,0)</f>
        <v>0</v>
      </c>
      <c r="BI138" s="232">
        <f>IF(N138="nulová",J138,0)</f>
        <v>0</v>
      </c>
      <c r="BJ138" s="18" t="s">
        <v>82</v>
      </c>
      <c r="BK138" s="232">
        <f>ROUND(I138*H138,2)</f>
        <v>0</v>
      </c>
      <c r="BL138" s="18" t="s">
        <v>160</v>
      </c>
      <c r="BM138" s="231" t="s">
        <v>713</v>
      </c>
    </row>
    <row r="139" s="1" customFormat="1" ht="24" customHeight="1">
      <c r="B139" s="39"/>
      <c r="C139" s="220" t="s">
        <v>472</v>
      </c>
      <c r="D139" s="220" t="s">
        <v>155</v>
      </c>
      <c r="E139" s="221" t="s">
        <v>2150</v>
      </c>
      <c r="F139" s="222" t="s">
        <v>2151</v>
      </c>
      <c r="G139" s="223" t="s">
        <v>1279</v>
      </c>
      <c r="H139" s="224">
        <v>1</v>
      </c>
      <c r="I139" s="225"/>
      <c r="J139" s="226">
        <f>ROUND(I139*H139,2)</f>
        <v>0</v>
      </c>
      <c r="K139" s="222" t="s">
        <v>19</v>
      </c>
      <c r="L139" s="44"/>
      <c r="M139" s="227" t="s">
        <v>19</v>
      </c>
      <c r="N139" s="228" t="s">
        <v>45</v>
      </c>
      <c r="O139" s="84"/>
      <c r="P139" s="229">
        <f>O139*H139</f>
        <v>0</v>
      </c>
      <c r="Q139" s="229">
        <v>0</v>
      </c>
      <c r="R139" s="229">
        <f>Q139*H139</f>
        <v>0</v>
      </c>
      <c r="S139" s="229">
        <v>0</v>
      </c>
      <c r="T139" s="230">
        <f>S139*H139</f>
        <v>0</v>
      </c>
      <c r="AR139" s="231" t="s">
        <v>160</v>
      </c>
      <c r="AT139" s="231" t="s">
        <v>155</v>
      </c>
      <c r="AU139" s="231" t="s">
        <v>82</v>
      </c>
      <c r="AY139" s="18" t="s">
        <v>153</v>
      </c>
      <c r="BE139" s="232">
        <f>IF(N139="základní",J139,0)</f>
        <v>0</v>
      </c>
      <c r="BF139" s="232">
        <f>IF(N139="snížená",J139,0)</f>
        <v>0</v>
      </c>
      <c r="BG139" s="232">
        <f>IF(N139="zákl. přenesená",J139,0)</f>
        <v>0</v>
      </c>
      <c r="BH139" s="232">
        <f>IF(N139="sníž. přenesená",J139,0)</f>
        <v>0</v>
      </c>
      <c r="BI139" s="232">
        <f>IF(N139="nulová",J139,0)</f>
        <v>0</v>
      </c>
      <c r="BJ139" s="18" t="s">
        <v>82</v>
      </c>
      <c r="BK139" s="232">
        <f>ROUND(I139*H139,2)</f>
        <v>0</v>
      </c>
      <c r="BL139" s="18" t="s">
        <v>160</v>
      </c>
      <c r="BM139" s="231" t="s">
        <v>725</v>
      </c>
    </row>
    <row r="140" s="1" customFormat="1" ht="24" customHeight="1">
      <c r="B140" s="39"/>
      <c r="C140" s="220" t="s">
        <v>477</v>
      </c>
      <c r="D140" s="220" t="s">
        <v>155</v>
      </c>
      <c r="E140" s="221" t="s">
        <v>2152</v>
      </c>
      <c r="F140" s="222" t="s">
        <v>2153</v>
      </c>
      <c r="G140" s="223" t="s">
        <v>1279</v>
      </c>
      <c r="H140" s="224">
        <v>1</v>
      </c>
      <c r="I140" s="225"/>
      <c r="J140" s="226">
        <f>ROUND(I140*H140,2)</f>
        <v>0</v>
      </c>
      <c r="K140" s="222" t="s">
        <v>19</v>
      </c>
      <c r="L140" s="44"/>
      <c r="M140" s="227" t="s">
        <v>19</v>
      </c>
      <c r="N140" s="228" t="s">
        <v>45</v>
      </c>
      <c r="O140" s="84"/>
      <c r="P140" s="229">
        <f>O140*H140</f>
        <v>0</v>
      </c>
      <c r="Q140" s="229">
        <v>0</v>
      </c>
      <c r="R140" s="229">
        <f>Q140*H140</f>
        <v>0</v>
      </c>
      <c r="S140" s="229">
        <v>0</v>
      </c>
      <c r="T140" s="230">
        <f>S140*H140</f>
        <v>0</v>
      </c>
      <c r="AR140" s="231" t="s">
        <v>160</v>
      </c>
      <c r="AT140" s="231" t="s">
        <v>155</v>
      </c>
      <c r="AU140" s="231" t="s">
        <v>82</v>
      </c>
      <c r="AY140" s="18" t="s">
        <v>153</v>
      </c>
      <c r="BE140" s="232">
        <f>IF(N140="základní",J140,0)</f>
        <v>0</v>
      </c>
      <c r="BF140" s="232">
        <f>IF(N140="snížená",J140,0)</f>
        <v>0</v>
      </c>
      <c r="BG140" s="232">
        <f>IF(N140="zákl. přenesená",J140,0)</f>
        <v>0</v>
      </c>
      <c r="BH140" s="232">
        <f>IF(N140="sníž. přenesená",J140,0)</f>
        <v>0</v>
      </c>
      <c r="BI140" s="232">
        <f>IF(N140="nulová",J140,0)</f>
        <v>0</v>
      </c>
      <c r="BJ140" s="18" t="s">
        <v>82</v>
      </c>
      <c r="BK140" s="232">
        <f>ROUND(I140*H140,2)</f>
        <v>0</v>
      </c>
      <c r="BL140" s="18" t="s">
        <v>160</v>
      </c>
      <c r="BM140" s="231" t="s">
        <v>736</v>
      </c>
    </row>
    <row r="141" s="1" customFormat="1" ht="16.5" customHeight="1">
      <c r="B141" s="39"/>
      <c r="C141" s="220" t="s">
        <v>483</v>
      </c>
      <c r="D141" s="220" t="s">
        <v>155</v>
      </c>
      <c r="E141" s="221" t="s">
        <v>2154</v>
      </c>
      <c r="F141" s="222" t="s">
        <v>2155</v>
      </c>
      <c r="G141" s="223" t="s">
        <v>1279</v>
      </c>
      <c r="H141" s="224">
        <v>1</v>
      </c>
      <c r="I141" s="225"/>
      <c r="J141" s="226">
        <f>ROUND(I141*H141,2)</f>
        <v>0</v>
      </c>
      <c r="K141" s="222" t="s">
        <v>19</v>
      </c>
      <c r="L141" s="44"/>
      <c r="M141" s="227" t="s">
        <v>19</v>
      </c>
      <c r="N141" s="228" t="s">
        <v>45</v>
      </c>
      <c r="O141" s="84"/>
      <c r="P141" s="229">
        <f>O141*H141</f>
        <v>0</v>
      </c>
      <c r="Q141" s="229">
        <v>0</v>
      </c>
      <c r="R141" s="229">
        <f>Q141*H141</f>
        <v>0</v>
      </c>
      <c r="S141" s="229">
        <v>0</v>
      </c>
      <c r="T141" s="230">
        <f>S141*H141</f>
        <v>0</v>
      </c>
      <c r="AR141" s="231" t="s">
        <v>160</v>
      </c>
      <c r="AT141" s="231" t="s">
        <v>155</v>
      </c>
      <c r="AU141" s="231" t="s">
        <v>82</v>
      </c>
      <c r="AY141" s="18" t="s">
        <v>153</v>
      </c>
      <c r="BE141" s="232">
        <f>IF(N141="základní",J141,0)</f>
        <v>0</v>
      </c>
      <c r="BF141" s="232">
        <f>IF(N141="snížená",J141,0)</f>
        <v>0</v>
      </c>
      <c r="BG141" s="232">
        <f>IF(N141="zákl. přenesená",J141,0)</f>
        <v>0</v>
      </c>
      <c r="BH141" s="232">
        <f>IF(N141="sníž. přenesená",J141,0)</f>
        <v>0</v>
      </c>
      <c r="BI141" s="232">
        <f>IF(N141="nulová",J141,0)</f>
        <v>0</v>
      </c>
      <c r="BJ141" s="18" t="s">
        <v>82</v>
      </c>
      <c r="BK141" s="232">
        <f>ROUND(I141*H141,2)</f>
        <v>0</v>
      </c>
      <c r="BL141" s="18" t="s">
        <v>160</v>
      </c>
      <c r="BM141" s="231" t="s">
        <v>748</v>
      </c>
    </row>
    <row r="142" s="11" customFormat="1" ht="25.92" customHeight="1">
      <c r="B142" s="204"/>
      <c r="C142" s="205"/>
      <c r="D142" s="206" t="s">
        <v>73</v>
      </c>
      <c r="E142" s="207" t="s">
        <v>2156</v>
      </c>
      <c r="F142" s="207" t="s">
        <v>2157</v>
      </c>
      <c r="G142" s="205"/>
      <c r="H142" s="205"/>
      <c r="I142" s="208"/>
      <c r="J142" s="209">
        <f>BK142</f>
        <v>0</v>
      </c>
      <c r="K142" s="205"/>
      <c r="L142" s="210"/>
      <c r="M142" s="211"/>
      <c r="N142" s="212"/>
      <c r="O142" s="212"/>
      <c r="P142" s="213">
        <f>SUM(P143:P147)</f>
        <v>0</v>
      </c>
      <c r="Q142" s="212"/>
      <c r="R142" s="213">
        <f>SUM(R143:R147)</f>
        <v>0</v>
      </c>
      <c r="S142" s="212"/>
      <c r="T142" s="214">
        <f>SUM(T143:T147)</f>
        <v>0</v>
      </c>
      <c r="AR142" s="215" t="s">
        <v>82</v>
      </c>
      <c r="AT142" s="216" t="s">
        <v>73</v>
      </c>
      <c r="AU142" s="216" t="s">
        <v>74</v>
      </c>
      <c r="AY142" s="215" t="s">
        <v>153</v>
      </c>
      <c r="BK142" s="217">
        <f>SUM(BK143:BK147)</f>
        <v>0</v>
      </c>
    </row>
    <row r="143" s="1" customFormat="1" ht="16.5" customHeight="1">
      <c r="B143" s="39"/>
      <c r="C143" s="220" t="s">
        <v>488</v>
      </c>
      <c r="D143" s="220" t="s">
        <v>155</v>
      </c>
      <c r="E143" s="221" t="s">
        <v>2158</v>
      </c>
      <c r="F143" s="222" t="s">
        <v>2159</v>
      </c>
      <c r="G143" s="223" t="s">
        <v>182</v>
      </c>
      <c r="H143" s="224">
        <v>275</v>
      </c>
      <c r="I143" s="225"/>
      <c r="J143" s="226">
        <f>ROUND(I143*H143,2)</f>
        <v>0</v>
      </c>
      <c r="K143" s="222" t="s">
        <v>19</v>
      </c>
      <c r="L143" s="44"/>
      <c r="M143" s="227" t="s">
        <v>19</v>
      </c>
      <c r="N143" s="228" t="s">
        <v>45</v>
      </c>
      <c r="O143" s="84"/>
      <c r="P143" s="229">
        <f>O143*H143</f>
        <v>0</v>
      </c>
      <c r="Q143" s="229">
        <v>0</v>
      </c>
      <c r="R143" s="229">
        <f>Q143*H143</f>
        <v>0</v>
      </c>
      <c r="S143" s="229">
        <v>0</v>
      </c>
      <c r="T143" s="230">
        <f>S143*H143</f>
        <v>0</v>
      </c>
      <c r="AR143" s="231" t="s">
        <v>160</v>
      </c>
      <c r="AT143" s="231" t="s">
        <v>155</v>
      </c>
      <c r="AU143" s="231" t="s">
        <v>82</v>
      </c>
      <c r="AY143" s="18" t="s">
        <v>153</v>
      </c>
      <c r="BE143" s="232">
        <f>IF(N143="základní",J143,0)</f>
        <v>0</v>
      </c>
      <c r="BF143" s="232">
        <f>IF(N143="snížená",J143,0)</f>
        <v>0</v>
      </c>
      <c r="BG143" s="232">
        <f>IF(N143="zákl. přenesená",J143,0)</f>
        <v>0</v>
      </c>
      <c r="BH143" s="232">
        <f>IF(N143="sníž. přenesená",J143,0)</f>
        <v>0</v>
      </c>
      <c r="BI143" s="232">
        <f>IF(N143="nulová",J143,0)</f>
        <v>0</v>
      </c>
      <c r="BJ143" s="18" t="s">
        <v>82</v>
      </c>
      <c r="BK143" s="232">
        <f>ROUND(I143*H143,2)</f>
        <v>0</v>
      </c>
      <c r="BL143" s="18" t="s">
        <v>160</v>
      </c>
      <c r="BM143" s="231" t="s">
        <v>764</v>
      </c>
    </row>
    <row r="144" s="1" customFormat="1" ht="16.5" customHeight="1">
      <c r="B144" s="39"/>
      <c r="C144" s="220" t="s">
        <v>493</v>
      </c>
      <c r="D144" s="220" t="s">
        <v>155</v>
      </c>
      <c r="E144" s="221" t="s">
        <v>2160</v>
      </c>
      <c r="F144" s="222" t="s">
        <v>2161</v>
      </c>
      <c r="G144" s="223" t="s">
        <v>1279</v>
      </c>
      <c r="H144" s="224">
        <v>34</v>
      </c>
      <c r="I144" s="225"/>
      <c r="J144" s="226">
        <f>ROUND(I144*H144,2)</f>
        <v>0</v>
      </c>
      <c r="K144" s="222" t="s">
        <v>19</v>
      </c>
      <c r="L144" s="44"/>
      <c r="M144" s="227" t="s">
        <v>19</v>
      </c>
      <c r="N144" s="228" t="s">
        <v>45</v>
      </c>
      <c r="O144" s="84"/>
      <c r="P144" s="229">
        <f>O144*H144</f>
        <v>0</v>
      </c>
      <c r="Q144" s="229">
        <v>0</v>
      </c>
      <c r="R144" s="229">
        <f>Q144*H144</f>
        <v>0</v>
      </c>
      <c r="S144" s="229">
        <v>0</v>
      </c>
      <c r="T144" s="230">
        <f>S144*H144</f>
        <v>0</v>
      </c>
      <c r="AR144" s="231" t="s">
        <v>160</v>
      </c>
      <c r="AT144" s="231" t="s">
        <v>155</v>
      </c>
      <c r="AU144" s="231" t="s">
        <v>82</v>
      </c>
      <c r="AY144" s="18" t="s">
        <v>153</v>
      </c>
      <c r="BE144" s="232">
        <f>IF(N144="základní",J144,0)</f>
        <v>0</v>
      </c>
      <c r="BF144" s="232">
        <f>IF(N144="snížená",J144,0)</f>
        <v>0</v>
      </c>
      <c r="BG144" s="232">
        <f>IF(N144="zákl. přenesená",J144,0)</f>
        <v>0</v>
      </c>
      <c r="BH144" s="232">
        <f>IF(N144="sníž. přenesená",J144,0)</f>
        <v>0</v>
      </c>
      <c r="BI144" s="232">
        <f>IF(N144="nulová",J144,0)</f>
        <v>0</v>
      </c>
      <c r="BJ144" s="18" t="s">
        <v>82</v>
      </c>
      <c r="BK144" s="232">
        <f>ROUND(I144*H144,2)</f>
        <v>0</v>
      </c>
      <c r="BL144" s="18" t="s">
        <v>160</v>
      </c>
      <c r="BM144" s="231" t="s">
        <v>777</v>
      </c>
    </row>
    <row r="145" s="1" customFormat="1" ht="16.5" customHeight="1">
      <c r="B145" s="39"/>
      <c r="C145" s="220" t="s">
        <v>498</v>
      </c>
      <c r="D145" s="220" t="s">
        <v>155</v>
      </c>
      <c r="E145" s="221" t="s">
        <v>2162</v>
      </c>
      <c r="F145" s="222" t="s">
        <v>2163</v>
      </c>
      <c r="G145" s="223" t="s">
        <v>1279</v>
      </c>
      <c r="H145" s="224">
        <v>49</v>
      </c>
      <c r="I145" s="225"/>
      <c r="J145" s="226">
        <f>ROUND(I145*H145,2)</f>
        <v>0</v>
      </c>
      <c r="K145" s="222" t="s">
        <v>19</v>
      </c>
      <c r="L145" s="44"/>
      <c r="M145" s="227" t="s">
        <v>19</v>
      </c>
      <c r="N145" s="228" t="s">
        <v>45</v>
      </c>
      <c r="O145" s="84"/>
      <c r="P145" s="229">
        <f>O145*H145</f>
        <v>0</v>
      </c>
      <c r="Q145" s="229">
        <v>0</v>
      </c>
      <c r="R145" s="229">
        <f>Q145*H145</f>
        <v>0</v>
      </c>
      <c r="S145" s="229">
        <v>0</v>
      </c>
      <c r="T145" s="230">
        <f>S145*H145</f>
        <v>0</v>
      </c>
      <c r="AR145" s="231" t="s">
        <v>160</v>
      </c>
      <c r="AT145" s="231" t="s">
        <v>155</v>
      </c>
      <c r="AU145" s="231" t="s">
        <v>82</v>
      </c>
      <c r="AY145" s="18" t="s">
        <v>153</v>
      </c>
      <c r="BE145" s="232">
        <f>IF(N145="základní",J145,0)</f>
        <v>0</v>
      </c>
      <c r="BF145" s="232">
        <f>IF(N145="snížená",J145,0)</f>
        <v>0</v>
      </c>
      <c r="BG145" s="232">
        <f>IF(N145="zákl. přenesená",J145,0)</f>
        <v>0</v>
      </c>
      <c r="BH145" s="232">
        <f>IF(N145="sníž. přenesená",J145,0)</f>
        <v>0</v>
      </c>
      <c r="BI145" s="232">
        <f>IF(N145="nulová",J145,0)</f>
        <v>0</v>
      </c>
      <c r="BJ145" s="18" t="s">
        <v>82</v>
      </c>
      <c r="BK145" s="232">
        <f>ROUND(I145*H145,2)</f>
        <v>0</v>
      </c>
      <c r="BL145" s="18" t="s">
        <v>160</v>
      </c>
      <c r="BM145" s="231" t="s">
        <v>794</v>
      </c>
    </row>
    <row r="146" s="1" customFormat="1" ht="16.5" customHeight="1">
      <c r="B146" s="39"/>
      <c r="C146" s="220" t="s">
        <v>503</v>
      </c>
      <c r="D146" s="220" t="s">
        <v>155</v>
      </c>
      <c r="E146" s="221" t="s">
        <v>2164</v>
      </c>
      <c r="F146" s="222" t="s">
        <v>2165</v>
      </c>
      <c r="G146" s="223" t="s">
        <v>1279</v>
      </c>
      <c r="H146" s="224">
        <v>2</v>
      </c>
      <c r="I146" s="225"/>
      <c r="J146" s="226">
        <f>ROUND(I146*H146,2)</f>
        <v>0</v>
      </c>
      <c r="K146" s="222" t="s">
        <v>19</v>
      </c>
      <c r="L146" s="44"/>
      <c r="M146" s="227" t="s">
        <v>19</v>
      </c>
      <c r="N146" s="228" t="s">
        <v>45</v>
      </c>
      <c r="O146" s="84"/>
      <c r="P146" s="229">
        <f>O146*H146</f>
        <v>0</v>
      </c>
      <c r="Q146" s="229">
        <v>0</v>
      </c>
      <c r="R146" s="229">
        <f>Q146*H146</f>
        <v>0</v>
      </c>
      <c r="S146" s="229">
        <v>0</v>
      </c>
      <c r="T146" s="230">
        <f>S146*H146</f>
        <v>0</v>
      </c>
      <c r="AR146" s="231" t="s">
        <v>160</v>
      </c>
      <c r="AT146" s="231" t="s">
        <v>155</v>
      </c>
      <c r="AU146" s="231" t="s">
        <v>82</v>
      </c>
      <c r="AY146" s="18" t="s">
        <v>153</v>
      </c>
      <c r="BE146" s="232">
        <f>IF(N146="základní",J146,0)</f>
        <v>0</v>
      </c>
      <c r="BF146" s="232">
        <f>IF(N146="snížená",J146,0)</f>
        <v>0</v>
      </c>
      <c r="BG146" s="232">
        <f>IF(N146="zákl. přenesená",J146,0)</f>
        <v>0</v>
      </c>
      <c r="BH146" s="232">
        <f>IF(N146="sníž. přenesená",J146,0)</f>
        <v>0</v>
      </c>
      <c r="BI146" s="232">
        <f>IF(N146="nulová",J146,0)</f>
        <v>0</v>
      </c>
      <c r="BJ146" s="18" t="s">
        <v>82</v>
      </c>
      <c r="BK146" s="232">
        <f>ROUND(I146*H146,2)</f>
        <v>0</v>
      </c>
      <c r="BL146" s="18" t="s">
        <v>160</v>
      </c>
      <c r="BM146" s="231" t="s">
        <v>807</v>
      </c>
    </row>
    <row r="147" s="1" customFormat="1" ht="16.5" customHeight="1">
      <c r="B147" s="39"/>
      <c r="C147" s="220" t="s">
        <v>508</v>
      </c>
      <c r="D147" s="220" t="s">
        <v>155</v>
      </c>
      <c r="E147" s="221" t="s">
        <v>2166</v>
      </c>
      <c r="F147" s="222" t="s">
        <v>2167</v>
      </c>
      <c r="G147" s="223" t="s">
        <v>1279</v>
      </c>
      <c r="H147" s="224">
        <v>29</v>
      </c>
      <c r="I147" s="225"/>
      <c r="J147" s="226">
        <f>ROUND(I147*H147,2)</f>
        <v>0</v>
      </c>
      <c r="K147" s="222" t="s">
        <v>19</v>
      </c>
      <c r="L147" s="44"/>
      <c r="M147" s="227" t="s">
        <v>19</v>
      </c>
      <c r="N147" s="228" t="s">
        <v>45</v>
      </c>
      <c r="O147" s="84"/>
      <c r="P147" s="229">
        <f>O147*H147</f>
        <v>0</v>
      </c>
      <c r="Q147" s="229">
        <v>0</v>
      </c>
      <c r="R147" s="229">
        <f>Q147*H147</f>
        <v>0</v>
      </c>
      <c r="S147" s="229">
        <v>0</v>
      </c>
      <c r="T147" s="230">
        <f>S147*H147</f>
        <v>0</v>
      </c>
      <c r="AR147" s="231" t="s">
        <v>160</v>
      </c>
      <c r="AT147" s="231" t="s">
        <v>155</v>
      </c>
      <c r="AU147" s="231" t="s">
        <v>82</v>
      </c>
      <c r="AY147" s="18" t="s">
        <v>153</v>
      </c>
      <c r="BE147" s="232">
        <f>IF(N147="základní",J147,0)</f>
        <v>0</v>
      </c>
      <c r="BF147" s="232">
        <f>IF(N147="snížená",J147,0)</f>
        <v>0</v>
      </c>
      <c r="BG147" s="232">
        <f>IF(N147="zákl. přenesená",J147,0)</f>
        <v>0</v>
      </c>
      <c r="BH147" s="232">
        <f>IF(N147="sníž. přenesená",J147,0)</f>
        <v>0</v>
      </c>
      <c r="BI147" s="232">
        <f>IF(N147="nulová",J147,0)</f>
        <v>0</v>
      </c>
      <c r="BJ147" s="18" t="s">
        <v>82</v>
      </c>
      <c r="BK147" s="232">
        <f>ROUND(I147*H147,2)</f>
        <v>0</v>
      </c>
      <c r="BL147" s="18" t="s">
        <v>160</v>
      </c>
      <c r="BM147" s="231" t="s">
        <v>817</v>
      </c>
    </row>
    <row r="148" s="11" customFormat="1" ht="25.92" customHeight="1">
      <c r="B148" s="204"/>
      <c r="C148" s="205"/>
      <c r="D148" s="206" t="s">
        <v>73</v>
      </c>
      <c r="E148" s="207" t="s">
        <v>2168</v>
      </c>
      <c r="F148" s="207" t="s">
        <v>2169</v>
      </c>
      <c r="G148" s="205"/>
      <c r="H148" s="205"/>
      <c r="I148" s="208"/>
      <c r="J148" s="209">
        <f>BK148</f>
        <v>0</v>
      </c>
      <c r="K148" s="205"/>
      <c r="L148" s="210"/>
      <c r="M148" s="211"/>
      <c r="N148" s="212"/>
      <c r="O148" s="212"/>
      <c r="P148" s="213">
        <f>SUM(P149:P170)</f>
        <v>0</v>
      </c>
      <c r="Q148" s="212"/>
      <c r="R148" s="213">
        <f>SUM(R149:R170)</f>
        <v>0</v>
      </c>
      <c r="S148" s="212"/>
      <c r="T148" s="214">
        <f>SUM(T149:T170)</f>
        <v>0</v>
      </c>
      <c r="AR148" s="215" t="s">
        <v>82</v>
      </c>
      <c r="AT148" s="216" t="s">
        <v>73</v>
      </c>
      <c r="AU148" s="216" t="s">
        <v>74</v>
      </c>
      <c r="AY148" s="215" t="s">
        <v>153</v>
      </c>
      <c r="BK148" s="217">
        <f>SUM(BK149:BK170)</f>
        <v>0</v>
      </c>
    </row>
    <row r="149" s="1" customFormat="1" ht="16.5" customHeight="1">
      <c r="B149" s="39"/>
      <c r="C149" s="220" t="s">
        <v>513</v>
      </c>
      <c r="D149" s="220" t="s">
        <v>155</v>
      </c>
      <c r="E149" s="221" t="s">
        <v>2170</v>
      </c>
      <c r="F149" s="222" t="s">
        <v>2171</v>
      </c>
      <c r="G149" s="223" t="s">
        <v>182</v>
      </c>
      <c r="H149" s="224">
        <v>280</v>
      </c>
      <c r="I149" s="225"/>
      <c r="J149" s="226">
        <f>ROUND(I149*H149,2)</f>
        <v>0</v>
      </c>
      <c r="K149" s="222" t="s">
        <v>19</v>
      </c>
      <c r="L149" s="44"/>
      <c r="M149" s="227" t="s">
        <v>19</v>
      </c>
      <c r="N149" s="228" t="s">
        <v>45</v>
      </c>
      <c r="O149" s="84"/>
      <c r="P149" s="229">
        <f>O149*H149</f>
        <v>0</v>
      </c>
      <c r="Q149" s="229">
        <v>0</v>
      </c>
      <c r="R149" s="229">
        <f>Q149*H149</f>
        <v>0</v>
      </c>
      <c r="S149" s="229">
        <v>0</v>
      </c>
      <c r="T149" s="230">
        <f>S149*H149</f>
        <v>0</v>
      </c>
      <c r="AR149" s="231" t="s">
        <v>160</v>
      </c>
      <c r="AT149" s="231" t="s">
        <v>155</v>
      </c>
      <c r="AU149" s="231" t="s">
        <v>82</v>
      </c>
      <c r="AY149" s="18" t="s">
        <v>153</v>
      </c>
      <c r="BE149" s="232">
        <f>IF(N149="základní",J149,0)</f>
        <v>0</v>
      </c>
      <c r="BF149" s="232">
        <f>IF(N149="snížená",J149,0)</f>
        <v>0</v>
      </c>
      <c r="BG149" s="232">
        <f>IF(N149="zákl. přenesená",J149,0)</f>
        <v>0</v>
      </c>
      <c r="BH149" s="232">
        <f>IF(N149="sníž. přenesená",J149,0)</f>
        <v>0</v>
      </c>
      <c r="BI149" s="232">
        <f>IF(N149="nulová",J149,0)</f>
        <v>0</v>
      </c>
      <c r="BJ149" s="18" t="s">
        <v>82</v>
      </c>
      <c r="BK149" s="232">
        <f>ROUND(I149*H149,2)</f>
        <v>0</v>
      </c>
      <c r="BL149" s="18" t="s">
        <v>160</v>
      </c>
      <c r="BM149" s="231" t="s">
        <v>827</v>
      </c>
    </row>
    <row r="150" s="1" customFormat="1" ht="16.5" customHeight="1">
      <c r="B150" s="39"/>
      <c r="C150" s="220" t="s">
        <v>518</v>
      </c>
      <c r="D150" s="220" t="s">
        <v>155</v>
      </c>
      <c r="E150" s="221" t="s">
        <v>2172</v>
      </c>
      <c r="F150" s="222" t="s">
        <v>2173</v>
      </c>
      <c r="G150" s="223" t="s">
        <v>1279</v>
      </c>
      <c r="H150" s="224">
        <v>4</v>
      </c>
      <c r="I150" s="225"/>
      <c r="J150" s="226">
        <f>ROUND(I150*H150,2)</f>
        <v>0</v>
      </c>
      <c r="K150" s="222" t="s">
        <v>19</v>
      </c>
      <c r="L150" s="44"/>
      <c r="M150" s="227" t="s">
        <v>19</v>
      </c>
      <c r="N150" s="228" t="s">
        <v>45</v>
      </c>
      <c r="O150" s="84"/>
      <c r="P150" s="229">
        <f>O150*H150</f>
        <v>0</v>
      </c>
      <c r="Q150" s="229">
        <v>0</v>
      </c>
      <c r="R150" s="229">
        <f>Q150*H150</f>
        <v>0</v>
      </c>
      <c r="S150" s="229">
        <v>0</v>
      </c>
      <c r="T150" s="230">
        <f>S150*H150</f>
        <v>0</v>
      </c>
      <c r="AR150" s="231" t="s">
        <v>160</v>
      </c>
      <c r="AT150" s="231" t="s">
        <v>155</v>
      </c>
      <c r="AU150" s="231" t="s">
        <v>82</v>
      </c>
      <c r="AY150" s="18" t="s">
        <v>153</v>
      </c>
      <c r="BE150" s="232">
        <f>IF(N150="základní",J150,0)</f>
        <v>0</v>
      </c>
      <c r="BF150" s="232">
        <f>IF(N150="snížená",J150,0)</f>
        <v>0</v>
      </c>
      <c r="BG150" s="232">
        <f>IF(N150="zákl. přenesená",J150,0)</f>
        <v>0</v>
      </c>
      <c r="BH150" s="232">
        <f>IF(N150="sníž. přenesená",J150,0)</f>
        <v>0</v>
      </c>
      <c r="BI150" s="232">
        <f>IF(N150="nulová",J150,0)</f>
        <v>0</v>
      </c>
      <c r="BJ150" s="18" t="s">
        <v>82</v>
      </c>
      <c r="BK150" s="232">
        <f>ROUND(I150*H150,2)</f>
        <v>0</v>
      </c>
      <c r="BL150" s="18" t="s">
        <v>160</v>
      </c>
      <c r="BM150" s="231" t="s">
        <v>841</v>
      </c>
    </row>
    <row r="151" s="1" customFormat="1" ht="16.5" customHeight="1">
      <c r="B151" s="39"/>
      <c r="C151" s="220" t="s">
        <v>523</v>
      </c>
      <c r="D151" s="220" t="s">
        <v>155</v>
      </c>
      <c r="E151" s="221" t="s">
        <v>2174</v>
      </c>
      <c r="F151" s="222" t="s">
        <v>2175</v>
      </c>
      <c r="G151" s="223" t="s">
        <v>1279</v>
      </c>
      <c r="H151" s="224">
        <v>4</v>
      </c>
      <c r="I151" s="225"/>
      <c r="J151" s="226">
        <f>ROUND(I151*H151,2)</f>
        <v>0</v>
      </c>
      <c r="K151" s="222" t="s">
        <v>19</v>
      </c>
      <c r="L151" s="44"/>
      <c r="M151" s="227" t="s">
        <v>19</v>
      </c>
      <c r="N151" s="228" t="s">
        <v>45</v>
      </c>
      <c r="O151" s="84"/>
      <c r="P151" s="229">
        <f>O151*H151</f>
        <v>0</v>
      </c>
      <c r="Q151" s="229">
        <v>0</v>
      </c>
      <c r="R151" s="229">
        <f>Q151*H151</f>
        <v>0</v>
      </c>
      <c r="S151" s="229">
        <v>0</v>
      </c>
      <c r="T151" s="230">
        <f>S151*H151</f>
        <v>0</v>
      </c>
      <c r="AR151" s="231" t="s">
        <v>160</v>
      </c>
      <c r="AT151" s="231" t="s">
        <v>155</v>
      </c>
      <c r="AU151" s="231" t="s">
        <v>82</v>
      </c>
      <c r="AY151" s="18" t="s">
        <v>153</v>
      </c>
      <c r="BE151" s="232">
        <f>IF(N151="základní",J151,0)</f>
        <v>0</v>
      </c>
      <c r="BF151" s="232">
        <f>IF(N151="snížená",J151,0)</f>
        <v>0</v>
      </c>
      <c r="BG151" s="232">
        <f>IF(N151="zákl. přenesená",J151,0)</f>
        <v>0</v>
      </c>
      <c r="BH151" s="232">
        <f>IF(N151="sníž. přenesená",J151,0)</f>
        <v>0</v>
      </c>
      <c r="BI151" s="232">
        <f>IF(N151="nulová",J151,0)</f>
        <v>0</v>
      </c>
      <c r="BJ151" s="18" t="s">
        <v>82</v>
      </c>
      <c r="BK151" s="232">
        <f>ROUND(I151*H151,2)</f>
        <v>0</v>
      </c>
      <c r="BL151" s="18" t="s">
        <v>160</v>
      </c>
      <c r="BM151" s="231" t="s">
        <v>851</v>
      </c>
    </row>
    <row r="152" s="1" customFormat="1" ht="16.5" customHeight="1">
      <c r="B152" s="39"/>
      <c r="C152" s="220" t="s">
        <v>529</v>
      </c>
      <c r="D152" s="220" t="s">
        <v>155</v>
      </c>
      <c r="E152" s="221" t="s">
        <v>2176</v>
      </c>
      <c r="F152" s="222" t="s">
        <v>2177</v>
      </c>
      <c r="G152" s="223" t="s">
        <v>1279</v>
      </c>
      <c r="H152" s="224">
        <v>4</v>
      </c>
      <c r="I152" s="225"/>
      <c r="J152" s="226">
        <f>ROUND(I152*H152,2)</f>
        <v>0</v>
      </c>
      <c r="K152" s="222" t="s">
        <v>19</v>
      </c>
      <c r="L152" s="44"/>
      <c r="M152" s="227" t="s">
        <v>19</v>
      </c>
      <c r="N152" s="228" t="s">
        <v>45</v>
      </c>
      <c r="O152" s="84"/>
      <c r="P152" s="229">
        <f>O152*H152</f>
        <v>0</v>
      </c>
      <c r="Q152" s="229">
        <v>0</v>
      </c>
      <c r="R152" s="229">
        <f>Q152*H152</f>
        <v>0</v>
      </c>
      <c r="S152" s="229">
        <v>0</v>
      </c>
      <c r="T152" s="230">
        <f>S152*H152</f>
        <v>0</v>
      </c>
      <c r="AR152" s="231" t="s">
        <v>160</v>
      </c>
      <c r="AT152" s="231" t="s">
        <v>155</v>
      </c>
      <c r="AU152" s="231" t="s">
        <v>82</v>
      </c>
      <c r="AY152" s="18" t="s">
        <v>153</v>
      </c>
      <c r="BE152" s="232">
        <f>IF(N152="základní",J152,0)</f>
        <v>0</v>
      </c>
      <c r="BF152" s="232">
        <f>IF(N152="snížená",J152,0)</f>
        <v>0</v>
      </c>
      <c r="BG152" s="232">
        <f>IF(N152="zákl. přenesená",J152,0)</f>
        <v>0</v>
      </c>
      <c r="BH152" s="232">
        <f>IF(N152="sníž. přenesená",J152,0)</f>
        <v>0</v>
      </c>
      <c r="BI152" s="232">
        <f>IF(N152="nulová",J152,0)</f>
        <v>0</v>
      </c>
      <c r="BJ152" s="18" t="s">
        <v>82</v>
      </c>
      <c r="BK152" s="232">
        <f>ROUND(I152*H152,2)</f>
        <v>0</v>
      </c>
      <c r="BL152" s="18" t="s">
        <v>160</v>
      </c>
      <c r="BM152" s="231" t="s">
        <v>863</v>
      </c>
    </row>
    <row r="153" s="1" customFormat="1" ht="16.5" customHeight="1">
      <c r="B153" s="39"/>
      <c r="C153" s="220" t="s">
        <v>534</v>
      </c>
      <c r="D153" s="220" t="s">
        <v>155</v>
      </c>
      <c r="E153" s="221" t="s">
        <v>2178</v>
      </c>
      <c r="F153" s="222" t="s">
        <v>2179</v>
      </c>
      <c r="G153" s="223" t="s">
        <v>1279</v>
      </c>
      <c r="H153" s="224">
        <v>4</v>
      </c>
      <c r="I153" s="225"/>
      <c r="J153" s="226">
        <f>ROUND(I153*H153,2)</f>
        <v>0</v>
      </c>
      <c r="K153" s="222" t="s">
        <v>19</v>
      </c>
      <c r="L153" s="44"/>
      <c r="M153" s="227" t="s">
        <v>19</v>
      </c>
      <c r="N153" s="228" t="s">
        <v>45</v>
      </c>
      <c r="O153" s="84"/>
      <c r="P153" s="229">
        <f>O153*H153</f>
        <v>0</v>
      </c>
      <c r="Q153" s="229">
        <v>0</v>
      </c>
      <c r="R153" s="229">
        <f>Q153*H153</f>
        <v>0</v>
      </c>
      <c r="S153" s="229">
        <v>0</v>
      </c>
      <c r="T153" s="230">
        <f>S153*H153</f>
        <v>0</v>
      </c>
      <c r="AR153" s="231" t="s">
        <v>160</v>
      </c>
      <c r="AT153" s="231" t="s">
        <v>155</v>
      </c>
      <c r="AU153" s="231" t="s">
        <v>82</v>
      </c>
      <c r="AY153" s="18" t="s">
        <v>153</v>
      </c>
      <c r="BE153" s="232">
        <f>IF(N153="základní",J153,0)</f>
        <v>0</v>
      </c>
      <c r="BF153" s="232">
        <f>IF(N153="snížená",J153,0)</f>
        <v>0</v>
      </c>
      <c r="BG153" s="232">
        <f>IF(N153="zákl. přenesená",J153,0)</f>
        <v>0</v>
      </c>
      <c r="BH153" s="232">
        <f>IF(N153="sníž. přenesená",J153,0)</f>
        <v>0</v>
      </c>
      <c r="BI153" s="232">
        <f>IF(N153="nulová",J153,0)</f>
        <v>0</v>
      </c>
      <c r="BJ153" s="18" t="s">
        <v>82</v>
      </c>
      <c r="BK153" s="232">
        <f>ROUND(I153*H153,2)</f>
        <v>0</v>
      </c>
      <c r="BL153" s="18" t="s">
        <v>160</v>
      </c>
      <c r="BM153" s="231" t="s">
        <v>877</v>
      </c>
    </row>
    <row r="154" s="1" customFormat="1" ht="16.5" customHeight="1">
      <c r="B154" s="39"/>
      <c r="C154" s="220" t="s">
        <v>544</v>
      </c>
      <c r="D154" s="220" t="s">
        <v>155</v>
      </c>
      <c r="E154" s="221" t="s">
        <v>2180</v>
      </c>
      <c r="F154" s="222" t="s">
        <v>2181</v>
      </c>
      <c r="G154" s="223" t="s">
        <v>1279</v>
      </c>
      <c r="H154" s="224">
        <v>25</v>
      </c>
      <c r="I154" s="225"/>
      <c r="J154" s="226">
        <f>ROUND(I154*H154,2)</f>
        <v>0</v>
      </c>
      <c r="K154" s="222" t="s">
        <v>19</v>
      </c>
      <c r="L154" s="44"/>
      <c r="M154" s="227" t="s">
        <v>19</v>
      </c>
      <c r="N154" s="228" t="s">
        <v>45</v>
      </c>
      <c r="O154" s="84"/>
      <c r="P154" s="229">
        <f>O154*H154</f>
        <v>0</v>
      </c>
      <c r="Q154" s="229">
        <v>0</v>
      </c>
      <c r="R154" s="229">
        <f>Q154*H154</f>
        <v>0</v>
      </c>
      <c r="S154" s="229">
        <v>0</v>
      </c>
      <c r="T154" s="230">
        <f>S154*H154</f>
        <v>0</v>
      </c>
      <c r="AR154" s="231" t="s">
        <v>160</v>
      </c>
      <c r="AT154" s="231" t="s">
        <v>155</v>
      </c>
      <c r="AU154" s="231" t="s">
        <v>82</v>
      </c>
      <c r="AY154" s="18" t="s">
        <v>153</v>
      </c>
      <c r="BE154" s="232">
        <f>IF(N154="základní",J154,0)</f>
        <v>0</v>
      </c>
      <c r="BF154" s="232">
        <f>IF(N154="snížená",J154,0)</f>
        <v>0</v>
      </c>
      <c r="BG154" s="232">
        <f>IF(N154="zákl. přenesená",J154,0)</f>
        <v>0</v>
      </c>
      <c r="BH154" s="232">
        <f>IF(N154="sníž. přenesená",J154,0)</f>
        <v>0</v>
      </c>
      <c r="BI154" s="232">
        <f>IF(N154="nulová",J154,0)</f>
        <v>0</v>
      </c>
      <c r="BJ154" s="18" t="s">
        <v>82</v>
      </c>
      <c r="BK154" s="232">
        <f>ROUND(I154*H154,2)</f>
        <v>0</v>
      </c>
      <c r="BL154" s="18" t="s">
        <v>160</v>
      </c>
      <c r="BM154" s="231" t="s">
        <v>892</v>
      </c>
    </row>
    <row r="155" s="1" customFormat="1" ht="16.5" customHeight="1">
      <c r="B155" s="39"/>
      <c r="C155" s="220" t="s">
        <v>549</v>
      </c>
      <c r="D155" s="220" t="s">
        <v>155</v>
      </c>
      <c r="E155" s="221" t="s">
        <v>2182</v>
      </c>
      <c r="F155" s="222" t="s">
        <v>2183</v>
      </c>
      <c r="G155" s="223" t="s">
        <v>1279</v>
      </c>
      <c r="H155" s="224">
        <v>90</v>
      </c>
      <c r="I155" s="225"/>
      <c r="J155" s="226">
        <f>ROUND(I155*H155,2)</f>
        <v>0</v>
      </c>
      <c r="K155" s="222" t="s">
        <v>19</v>
      </c>
      <c r="L155" s="44"/>
      <c r="M155" s="227" t="s">
        <v>19</v>
      </c>
      <c r="N155" s="228" t="s">
        <v>45</v>
      </c>
      <c r="O155" s="84"/>
      <c r="P155" s="229">
        <f>O155*H155</f>
        <v>0</v>
      </c>
      <c r="Q155" s="229">
        <v>0</v>
      </c>
      <c r="R155" s="229">
        <f>Q155*H155</f>
        <v>0</v>
      </c>
      <c r="S155" s="229">
        <v>0</v>
      </c>
      <c r="T155" s="230">
        <f>S155*H155</f>
        <v>0</v>
      </c>
      <c r="AR155" s="231" t="s">
        <v>160</v>
      </c>
      <c r="AT155" s="231" t="s">
        <v>155</v>
      </c>
      <c r="AU155" s="231" t="s">
        <v>82</v>
      </c>
      <c r="AY155" s="18" t="s">
        <v>153</v>
      </c>
      <c r="BE155" s="232">
        <f>IF(N155="základní",J155,0)</f>
        <v>0</v>
      </c>
      <c r="BF155" s="232">
        <f>IF(N155="snížená",J155,0)</f>
        <v>0</v>
      </c>
      <c r="BG155" s="232">
        <f>IF(N155="zákl. přenesená",J155,0)</f>
        <v>0</v>
      </c>
      <c r="BH155" s="232">
        <f>IF(N155="sníž. přenesená",J155,0)</f>
        <v>0</v>
      </c>
      <c r="BI155" s="232">
        <f>IF(N155="nulová",J155,0)</f>
        <v>0</v>
      </c>
      <c r="BJ155" s="18" t="s">
        <v>82</v>
      </c>
      <c r="BK155" s="232">
        <f>ROUND(I155*H155,2)</f>
        <v>0</v>
      </c>
      <c r="BL155" s="18" t="s">
        <v>160</v>
      </c>
      <c r="BM155" s="231" t="s">
        <v>901</v>
      </c>
    </row>
    <row r="156" s="1" customFormat="1" ht="16.5" customHeight="1">
      <c r="B156" s="39"/>
      <c r="C156" s="220" t="s">
        <v>553</v>
      </c>
      <c r="D156" s="220" t="s">
        <v>155</v>
      </c>
      <c r="E156" s="221" t="s">
        <v>2184</v>
      </c>
      <c r="F156" s="222" t="s">
        <v>2185</v>
      </c>
      <c r="G156" s="223" t="s">
        <v>1279</v>
      </c>
      <c r="H156" s="224">
        <v>20</v>
      </c>
      <c r="I156" s="225"/>
      <c r="J156" s="226">
        <f>ROUND(I156*H156,2)</f>
        <v>0</v>
      </c>
      <c r="K156" s="222" t="s">
        <v>19</v>
      </c>
      <c r="L156" s="44"/>
      <c r="M156" s="227" t="s">
        <v>19</v>
      </c>
      <c r="N156" s="228" t="s">
        <v>45</v>
      </c>
      <c r="O156" s="84"/>
      <c r="P156" s="229">
        <f>O156*H156</f>
        <v>0</v>
      </c>
      <c r="Q156" s="229">
        <v>0</v>
      </c>
      <c r="R156" s="229">
        <f>Q156*H156</f>
        <v>0</v>
      </c>
      <c r="S156" s="229">
        <v>0</v>
      </c>
      <c r="T156" s="230">
        <f>S156*H156</f>
        <v>0</v>
      </c>
      <c r="AR156" s="231" t="s">
        <v>160</v>
      </c>
      <c r="AT156" s="231" t="s">
        <v>155</v>
      </c>
      <c r="AU156" s="231" t="s">
        <v>82</v>
      </c>
      <c r="AY156" s="18" t="s">
        <v>153</v>
      </c>
      <c r="BE156" s="232">
        <f>IF(N156="základní",J156,0)</f>
        <v>0</v>
      </c>
      <c r="BF156" s="232">
        <f>IF(N156="snížená",J156,0)</f>
        <v>0</v>
      </c>
      <c r="BG156" s="232">
        <f>IF(N156="zákl. přenesená",J156,0)</f>
        <v>0</v>
      </c>
      <c r="BH156" s="232">
        <f>IF(N156="sníž. přenesená",J156,0)</f>
        <v>0</v>
      </c>
      <c r="BI156" s="232">
        <f>IF(N156="nulová",J156,0)</f>
        <v>0</v>
      </c>
      <c r="BJ156" s="18" t="s">
        <v>82</v>
      </c>
      <c r="BK156" s="232">
        <f>ROUND(I156*H156,2)</f>
        <v>0</v>
      </c>
      <c r="BL156" s="18" t="s">
        <v>160</v>
      </c>
      <c r="BM156" s="231" t="s">
        <v>911</v>
      </c>
    </row>
    <row r="157" s="1" customFormat="1" ht="16.5" customHeight="1">
      <c r="B157" s="39"/>
      <c r="C157" s="220" t="s">
        <v>557</v>
      </c>
      <c r="D157" s="220" t="s">
        <v>155</v>
      </c>
      <c r="E157" s="221" t="s">
        <v>2186</v>
      </c>
      <c r="F157" s="222" t="s">
        <v>2187</v>
      </c>
      <c r="G157" s="223" t="s">
        <v>1279</v>
      </c>
      <c r="H157" s="224">
        <v>19</v>
      </c>
      <c r="I157" s="225"/>
      <c r="J157" s="226">
        <f>ROUND(I157*H157,2)</f>
        <v>0</v>
      </c>
      <c r="K157" s="222" t="s">
        <v>19</v>
      </c>
      <c r="L157" s="44"/>
      <c r="M157" s="227" t="s">
        <v>19</v>
      </c>
      <c r="N157" s="228" t="s">
        <v>45</v>
      </c>
      <c r="O157" s="84"/>
      <c r="P157" s="229">
        <f>O157*H157</f>
        <v>0</v>
      </c>
      <c r="Q157" s="229">
        <v>0</v>
      </c>
      <c r="R157" s="229">
        <f>Q157*H157</f>
        <v>0</v>
      </c>
      <c r="S157" s="229">
        <v>0</v>
      </c>
      <c r="T157" s="230">
        <f>S157*H157</f>
        <v>0</v>
      </c>
      <c r="AR157" s="231" t="s">
        <v>160</v>
      </c>
      <c r="AT157" s="231" t="s">
        <v>155</v>
      </c>
      <c r="AU157" s="231" t="s">
        <v>82</v>
      </c>
      <c r="AY157" s="18" t="s">
        <v>153</v>
      </c>
      <c r="BE157" s="232">
        <f>IF(N157="základní",J157,0)</f>
        <v>0</v>
      </c>
      <c r="BF157" s="232">
        <f>IF(N157="snížená",J157,0)</f>
        <v>0</v>
      </c>
      <c r="BG157" s="232">
        <f>IF(N157="zákl. přenesená",J157,0)</f>
        <v>0</v>
      </c>
      <c r="BH157" s="232">
        <f>IF(N157="sníž. přenesená",J157,0)</f>
        <v>0</v>
      </c>
      <c r="BI157" s="232">
        <f>IF(N157="nulová",J157,0)</f>
        <v>0</v>
      </c>
      <c r="BJ157" s="18" t="s">
        <v>82</v>
      </c>
      <c r="BK157" s="232">
        <f>ROUND(I157*H157,2)</f>
        <v>0</v>
      </c>
      <c r="BL157" s="18" t="s">
        <v>160</v>
      </c>
      <c r="BM157" s="231" t="s">
        <v>923</v>
      </c>
    </row>
    <row r="158" s="1" customFormat="1" ht="16.5" customHeight="1">
      <c r="B158" s="39"/>
      <c r="C158" s="220" t="s">
        <v>562</v>
      </c>
      <c r="D158" s="220" t="s">
        <v>155</v>
      </c>
      <c r="E158" s="221" t="s">
        <v>2188</v>
      </c>
      <c r="F158" s="222" t="s">
        <v>2189</v>
      </c>
      <c r="G158" s="223" t="s">
        <v>1279</v>
      </c>
      <c r="H158" s="224">
        <v>12</v>
      </c>
      <c r="I158" s="225"/>
      <c r="J158" s="226">
        <f>ROUND(I158*H158,2)</f>
        <v>0</v>
      </c>
      <c r="K158" s="222" t="s">
        <v>19</v>
      </c>
      <c r="L158" s="44"/>
      <c r="M158" s="227" t="s">
        <v>19</v>
      </c>
      <c r="N158" s="228" t="s">
        <v>45</v>
      </c>
      <c r="O158" s="84"/>
      <c r="P158" s="229">
        <f>O158*H158</f>
        <v>0</v>
      </c>
      <c r="Q158" s="229">
        <v>0</v>
      </c>
      <c r="R158" s="229">
        <f>Q158*H158</f>
        <v>0</v>
      </c>
      <c r="S158" s="229">
        <v>0</v>
      </c>
      <c r="T158" s="230">
        <f>S158*H158</f>
        <v>0</v>
      </c>
      <c r="AR158" s="231" t="s">
        <v>160</v>
      </c>
      <c r="AT158" s="231" t="s">
        <v>155</v>
      </c>
      <c r="AU158" s="231" t="s">
        <v>82</v>
      </c>
      <c r="AY158" s="18" t="s">
        <v>153</v>
      </c>
      <c r="BE158" s="232">
        <f>IF(N158="základní",J158,0)</f>
        <v>0</v>
      </c>
      <c r="BF158" s="232">
        <f>IF(N158="snížená",J158,0)</f>
        <v>0</v>
      </c>
      <c r="BG158" s="232">
        <f>IF(N158="zákl. přenesená",J158,0)</f>
        <v>0</v>
      </c>
      <c r="BH158" s="232">
        <f>IF(N158="sníž. přenesená",J158,0)</f>
        <v>0</v>
      </c>
      <c r="BI158" s="232">
        <f>IF(N158="nulová",J158,0)</f>
        <v>0</v>
      </c>
      <c r="BJ158" s="18" t="s">
        <v>82</v>
      </c>
      <c r="BK158" s="232">
        <f>ROUND(I158*H158,2)</f>
        <v>0</v>
      </c>
      <c r="BL158" s="18" t="s">
        <v>160</v>
      </c>
      <c r="BM158" s="231" t="s">
        <v>931</v>
      </c>
    </row>
    <row r="159" s="1" customFormat="1" ht="16.5" customHeight="1">
      <c r="B159" s="39"/>
      <c r="C159" s="220" t="s">
        <v>567</v>
      </c>
      <c r="D159" s="220" t="s">
        <v>155</v>
      </c>
      <c r="E159" s="221" t="s">
        <v>2190</v>
      </c>
      <c r="F159" s="222" t="s">
        <v>2191</v>
      </c>
      <c r="G159" s="223" t="s">
        <v>1279</v>
      </c>
      <c r="H159" s="224">
        <v>6</v>
      </c>
      <c r="I159" s="225"/>
      <c r="J159" s="226">
        <f>ROUND(I159*H159,2)</f>
        <v>0</v>
      </c>
      <c r="K159" s="222" t="s">
        <v>19</v>
      </c>
      <c r="L159" s="44"/>
      <c r="M159" s="227" t="s">
        <v>19</v>
      </c>
      <c r="N159" s="228" t="s">
        <v>45</v>
      </c>
      <c r="O159" s="84"/>
      <c r="P159" s="229">
        <f>O159*H159</f>
        <v>0</v>
      </c>
      <c r="Q159" s="229">
        <v>0</v>
      </c>
      <c r="R159" s="229">
        <f>Q159*H159</f>
        <v>0</v>
      </c>
      <c r="S159" s="229">
        <v>0</v>
      </c>
      <c r="T159" s="230">
        <f>S159*H159</f>
        <v>0</v>
      </c>
      <c r="AR159" s="231" t="s">
        <v>160</v>
      </c>
      <c r="AT159" s="231" t="s">
        <v>155</v>
      </c>
      <c r="AU159" s="231" t="s">
        <v>82</v>
      </c>
      <c r="AY159" s="18" t="s">
        <v>153</v>
      </c>
      <c r="BE159" s="232">
        <f>IF(N159="základní",J159,0)</f>
        <v>0</v>
      </c>
      <c r="BF159" s="232">
        <f>IF(N159="snížená",J159,0)</f>
        <v>0</v>
      </c>
      <c r="BG159" s="232">
        <f>IF(N159="zákl. přenesená",J159,0)</f>
        <v>0</v>
      </c>
      <c r="BH159" s="232">
        <f>IF(N159="sníž. přenesená",J159,0)</f>
        <v>0</v>
      </c>
      <c r="BI159" s="232">
        <f>IF(N159="nulová",J159,0)</f>
        <v>0</v>
      </c>
      <c r="BJ159" s="18" t="s">
        <v>82</v>
      </c>
      <c r="BK159" s="232">
        <f>ROUND(I159*H159,2)</f>
        <v>0</v>
      </c>
      <c r="BL159" s="18" t="s">
        <v>160</v>
      </c>
      <c r="BM159" s="231" t="s">
        <v>939</v>
      </c>
    </row>
    <row r="160" s="1" customFormat="1" ht="16.5" customHeight="1">
      <c r="B160" s="39"/>
      <c r="C160" s="220" t="s">
        <v>573</v>
      </c>
      <c r="D160" s="220" t="s">
        <v>155</v>
      </c>
      <c r="E160" s="221" t="s">
        <v>2192</v>
      </c>
      <c r="F160" s="222" t="s">
        <v>2193</v>
      </c>
      <c r="G160" s="223" t="s">
        <v>1279</v>
      </c>
      <c r="H160" s="224">
        <v>6</v>
      </c>
      <c r="I160" s="225"/>
      <c r="J160" s="226">
        <f>ROUND(I160*H160,2)</f>
        <v>0</v>
      </c>
      <c r="K160" s="222" t="s">
        <v>19</v>
      </c>
      <c r="L160" s="44"/>
      <c r="M160" s="227" t="s">
        <v>19</v>
      </c>
      <c r="N160" s="228" t="s">
        <v>45</v>
      </c>
      <c r="O160" s="84"/>
      <c r="P160" s="229">
        <f>O160*H160</f>
        <v>0</v>
      </c>
      <c r="Q160" s="229">
        <v>0</v>
      </c>
      <c r="R160" s="229">
        <f>Q160*H160</f>
        <v>0</v>
      </c>
      <c r="S160" s="229">
        <v>0</v>
      </c>
      <c r="T160" s="230">
        <f>S160*H160</f>
        <v>0</v>
      </c>
      <c r="AR160" s="231" t="s">
        <v>160</v>
      </c>
      <c r="AT160" s="231" t="s">
        <v>155</v>
      </c>
      <c r="AU160" s="231" t="s">
        <v>82</v>
      </c>
      <c r="AY160" s="18" t="s">
        <v>153</v>
      </c>
      <c r="BE160" s="232">
        <f>IF(N160="základní",J160,0)</f>
        <v>0</v>
      </c>
      <c r="BF160" s="232">
        <f>IF(N160="snížená",J160,0)</f>
        <v>0</v>
      </c>
      <c r="BG160" s="232">
        <f>IF(N160="zákl. přenesená",J160,0)</f>
        <v>0</v>
      </c>
      <c r="BH160" s="232">
        <f>IF(N160="sníž. přenesená",J160,0)</f>
        <v>0</v>
      </c>
      <c r="BI160" s="232">
        <f>IF(N160="nulová",J160,0)</f>
        <v>0</v>
      </c>
      <c r="BJ160" s="18" t="s">
        <v>82</v>
      </c>
      <c r="BK160" s="232">
        <f>ROUND(I160*H160,2)</f>
        <v>0</v>
      </c>
      <c r="BL160" s="18" t="s">
        <v>160</v>
      </c>
      <c r="BM160" s="231" t="s">
        <v>949</v>
      </c>
    </row>
    <row r="161" s="1" customFormat="1" ht="16.5" customHeight="1">
      <c r="B161" s="39"/>
      <c r="C161" s="220" t="s">
        <v>577</v>
      </c>
      <c r="D161" s="220" t="s">
        <v>155</v>
      </c>
      <c r="E161" s="221" t="s">
        <v>2194</v>
      </c>
      <c r="F161" s="222" t="s">
        <v>2195</v>
      </c>
      <c r="G161" s="223" t="s">
        <v>182</v>
      </c>
      <c r="H161" s="224">
        <v>120</v>
      </c>
      <c r="I161" s="225"/>
      <c r="J161" s="226">
        <f>ROUND(I161*H161,2)</f>
        <v>0</v>
      </c>
      <c r="K161" s="222" t="s">
        <v>19</v>
      </c>
      <c r="L161" s="44"/>
      <c r="M161" s="227" t="s">
        <v>19</v>
      </c>
      <c r="N161" s="228" t="s">
        <v>45</v>
      </c>
      <c r="O161" s="84"/>
      <c r="P161" s="229">
        <f>O161*H161</f>
        <v>0</v>
      </c>
      <c r="Q161" s="229">
        <v>0</v>
      </c>
      <c r="R161" s="229">
        <f>Q161*H161</f>
        <v>0</v>
      </c>
      <c r="S161" s="229">
        <v>0</v>
      </c>
      <c r="T161" s="230">
        <f>S161*H161</f>
        <v>0</v>
      </c>
      <c r="AR161" s="231" t="s">
        <v>160</v>
      </c>
      <c r="AT161" s="231" t="s">
        <v>155</v>
      </c>
      <c r="AU161" s="231" t="s">
        <v>82</v>
      </c>
      <c r="AY161" s="18" t="s">
        <v>153</v>
      </c>
      <c r="BE161" s="232">
        <f>IF(N161="základní",J161,0)</f>
        <v>0</v>
      </c>
      <c r="BF161" s="232">
        <f>IF(N161="snížená",J161,0)</f>
        <v>0</v>
      </c>
      <c r="BG161" s="232">
        <f>IF(N161="zákl. přenesená",J161,0)</f>
        <v>0</v>
      </c>
      <c r="BH161" s="232">
        <f>IF(N161="sníž. přenesená",J161,0)</f>
        <v>0</v>
      </c>
      <c r="BI161" s="232">
        <f>IF(N161="nulová",J161,0)</f>
        <v>0</v>
      </c>
      <c r="BJ161" s="18" t="s">
        <v>82</v>
      </c>
      <c r="BK161" s="232">
        <f>ROUND(I161*H161,2)</f>
        <v>0</v>
      </c>
      <c r="BL161" s="18" t="s">
        <v>160</v>
      </c>
      <c r="BM161" s="231" t="s">
        <v>966</v>
      </c>
    </row>
    <row r="162" s="1" customFormat="1" ht="16.5" customHeight="1">
      <c r="B162" s="39"/>
      <c r="C162" s="220" t="s">
        <v>599</v>
      </c>
      <c r="D162" s="220" t="s">
        <v>155</v>
      </c>
      <c r="E162" s="221" t="s">
        <v>2196</v>
      </c>
      <c r="F162" s="222" t="s">
        <v>2197</v>
      </c>
      <c r="G162" s="223" t="s">
        <v>182</v>
      </c>
      <c r="H162" s="224">
        <v>35</v>
      </c>
      <c r="I162" s="225"/>
      <c r="J162" s="226">
        <f>ROUND(I162*H162,2)</f>
        <v>0</v>
      </c>
      <c r="K162" s="222" t="s">
        <v>19</v>
      </c>
      <c r="L162" s="44"/>
      <c r="M162" s="227" t="s">
        <v>19</v>
      </c>
      <c r="N162" s="228" t="s">
        <v>45</v>
      </c>
      <c r="O162" s="84"/>
      <c r="P162" s="229">
        <f>O162*H162</f>
        <v>0</v>
      </c>
      <c r="Q162" s="229">
        <v>0</v>
      </c>
      <c r="R162" s="229">
        <f>Q162*H162</f>
        <v>0</v>
      </c>
      <c r="S162" s="229">
        <v>0</v>
      </c>
      <c r="T162" s="230">
        <f>S162*H162</f>
        <v>0</v>
      </c>
      <c r="AR162" s="231" t="s">
        <v>160</v>
      </c>
      <c r="AT162" s="231" t="s">
        <v>155</v>
      </c>
      <c r="AU162" s="231" t="s">
        <v>82</v>
      </c>
      <c r="AY162" s="18" t="s">
        <v>153</v>
      </c>
      <c r="BE162" s="232">
        <f>IF(N162="základní",J162,0)</f>
        <v>0</v>
      </c>
      <c r="BF162" s="232">
        <f>IF(N162="snížená",J162,0)</f>
        <v>0</v>
      </c>
      <c r="BG162" s="232">
        <f>IF(N162="zákl. přenesená",J162,0)</f>
        <v>0</v>
      </c>
      <c r="BH162" s="232">
        <f>IF(N162="sníž. přenesená",J162,0)</f>
        <v>0</v>
      </c>
      <c r="BI162" s="232">
        <f>IF(N162="nulová",J162,0)</f>
        <v>0</v>
      </c>
      <c r="BJ162" s="18" t="s">
        <v>82</v>
      </c>
      <c r="BK162" s="232">
        <f>ROUND(I162*H162,2)</f>
        <v>0</v>
      </c>
      <c r="BL162" s="18" t="s">
        <v>160</v>
      </c>
      <c r="BM162" s="231" t="s">
        <v>978</v>
      </c>
    </row>
    <row r="163" s="1" customFormat="1" ht="16.5" customHeight="1">
      <c r="B163" s="39"/>
      <c r="C163" s="220" t="s">
        <v>605</v>
      </c>
      <c r="D163" s="220" t="s">
        <v>155</v>
      </c>
      <c r="E163" s="221" t="s">
        <v>2198</v>
      </c>
      <c r="F163" s="222" t="s">
        <v>2199</v>
      </c>
      <c r="G163" s="223" t="s">
        <v>182</v>
      </c>
      <c r="H163" s="224">
        <v>280</v>
      </c>
      <c r="I163" s="225"/>
      <c r="J163" s="226">
        <f>ROUND(I163*H163,2)</f>
        <v>0</v>
      </c>
      <c r="K163" s="222" t="s">
        <v>19</v>
      </c>
      <c r="L163" s="44"/>
      <c r="M163" s="227" t="s">
        <v>19</v>
      </c>
      <c r="N163" s="228" t="s">
        <v>45</v>
      </c>
      <c r="O163" s="84"/>
      <c r="P163" s="229">
        <f>O163*H163</f>
        <v>0</v>
      </c>
      <c r="Q163" s="229">
        <v>0</v>
      </c>
      <c r="R163" s="229">
        <f>Q163*H163</f>
        <v>0</v>
      </c>
      <c r="S163" s="229">
        <v>0</v>
      </c>
      <c r="T163" s="230">
        <f>S163*H163</f>
        <v>0</v>
      </c>
      <c r="AR163" s="231" t="s">
        <v>160</v>
      </c>
      <c r="AT163" s="231" t="s">
        <v>155</v>
      </c>
      <c r="AU163" s="231" t="s">
        <v>82</v>
      </c>
      <c r="AY163" s="18" t="s">
        <v>153</v>
      </c>
      <c r="BE163" s="232">
        <f>IF(N163="základní",J163,0)</f>
        <v>0</v>
      </c>
      <c r="BF163" s="232">
        <f>IF(N163="snížená",J163,0)</f>
        <v>0</v>
      </c>
      <c r="BG163" s="232">
        <f>IF(N163="zákl. přenesená",J163,0)</f>
        <v>0</v>
      </c>
      <c r="BH163" s="232">
        <f>IF(N163="sníž. přenesená",J163,0)</f>
        <v>0</v>
      </c>
      <c r="BI163" s="232">
        <f>IF(N163="nulová",J163,0)</f>
        <v>0</v>
      </c>
      <c r="BJ163" s="18" t="s">
        <v>82</v>
      </c>
      <c r="BK163" s="232">
        <f>ROUND(I163*H163,2)</f>
        <v>0</v>
      </c>
      <c r="BL163" s="18" t="s">
        <v>160</v>
      </c>
      <c r="BM163" s="231" t="s">
        <v>987</v>
      </c>
    </row>
    <row r="164" s="1" customFormat="1" ht="16.5" customHeight="1">
      <c r="B164" s="39"/>
      <c r="C164" s="220" t="s">
        <v>612</v>
      </c>
      <c r="D164" s="220" t="s">
        <v>155</v>
      </c>
      <c r="E164" s="221" t="s">
        <v>2200</v>
      </c>
      <c r="F164" s="222" t="s">
        <v>2201</v>
      </c>
      <c r="G164" s="223" t="s">
        <v>1279</v>
      </c>
      <c r="H164" s="224">
        <v>20</v>
      </c>
      <c r="I164" s="225"/>
      <c r="J164" s="226">
        <f>ROUND(I164*H164,2)</f>
        <v>0</v>
      </c>
      <c r="K164" s="222" t="s">
        <v>19</v>
      </c>
      <c r="L164" s="44"/>
      <c r="M164" s="227" t="s">
        <v>19</v>
      </c>
      <c r="N164" s="228" t="s">
        <v>45</v>
      </c>
      <c r="O164" s="84"/>
      <c r="P164" s="229">
        <f>O164*H164</f>
        <v>0</v>
      </c>
      <c r="Q164" s="229">
        <v>0</v>
      </c>
      <c r="R164" s="229">
        <f>Q164*H164</f>
        <v>0</v>
      </c>
      <c r="S164" s="229">
        <v>0</v>
      </c>
      <c r="T164" s="230">
        <f>S164*H164</f>
        <v>0</v>
      </c>
      <c r="AR164" s="231" t="s">
        <v>160</v>
      </c>
      <c r="AT164" s="231" t="s">
        <v>155</v>
      </c>
      <c r="AU164" s="231" t="s">
        <v>82</v>
      </c>
      <c r="AY164" s="18" t="s">
        <v>153</v>
      </c>
      <c r="BE164" s="232">
        <f>IF(N164="základní",J164,0)</f>
        <v>0</v>
      </c>
      <c r="BF164" s="232">
        <f>IF(N164="snížená",J164,0)</f>
        <v>0</v>
      </c>
      <c r="BG164" s="232">
        <f>IF(N164="zákl. přenesená",J164,0)</f>
        <v>0</v>
      </c>
      <c r="BH164" s="232">
        <f>IF(N164="sníž. přenesená",J164,0)</f>
        <v>0</v>
      </c>
      <c r="BI164" s="232">
        <f>IF(N164="nulová",J164,0)</f>
        <v>0</v>
      </c>
      <c r="BJ164" s="18" t="s">
        <v>82</v>
      </c>
      <c r="BK164" s="232">
        <f>ROUND(I164*H164,2)</f>
        <v>0</v>
      </c>
      <c r="BL164" s="18" t="s">
        <v>160</v>
      </c>
      <c r="BM164" s="231" t="s">
        <v>996</v>
      </c>
    </row>
    <row r="165" s="1" customFormat="1" ht="16.5" customHeight="1">
      <c r="B165" s="39"/>
      <c r="C165" s="220" t="s">
        <v>617</v>
      </c>
      <c r="D165" s="220" t="s">
        <v>155</v>
      </c>
      <c r="E165" s="221" t="s">
        <v>2202</v>
      </c>
      <c r="F165" s="222" t="s">
        <v>2203</v>
      </c>
      <c r="G165" s="223" t="s">
        <v>1279</v>
      </c>
      <c r="H165" s="224">
        <v>19</v>
      </c>
      <c r="I165" s="225"/>
      <c r="J165" s="226">
        <f>ROUND(I165*H165,2)</f>
        <v>0</v>
      </c>
      <c r="K165" s="222" t="s">
        <v>19</v>
      </c>
      <c r="L165" s="44"/>
      <c r="M165" s="227" t="s">
        <v>19</v>
      </c>
      <c r="N165" s="228" t="s">
        <v>45</v>
      </c>
      <c r="O165" s="84"/>
      <c r="P165" s="229">
        <f>O165*H165</f>
        <v>0</v>
      </c>
      <c r="Q165" s="229">
        <v>0</v>
      </c>
      <c r="R165" s="229">
        <f>Q165*H165</f>
        <v>0</v>
      </c>
      <c r="S165" s="229">
        <v>0</v>
      </c>
      <c r="T165" s="230">
        <f>S165*H165</f>
        <v>0</v>
      </c>
      <c r="AR165" s="231" t="s">
        <v>160</v>
      </c>
      <c r="AT165" s="231" t="s">
        <v>155</v>
      </c>
      <c r="AU165" s="231" t="s">
        <v>82</v>
      </c>
      <c r="AY165" s="18" t="s">
        <v>153</v>
      </c>
      <c r="BE165" s="232">
        <f>IF(N165="základní",J165,0)</f>
        <v>0</v>
      </c>
      <c r="BF165" s="232">
        <f>IF(N165="snížená",J165,0)</f>
        <v>0</v>
      </c>
      <c r="BG165" s="232">
        <f>IF(N165="zákl. přenesená",J165,0)</f>
        <v>0</v>
      </c>
      <c r="BH165" s="232">
        <f>IF(N165="sníž. přenesená",J165,0)</f>
        <v>0</v>
      </c>
      <c r="BI165" s="232">
        <f>IF(N165="nulová",J165,0)</f>
        <v>0</v>
      </c>
      <c r="BJ165" s="18" t="s">
        <v>82</v>
      </c>
      <c r="BK165" s="232">
        <f>ROUND(I165*H165,2)</f>
        <v>0</v>
      </c>
      <c r="BL165" s="18" t="s">
        <v>160</v>
      </c>
      <c r="BM165" s="231" t="s">
        <v>1008</v>
      </c>
    </row>
    <row r="166" s="1" customFormat="1" ht="16.5" customHeight="1">
      <c r="B166" s="39"/>
      <c r="C166" s="220" t="s">
        <v>622</v>
      </c>
      <c r="D166" s="220" t="s">
        <v>155</v>
      </c>
      <c r="E166" s="221" t="s">
        <v>2204</v>
      </c>
      <c r="F166" s="222" t="s">
        <v>2205</v>
      </c>
      <c r="G166" s="223" t="s">
        <v>1279</v>
      </c>
      <c r="H166" s="224">
        <v>6</v>
      </c>
      <c r="I166" s="225"/>
      <c r="J166" s="226">
        <f>ROUND(I166*H166,2)</f>
        <v>0</v>
      </c>
      <c r="K166" s="222" t="s">
        <v>19</v>
      </c>
      <c r="L166" s="44"/>
      <c r="M166" s="227" t="s">
        <v>19</v>
      </c>
      <c r="N166" s="228" t="s">
        <v>45</v>
      </c>
      <c r="O166" s="84"/>
      <c r="P166" s="229">
        <f>O166*H166</f>
        <v>0</v>
      </c>
      <c r="Q166" s="229">
        <v>0</v>
      </c>
      <c r="R166" s="229">
        <f>Q166*H166</f>
        <v>0</v>
      </c>
      <c r="S166" s="229">
        <v>0</v>
      </c>
      <c r="T166" s="230">
        <f>S166*H166</f>
        <v>0</v>
      </c>
      <c r="AR166" s="231" t="s">
        <v>160</v>
      </c>
      <c r="AT166" s="231" t="s">
        <v>155</v>
      </c>
      <c r="AU166" s="231" t="s">
        <v>82</v>
      </c>
      <c r="AY166" s="18" t="s">
        <v>153</v>
      </c>
      <c r="BE166" s="232">
        <f>IF(N166="základní",J166,0)</f>
        <v>0</v>
      </c>
      <c r="BF166" s="232">
        <f>IF(N166="snížená",J166,0)</f>
        <v>0</v>
      </c>
      <c r="BG166" s="232">
        <f>IF(N166="zákl. přenesená",J166,0)</f>
        <v>0</v>
      </c>
      <c r="BH166" s="232">
        <f>IF(N166="sníž. přenesená",J166,0)</f>
        <v>0</v>
      </c>
      <c r="BI166" s="232">
        <f>IF(N166="nulová",J166,0)</f>
        <v>0</v>
      </c>
      <c r="BJ166" s="18" t="s">
        <v>82</v>
      </c>
      <c r="BK166" s="232">
        <f>ROUND(I166*H166,2)</f>
        <v>0</v>
      </c>
      <c r="BL166" s="18" t="s">
        <v>160</v>
      </c>
      <c r="BM166" s="231" t="s">
        <v>1026</v>
      </c>
    </row>
    <row r="167" s="1" customFormat="1" ht="16.5" customHeight="1">
      <c r="B167" s="39"/>
      <c r="C167" s="220" t="s">
        <v>627</v>
      </c>
      <c r="D167" s="220" t="s">
        <v>155</v>
      </c>
      <c r="E167" s="221" t="s">
        <v>2206</v>
      </c>
      <c r="F167" s="222" t="s">
        <v>2193</v>
      </c>
      <c r="G167" s="223" t="s">
        <v>1279</v>
      </c>
      <c r="H167" s="224">
        <v>6</v>
      </c>
      <c r="I167" s="225"/>
      <c r="J167" s="226">
        <f>ROUND(I167*H167,2)</f>
        <v>0</v>
      </c>
      <c r="K167" s="222" t="s">
        <v>19</v>
      </c>
      <c r="L167" s="44"/>
      <c r="M167" s="227" t="s">
        <v>19</v>
      </c>
      <c r="N167" s="228" t="s">
        <v>45</v>
      </c>
      <c r="O167" s="84"/>
      <c r="P167" s="229">
        <f>O167*H167</f>
        <v>0</v>
      </c>
      <c r="Q167" s="229">
        <v>0</v>
      </c>
      <c r="R167" s="229">
        <f>Q167*H167</f>
        <v>0</v>
      </c>
      <c r="S167" s="229">
        <v>0</v>
      </c>
      <c r="T167" s="230">
        <f>S167*H167</f>
        <v>0</v>
      </c>
      <c r="AR167" s="231" t="s">
        <v>160</v>
      </c>
      <c r="AT167" s="231" t="s">
        <v>155</v>
      </c>
      <c r="AU167" s="231" t="s">
        <v>82</v>
      </c>
      <c r="AY167" s="18" t="s">
        <v>153</v>
      </c>
      <c r="BE167" s="232">
        <f>IF(N167="základní",J167,0)</f>
        <v>0</v>
      </c>
      <c r="BF167" s="232">
        <f>IF(N167="snížená",J167,0)</f>
        <v>0</v>
      </c>
      <c r="BG167" s="232">
        <f>IF(N167="zákl. přenesená",J167,0)</f>
        <v>0</v>
      </c>
      <c r="BH167" s="232">
        <f>IF(N167="sníž. přenesená",J167,0)</f>
        <v>0</v>
      </c>
      <c r="BI167" s="232">
        <f>IF(N167="nulová",J167,0)</f>
        <v>0</v>
      </c>
      <c r="BJ167" s="18" t="s">
        <v>82</v>
      </c>
      <c r="BK167" s="232">
        <f>ROUND(I167*H167,2)</f>
        <v>0</v>
      </c>
      <c r="BL167" s="18" t="s">
        <v>160</v>
      </c>
      <c r="BM167" s="231" t="s">
        <v>1036</v>
      </c>
    </row>
    <row r="168" s="1" customFormat="1" ht="16.5" customHeight="1">
      <c r="B168" s="39"/>
      <c r="C168" s="220" t="s">
        <v>631</v>
      </c>
      <c r="D168" s="220" t="s">
        <v>155</v>
      </c>
      <c r="E168" s="221" t="s">
        <v>2207</v>
      </c>
      <c r="F168" s="222" t="s">
        <v>2208</v>
      </c>
      <c r="G168" s="223" t="s">
        <v>1279</v>
      </c>
      <c r="H168" s="224">
        <v>4</v>
      </c>
      <c r="I168" s="225"/>
      <c r="J168" s="226">
        <f>ROUND(I168*H168,2)</f>
        <v>0</v>
      </c>
      <c r="K168" s="222" t="s">
        <v>19</v>
      </c>
      <c r="L168" s="44"/>
      <c r="M168" s="227" t="s">
        <v>19</v>
      </c>
      <c r="N168" s="228" t="s">
        <v>45</v>
      </c>
      <c r="O168" s="84"/>
      <c r="P168" s="229">
        <f>O168*H168</f>
        <v>0</v>
      </c>
      <c r="Q168" s="229">
        <v>0</v>
      </c>
      <c r="R168" s="229">
        <f>Q168*H168</f>
        <v>0</v>
      </c>
      <c r="S168" s="229">
        <v>0</v>
      </c>
      <c r="T168" s="230">
        <f>S168*H168</f>
        <v>0</v>
      </c>
      <c r="AR168" s="231" t="s">
        <v>160</v>
      </c>
      <c r="AT168" s="231" t="s">
        <v>155</v>
      </c>
      <c r="AU168" s="231" t="s">
        <v>82</v>
      </c>
      <c r="AY168" s="18" t="s">
        <v>153</v>
      </c>
      <c r="BE168" s="232">
        <f>IF(N168="základní",J168,0)</f>
        <v>0</v>
      </c>
      <c r="BF168" s="232">
        <f>IF(N168="snížená",J168,0)</f>
        <v>0</v>
      </c>
      <c r="BG168" s="232">
        <f>IF(N168="zákl. přenesená",J168,0)</f>
        <v>0</v>
      </c>
      <c r="BH168" s="232">
        <f>IF(N168="sníž. přenesená",J168,0)</f>
        <v>0</v>
      </c>
      <c r="BI168" s="232">
        <f>IF(N168="nulová",J168,0)</f>
        <v>0</v>
      </c>
      <c r="BJ168" s="18" t="s">
        <v>82</v>
      </c>
      <c r="BK168" s="232">
        <f>ROUND(I168*H168,2)</f>
        <v>0</v>
      </c>
      <c r="BL168" s="18" t="s">
        <v>160</v>
      </c>
      <c r="BM168" s="231" t="s">
        <v>1047</v>
      </c>
    </row>
    <row r="169" s="1" customFormat="1" ht="16.5" customHeight="1">
      <c r="B169" s="39"/>
      <c r="C169" s="220" t="s">
        <v>636</v>
      </c>
      <c r="D169" s="220" t="s">
        <v>155</v>
      </c>
      <c r="E169" s="221" t="s">
        <v>2209</v>
      </c>
      <c r="F169" s="222" t="s">
        <v>2210</v>
      </c>
      <c r="G169" s="223" t="s">
        <v>182</v>
      </c>
      <c r="H169" s="224">
        <v>35</v>
      </c>
      <c r="I169" s="225"/>
      <c r="J169" s="226">
        <f>ROUND(I169*H169,2)</f>
        <v>0</v>
      </c>
      <c r="K169" s="222" t="s">
        <v>19</v>
      </c>
      <c r="L169" s="44"/>
      <c r="M169" s="227" t="s">
        <v>19</v>
      </c>
      <c r="N169" s="228" t="s">
        <v>45</v>
      </c>
      <c r="O169" s="84"/>
      <c r="P169" s="229">
        <f>O169*H169</f>
        <v>0</v>
      </c>
      <c r="Q169" s="229">
        <v>0</v>
      </c>
      <c r="R169" s="229">
        <f>Q169*H169</f>
        <v>0</v>
      </c>
      <c r="S169" s="229">
        <v>0</v>
      </c>
      <c r="T169" s="230">
        <f>S169*H169</f>
        <v>0</v>
      </c>
      <c r="AR169" s="231" t="s">
        <v>160</v>
      </c>
      <c r="AT169" s="231" t="s">
        <v>155</v>
      </c>
      <c r="AU169" s="231" t="s">
        <v>82</v>
      </c>
      <c r="AY169" s="18" t="s">
        <v>153</v>
      </c>
      <c r="BE169" s="232">
        <f>IF(N169="základní",J169,0)</f>
        <v>0</v>
      </c>
      <c r="BF169" s="232">
        <f>IF(N169="snížená",J169,0)</f>
        <v>0</v>
      </c>
      <c r="BG169" s="232">
        <f>IF(N169="zákl. přenesená",J169,0)</f>
        <v>0</v>
      </c>
      <c r="BH169" s="232">
        <f>IF(N169="sníž. přenesená",J169,0)</f>
        <v>0</v>
      </c>
      <c r="BI169" s="232">
        <f>IF(N169="nulová",J169,0)</f>
        <v>0</v>
      </c>
      <c r="BJ169" s="18" t="s">
        <v>82</v>
      </c>
      <c r="BK169" s="232">
        <f>ROUND(I169*H169,2)</f>
        <v>0</v>
      </c>
      <c r="BL169" s="18" t="s">
        <v>160</v>
      </c>
      <c r="BM169" s="231" t="s">
        <v>1088</v>
      </c>
    </row>
    <row r="170" s="1" customFormat="1" ht="16.5" customHeight="1">
      <c r="B170" s="39"/>
      <c r="C170" s="220" t="s">
        <v>640</v>
      </c>
      <c r="D170" s="220" t="s">
        <v>155</v>
      </c>
      <c r="E170" s="221" t="s">
        <v>2211</v>
      </c>
      <c r="F170" s="222" t="s">
        <v>2212</v>
      </c>
      <c r="G170" s="223" t="s">
        <v>182</v>
      </c>
      <c r="H170" s="224">
        <v>120</v>
      </c>
      <c r="I170" s="225"/>
      <c r="J170" s="226">
        <f>ROUND(I170*H170,2)</f>
        <v>0</v>
      </c>
      <c r="K170" s="222" t="s">
        <v>19</v>
      </c>
      <c r="L170" s="44"/>
      <c r="M170" s="227" t="s">
        <v>19</v>
      </c>
      <c r="N170" s="228" t="s">
        <v>45</v>
      </c>
      <c r="O170" s="84"/>
      <c r="P170" s="229">
        <f>O170*H170</f>
        <v>0</v>
      </c>
      <c r="Q170" s="229">
        <v>0</v>
      </c>
      <c r="R170" s="229">
        <f>Q170*H170</f>
        <v>0</v>
      </c>
      <c r="S170" s="229">
        <v>0</v>
      </c>
      <c r="T170" s="230">
        <f>S170*H170</f>
        <v>0</v>
      </c>
      <c r="AR170" s="231" t="s">
        <v>160</v>
      </c>
      <c r="AT170" s="231" t="s">
        <v>155</v>
      </c>
      <c r="AU170" s="231" t="s">
        <v>82</v>
      </c>
      <c r="AY170" s="18" t="s">
        <v>153</v>
      </c>
      <c r="BE170" s="232">
        <f>IF(N170="základní",J170,0)</f>
        <v>0</v>
      </c>
      <c r="BF170" s="232">
        <f>IF(N170="snížená",J170,0)</f>
        <v>0</v>
      </c>
      <c r="BG170" s="232">
        <f>IF(N170="zákl. přenesená",J170,0)</f>
        <v>0</v>
      </c>
      <c r="BH170" s="232">
        <f>IF(N170="sníž. přenesená",J170,0)</f>
        <v>0</v>
      </c>
      <c r="BI170" s="232">
        <f>IF(N170="nulová",J170,0)</f>
        <v>0</v>
      </c>
      <c r="BJ170" s="18" t="s">
        <v>82</v>
      </c>
      <c r="BK170" s="232">
        <f>ROUND(I170*H170,2)</f>
        <v>0</v>
      </c>
      <c r="BL170" s="18" t="s">
        <v>160</v>
      </c>
      <c r="BM170" s="231" t="s">
        <v>1097</v>
      </c>
    </row>
    <row r="171" s="11" customFormat="1" ht="25.92" customHeight="1">
      <c r="B171" s="204"/>
      <c r="C171" s="205"/>
      <c r="D171" s="206" t="s">
        <v>73</v>
      </c>
      <c r="E171" s="207" t="s">
        <v>2213</v>
      </c>
      <c r="F171" s="207" t="s">
        <v>2214</v>
      </c>
      <c r="G171" s="205"/>
      <c r="H171" s="205"/>
      <c r="I171" s="208"/>
      <c r="J171" s="209">
        <f>BK171</f>
        <v>0</v>
      </c>
      <c r="K171" s="205"/>
      <c r="L171" s="210"/>
      <c r="M171" s="211"/>
      <c r="N171" s="212"/>
      <c r="O171" s="212"/>
      <c r="P171" s="213">
        <f>SUM(P172:P177)</f>
        <v>0</v>
      </c>
      <c r="Q171" s="212"/>
      <c r="R171" s="213">
        <f>SUM(R172:R177)</f>
        <v>0</v>
      </c>
      <c r="S171" s="212"/>
      <c r="T171" s="214">
        <f>SUM(T172:T177)</f>
        <v>0</v>
      </c>
      <c r="AR171" s="215" t="s">
        <v>82</v>
      </c>
      <c r="AT171" s="216" t="s">
        <v>73</v>
      </c>
      <c r="AU171" s="216" t="s">
        <v>74</v>
      </c>
      <c r="AY171" s="215" t="s">
        <v>153</v>
      </c>
      <c r="BK171" s="217">
        <f>SUM(BK172:BK177)</f>
        <v>0</v>
      </c>
    </row>
    <row r="172" s="1" customFormat="1" ht="16.5" customHeight="1">
      <c r="B172" s="39"/>
      <c r="C172" s="220" t="s">
        <v>645</v>
      </c>
      <c r="D172" s="220" t="s">
        <v>155</v>
      </c>
      <c r="E172" s="221" t="s">
        <v>2215</v>
      </c>
      <c r="F172" s="222" t="s">
        <v>2216</v>
      </c>
      <c r="G172" s="223" t="s">
        <v>1279</v>
      </c>
      <c r="H172" s="224">
        <v>29</v>
      </c>
      <c r="I172" s="225"/>
      <c r="J172" s="226">
        <f>ROUND(I172*H172,2)</f>
        <v>0</v>
      </c>
      <c r="K172" s="222" t="s">
        <v>19</v>
      </c>
      <c r="L172" s="44"/>
      <c r="M172" s="227" t="s">
        <v>19</v>
      </c>
      <c r="N172" s="228" t="s">
        <v>45</v>
      </c>
      <c r="O172" s="84"/>
      <c r="P172" s="229">
        <f>O172*H172</f>
        <v>0</v>
      </c>
      <c r="Q172" s="229">
        <v>0</v>
      </c>
      <c r="R172" s="229">
        <f>Q172*H172</f>
        <v>0</v>
      </c>
      <c r="S172" s="229">
        <v>0</v>
      </c>
      <c r="T172" s="230">
        <f>S172*H172</f>
        <v>0</v>
      </c>
      <c r="AR172" s="231" t="s">
        <v>160</v>
      </c>
      <c r="AT172" s="231" t="s">
        <v>155</v>
      </c>
      <c r="AU172" s="231" t="s">
        <v>82</v>
      </c>
      <c r="AY172" s="18" t="s">
        <v>153</v>
      </c>
      <c r="BE172" s="232">
        <f>IF(N172="základní",J172,0)</f>
        <v>0</v>
      </c>
      <c r="BF172" s="232">
        <f>IF(N172="snížená",J172,0)</f>
        <v>0</v>
      </c>
      <c r="BG172" s="232">
        <f>IF(N172="zákl. přenesená",J172,0)</f>
        <v>0</v>
      </c>
      <c r="BH172" s="232">
        <f>IF(N172="sníž. přenesená",J172,0)</f>
        <v>0</v>
      </c>
      <c r="BI172" s="232">
        <f>IF(N172="nulová",J172,0)</f>
        <v>0</v>
      </c>
      <c r="BJ172" s="18" t="s">
        <v>82</v>
      </c>
      <c r="BK172" s="232">
        <f>ROUND(I172*H172,2)</f>
        <v>0</v>
      </c>
      <c r="BL172" s="18" t="s">
        <v>160</v>
      </c>
      <c r="BM172" s="231" t="s">
        <v>1105</v>
      </c>
    </row>
    <row r="173" s="1" customFormat="1" ht="16.5" customHeight="1">
      <c r="B173" s="39"/>
      <c r="C173" s="220" t="s">
        <v>649</v>
      </c>
      <c r="D173" s="220" t="s">
        <v>155</v>
      </c>
      <c r="E173" s="221" t="s">
        <v>2217</v>
      </c>
      <c r="F173" s="222" t="s">
        <v>2218</v>
      </c>
      <c r="G173" s="223" t="s">
        <v>1279</v>
      </c>
      <c r="H173" s="224">
        <v>45</v>
      </c>
      <c r="I173" s="225"/>
      <c r="J173" s="226">
        <f>ROUND(I173*H173,2)</f>
        <v>0</v>
      </c>
      <c r="K173" s="222" t="s">
        <v>19</v>
      </c>
      <c r="L173" s="44"/>
      <c r="M173" s="227" t="s">
        <v>19</v>
      </c>
      <c r="N173" s="228" t="s">
        <v>45</v>
      </c>
      <c r="O173" s="84"/>
      <c r="P173" s="229">
        <f>O173*H173</f>
        <v>0</v>
      </c>
      <c r="Q173" s="229">
        <v>0</v>
      </c>
      <c r="R173" s="229">
        <f>Q173*H173</f>
        <v>0</v>
      </c>
      <c r="S173" s="229">
        <v>0</v>
      </c>
      <c r="T173" s="230">
        <f>S173*H173</f>
        <v>0</v>
      </c>
      <c r="AR173" s="231" t="s">
        <v>160</v>
      </c>
      <c r="AT173" s="231" t="s">
        <v>155</v>
      </c>
      <c r="AU173" s="231" t="s">
        <v>82</v>
      </c>
      <c r="AY173" s="18" t="s">
        <v>153</v>
      </c>
      <c r="BE173" s="232">
        <f>IF(N173="základní",J173,0)</f>
        <v>0</v>
      </c>
      <c r="BF173" s="232">
        <f>IF(N173="snížená",J173,0)</f>
        <v>0</v>
      </c>
      <c r="BG173" s="232">
        <f>IF(N173="zákl. přenesená",J173,0)</f>
        <v>0</v>
      </c>
      <c r="BH173" s="232">
        <f>IF(N173="sníž. přenesená",J173,0)</f>
        <v>0</v>
      </c>
      <c r="BI173" s="232">
        <f>IF(N173="nulová",J173,0)</f>
        <v>0</v>
      </c>
      <c r="BJ173" s="18" t="s">
        <v>82</v>
      </c>
      <c r="BK173" s="232">
        <f>ROUND(I173*H173,2)</f>
        <v>0</v>
      </c>
      <c r="BL173" s="18" t="s">
        <v>160</v>
      </c>
      <c r="BM173" s="231" t="s">
        <v>1120</v>
      </c>
    </row>
    <row r="174" s="1" customFormat="1" ht="16.5" customHeight="1">
      <c r="B174" s="39"/>
      <c r="C174" s="220" t="s">
        <v>654</v>
      </c>
      <c r="D174" s="220" t="s">
        <v>155</v>
      </c>
      <c r="E174" s="221" t="s">
        <v>2219</v>
      </c>
      <c r="F174" s="222" t="s">
        <v>2220</v>
      </c>
      <c r="G174" s="223" t="s">
        <v>1279</v>
      </c>
      <c r="H174" s="224">
        <v>9</v>
      </c>
      <c r="I174" s="225"/>
      <c r="J174" s="226">
        <f>ROUND(I174*H174,2)</f>
        <v>0</v>
      </c>
      <c r="K174" s="222" t="s">
        <v>19</v>
      </c>
      <c r="L174" s="44"/>
      <c r="M174" s="227" t="s">
        <v>19</v>
      </c>
      <c r="N174" s="228" t="s">
        <v>45</v>
      </c>
      <c r="O174" s="84"/>
      <c r="P174" s="229">
        <f>O174*H174</f>
        <v>0</v>
      </c>
      <c r="Q174" s="229">
        <v>0</v>
      </c>
      <c r="R174" s="229">
        <f>Q174*H174</f>
        <v>0</v>
      </c>
      <c r="S174" s="229">
        <v>0</v>
      </c>
      <c r="T174" s="230">
        <f>S174*H174</f>
        <v>0</v>
      </c>
      <c r="AR174" s="231" t="s">
        <v>160</v>
      </c>
      <c r="AT174" s="231" t="s">
        <v>155</v>
      </c>
      <c r="AU174" s="231" t="s">
        <v>82</v>
      </c>
      <c r="AY174" s="18" t="s">
        <v>153</v>
      </c>
      <c r="BE174" s="232">
        <f>IF(N174="základní",J174,0)</f>
        <v>0</v>
      </c>
      <c r="BF174" s="232">
        <f>IF(N174="snížená",J174,0)</f>
        <v>0</v>
      </c>
      <c r="BG174" s="232">
        <f>IF(N174="zákl. přenesená",J174,0)</f>
        <v>0</v>
      </c>
      <c r="BH174" s="232">
        <f>IF(N174="sníž. přenesená",J174,0)</f>
        <v>0</v>
      </c>
      <c r="BI174" s="232">
        <f>IF(N174="nulová",J174,0)</f>
        <v>0</v>
      </c>
      <c r="BJ174" s="18" t="s">
        <v>82</v>
      </c>
      <c r="BK174" s="232">
        <f>ROUND(I174*H174,2)</f>
        <v>0</v>
      </c>
      <c r="BL174" s="18" t="s">
        <v>160</v>
      </c>
      <c r="BM174" s="231" t="s">
        <v>1129</v>
      </c>
    </row>
    <row r="175" s="1" customFormat="1" ht="16.5" customHeight="1">
      <c r="B175" s="39"/>
      <c r="C175" s="220" t="s">
        <v>659</v>
      </c>
      <c r="D175" s="220" t="s">
        <v>155</v>
      </c>
      <c r="E175" s="221" t="s">
        <v>2221</v>
      </c>
      <c r="F175" s="222" t="s">
        <v>2222</v>
      </c>
      <c r="G175" s="223" t="s">
        <v>182</v>
      </c>
      <c r="H175" s="224">
        <v>670</v>
      </c>
      <c r="I175" s="225"/>
      <c r="J175" s="226">
        <f>ROUND(I175*H175,2)</f>
        <v>0</v>
      </c>
      <c r="K175" s="222" t="s">
        <v>19</v>
      </c>
      <c r="L175" s="44"/>
      <c r="M175" s="227" t="s">
        <v>19</v>
      </c>
      <c r="N175" s="228" t="s">
        <v>45</v>
      </c>
      <c r="O175" s="84"/>
      <c r="P175" s="229">
        <f>O175*H175</f>
        <v>0</v>
      </c>
      <c r="Q175" s="229">
        <v>0</v>
      </c>
      <c r="R175" s="229">
        <f>Q175*H175</f>
        <v>0</v>
      </c>
      <c r="S175" s="229">
        <v>0</v>
      </c>
      <c r="T175" s="230">
        <f>S175*H175</f>
        <v>0</v>
      </c>
      <c r="AR175" s="231" t="s">
        <v>160</v>
      </c>
      <c r="AT175" s="231" t="s">
        <v>155</v>
      </c>
      <c r="AU175" s="231" t="s">
        <v>82</v>
      </c>
      <c r="AY175" s="18" t="s">
        <v>153</v>
      </c>
      <c r="BE175" s="232">
        <f>IF(N175="základní",J175,0)</f>
        <v>0</v>
      </c>
      <c r="BF175" s="232">
        <f>IF(N175="snížená",J175,0)</f>
        <v>0</v>
      </c>
      <c r="BG175" s="232">
        <f>IF(N175="zákl. přenesená",J175,0)</f>
        <v>0</v>
      </c>
      <c r="BH175" s="232">
        <f>IF(N175="sníž. přenesená",J175,0)</f>
        <v>0</v>
      </c>
      <c r="BI175" s="232">
        <f>IF(N175="nulová",J175,0)</f>
        <v>0</v>
      </c>
      <c r="BJ175" s="18" t="s">
        <v>82</v>
      </c>
      <c r="BK175" s="232">
        <f>ROUND(I175*H175,2)</f>
        <v>0</v>
      </c>
      <c r="BL175" s="18" t="s">
        <v>160</v>
      </c>
      <c r="BM175" s="231" t="s">
        <v>1140</v>
      </c>
    </row>
    <row r="176" s="1" customFormat="1" ht="16.5" customHeight="1">
      <c r="B176" s="39"/>
      <c r="C176" s="220" t="s">
        <v>665</v>
      </c>
      <c r="D176" s="220" t="s">
        <v>155</v>
      </c>
      <c r="E176" s="221" t="s">
        <v>2223</v>
      </c>
      <c r="F176" s="222" t="s">
        <v>2224</v>
      </c>
      <c r="G176" s="223" t="s">
        <v>1279</v>
      </c>
      <c r="H176" s="224">
        <v>9</v>
      </c>
      <c r="I176" s="225"/>
      <c r="J176" s="226">
        <f>ROUND(I176*H176,2)</f>
        <v>0</v>
      </c>
      <c r="K176" s="222" t="s">
        <v>19</v>
      </c>
      <c r="L176" s="44"/>
      <c r="M176" s="227" t="s">
        <v>19</v>
      </c>
      <c r="N176" s="228" t="s">
        <v>45</v>
      </c>
      <c r="O176" s="84"/>
      <c r="P176" s="229">
        <f>O176*H176</f>
        <v>0</v>
      </c>
      <c r="Q176" s="229">
        <v>0</v>
      </c>
      <c r="R176" s="229">
        <f>Q176*H176</f>
        <v>0</v>
      </c>
      <c r="S176" s="229">
        <v>0</v>
      </c>
      <c r="T176" s="230">
        <f>S176*H176</f>
        <v>0</v>
      </c>
      <c r="AR176" s="231" t="s">
        <v>160</v>
      </c>
      <c r="AT176" s="231" t="s">
        <v>155</v>
      </c>
      <c r="AU176" s="231" t="s">
        <v>82</v>
      </c>
      <c r="AY176" s="18" t="s">
        <v>153</v>
      </c>
      <c r="BE176" s="232">
        <f>IF(N176="základní",J176,0)</f>
        <v>0</v>
      </c>
      <c r="BF176" s="232">
        <f>IF(N176="snížená",J176,0)</f>
        <v>0</v>
      </c>
      <c r="BG176" s="232">
        <f>IF(N176="zákl. přenesená",J176,0)</f>
        <v>0</v>
      </c>
      <c r="BH176" s="232">
        <f>IF(N176="sníž. přenesená",J176,0)</f>
        <v>0</v>
      </c>
      <c r="BI176" s="232">
        <f>IF(N176="nulová",J176,0)</f>
        <v>0</v>
      </c>
      <c r="BJ176" s="18" t="s">
        <v>82</v>
      </c>
      <c r="BK176" s="232">
        <f>ROUND(I176*H176,2)</f>
        <v>0</v>
      </c>
      <c r="BL176" s="18" t="s">
        <v>160</v>
      </c>
      <c r="BM176" s="231" t="s">
        <v>1148</v>
      </c>
    </row>
    <row r="177" s="1" customFormat="1" ht="16.5" customHeight="1">
      <c r="B177" s="39"/>
      <c r="C177" s="220" t="s">
        <v>670</v>
      </c>
      <c r="D177" s="220" t="s">
        <v>155</v>
      </c>
      <c r="E177" s="221" t="s">
        <v>2225</v>
      </c>
      <c r="F177" s="222" t="s">
        <v>2226</v>
      </c>
      <c r="G177" s="223" t="s">
        <v>1279</v>
      </c>
      <c r="H177" s="224">
        <v>120</v>
      </c>
      <c r="I177" s="225"/>
      <c r="J177" s="226">
        <f>ROUND(I177*H177,2)</f>
        <v>0</v>
      </c>
      <c r="K177" s="222" t="s">
        <v>19</v>
      </c>
      <c r="L177" s="44"/>
      <c r="M177" s="227" t="s">
        <v>19</v>
      </c>
      <c r="N177" s="228" t="s">
        <v>45</v>
      </c>
      <c r="O177" s="84"/>
      <c r="P177" s="229">
        <f>O177*H177</f>
        <v>0</v>
      </c>
      <c r="Q177" s="229">
        <v>0</v>
      </c>
      <c r="R177" s="229">
        <f>Q177*H177</f>
        <v>0</v>
      </c>
      <c r="S177" s="229">
        <v>0</v>
      </c>
      <c r="T177" s="230">
        <f>S177*H177</f>
        <v>0</v>
      </c>
      <c r="AR177" s="231" t="s">
        <v>160</v>
      </c>
      <c r="AT177" s="231" t="s">
        <v>155</v>
      </c>
      <c r="AU177" s="231" t="s">
        <v>82</v>
      </c>
      <c r="AY177" s="18" t="s">
        <v>153</v>
      </c>
      <c r="BE177" s="232">
        <f>IF(N177="základní",J177,0)</f>
        <v>0</v>
      </c>
      <c r="BF177" s="232">
        <f>IF(N177="snížená",J177,0)</f>
        <v>0</v>
      </c>
      <c r="BG177" s="232">
        <f>IF(N177="zákl. přenesená",J177,0)</f>
        <v>0</v>
      </c>
      <c r="BH177" s="232">
        <f>IF(N177="sníž. přenesená",J177,0)</f>
        <v>0</v>
      </c>
      <c r="BI177" s="232">
        <f>IF(N177="nulová",J177,0)</f>
        <v>0</v>
      </c>
      <c r="BJ177" s="18" t="s">
        <v>82</v>
      </c>
      <c r="BK177" s="232">
        <f>ROUND(I177*H177,2)</f>
        <v>0</v>
      </c>
      <c r="BL177" s="18" t="s">
        <v>160</v>
      </c>
      <c r="BM177" s="231" t="s">
        <v>1158</v>
      </c>
    </row>
    <row r="178" s="11" customFormat="1" ht="25.92" customHeight="1">
      <c r="B178" s="204"/>
      <c r="C178" s="205"/>
      <c r="D178" s="206" t="s">
        <v>73</v>
      </c>
      <c r="E178" s="207" t="s">
        <v>2227</v>
      </c>
      <c r="F178" s="207" t="s">
        <v>2228</v>
      </c>
      <c r="G178" s="205"/>
      <c r="H178" s="205"/>
      <c r="I178" s="208"/>
      <c r="J178" s="209">
        <f>BK178</f>
        <v>0</v>
      </c>
      <c r="K178" s="205"/>
      <c r="L178" s="210"/>
      <c r="M178" s="211"/>
      <c r="N178" s="212"/>
      <c r="O178" s="212"/>
      <c r="P178" s="213">
        <f>SUM(P179:P182)</f>
        <v>0</v>
      </c>
      <c r="Q178" s="212"/>
      <c r="R178" s="213">
        <f>SUM(R179:R182)</f>
        <v>0</v>
      </c>
      <c r="S178" s="212"/>
      <c r="T178" s="214">
        <f>SUM(T179:T182)</f>
        <v>0</v>
      </c>
      <c r="AR178" s="215" t="s">
        <v>82</v>
      </c>
      <c r="AT178" s="216" t="s">
        <v>73</v>
      </c>
      <c r="AU178" s="216" t="s">
        <v>74</v>
      </c>
      <c r="AY178" s="215" t="s">
        <v>153</v>
      </c>
      <c r="BK178" s="217">
        <f>SUM(BK179:BK182)</f>
        <v>0</v>
      </c>
    </row>
    <row r="179" s="1" customFormat="1" ht="16.5" customHeight="1">
      <c r="B179" s="39"/>
      <c r="C179" s="220" t="s">
        <v>674</v>
      </c>
      <c r="D179" s="220" t="s">
        <v>155</v>
      </c>
      <c r="E179" s="221" t="s">
        <v>2229</v>
      </c>
      <c r="F179" s="222" t="s">
        <v>2230</v>
      </c>
      <c r="G179" s="223" t="s">
        <v>921</v>
      </c>
      <c r="H179" s="224">
        <v>1</v>
      </c>
      <c r="I179" s="225"/>
      <c r="J179" s="226">
        <f>ROUND(I179*H179,2)</f>
        <v>0</v>
      </c>
      <c r="K179" s="222" t="s">
        <v>19</v>
      </c>
      <c r="L179" s="44"/>
      <c r="M179" s="227" t="s">
        <v>19</v>
      </c>
      <c r="N179" s="228" t="s">
        <v>45</v>
      </c>
      <c r="O179" s="84"/>
      <c r="P179" s="229">
        <f>O179*H179</f>
        <v>0</v>
      </c>
      <c r="Q179" s="229">
        <v>0</v>
      </c>
      <c r="R179" s="229">
        <f>Q179*H179</f>
        <v>0</v>
      </c>
      <c r="S179" s="229">
        <v>0</v>
      </c>
      <c r="T179" s="230">
        <f>S179*H179</f>
        <v>0</v>
      </c>
      <c r="AR179" s="231" t="s">
        <v>160</v>
      </c>
      <c r="AT179" s="231" t="s">
        <v>155</v>
      </c>
      <c r="AU179" s="231" t="s">
        <v>82</v>
      </c>
      <c r="AY179" s="18" t="s">
        <v>153</v>
      </c>
      <c r="BE179" s="232">
        <f>IF(N179="základní",J179,0)</f>
        <v>0</v>
      </c>
      <c r="BF179" s="232">
        <f>IF(N179="snížená",J179,0)</f>
        <v>0</v>
      </c>
      <c r="BG179" s="232">
        <f>IF(N179="zákl. přenesená",J179,0)</f>
        <v>0</v>
      </c>
      <c r="BH179" s="232">
        <f>IF(N179="sníž. přenesená",J179,0)</f>
        <v>0</v>
      </c>
      <c r="BI179" s="232">
        <f>IF(N179="nulová",J179,0)</f>
        <v>0</v>
      </c>
      <c r="BJ179" s="18" t="s">
        <v>82</v>
      </c>
      <c r="BK179" s="232">
        <f>ROUND(I179*H179,2)</f>
        <v>0</v>
      </c>
      <c r="BL179" s="18" t="s">
        <v>160</v>
      </c>
      <c r="BM179" s="231" t="s">
        <v>1173</v>
      </c>
    </row>
    <row r="180" s="1" customFormat="1" ht="16.5" customHeight="1">
      <c r="B180" s="39"/>
      <c r="C180" s="220" t="s">
        <v>678</v>
      </c>
      <c r="D180" s="220" t="s">
        <v>155</v>
      </c>
      <c r="E180" s="221" t="s">
        <v>2231</v>
      </c>
      <c r="F180" s="222" t="s">
        <v>2232</v>
      </c>
      <c r="G180" s="223" t="s">
        <v>921</v>
      </c>
      <c r="H180" s="224">
        <v>1</v>
      </c>
      <c r="I180" s="225"/>
      <c r="J180" s="226">
        <f>ROUND(I180*H180,2)</f>
        <v>0</v>
      </c>
      <c r="K180" s="222" t="s">
        <v>19</v>
      </c>
      <c r="L180" s="44"/>
      <c r="M180" s="227" t="s">
        <v>19</v>
      </c>
      <c r="N180" s="228" t="s">
        <v>45</v>
      </c>
      <c r="O180" s="84"/>
      <c r="P180" s="229">
        <f>O180*H180</f>
        <v>0</v>
      </c>
      <c r="Q180" s="229">
        <v>0</v>
      </c>
      <c r="R180" s="229">
        <f>Q180*H180</f>
        <v>0</v>
      </c>
      <c r="S180" s="229">
        <v>0</v>
      </c>
      <c r="T180" s="230">
        <f>S180*H180</f>
        <v>0</v>
      </c>
      <c r="AR180" s="231" t="s">
        <v>160</v>
      </c>
      <c r="AT180" s="231" t="s">
        <v>155</v>
      </c>
      <c r="AU180" s="231" t="s">
        <v>82</v>
      </c>
      <c r="AY180" s="18" t="s">
        <v>153</v>
      </c>
      <c r="BE180" s="232">
        <f>IF(N180="základní",J180,0)</f>
        <v>0</v>
      </c>
      <c r="BF180" s="232">
        <f>IF(N180="snížená",J180,0)</f>
        <v>0</v>
      </c>
      <c r="BG180" s="232">
        <f>IF(N180="zákl. přenesená",J180,0)</f>
        <v>0</v>
      </c>
      <c r="BH180" s="232">
        <f>IF(N180="sníž. přenesená",J180,0)</f>
        <v>0</v>
      </c>
      <c r="BI180" s="232">
        <f>IF(N180="nulová",J180,0)</f>
        <v>0</v>
      </c>
      <c r="BJ180" s="18" t="s">
        <v>82</v>
      </c>
      <c r="BK180" s="232">
        <f>ROUND(I180*H180,2)</f>
        <v>0</v>
      </c>
      <c r="BL180" s="18" t="s">
        <v>160</v>
      </c>
      <c r="BM180" s="231" t="s">
        <v>1188</v>
      </c>
    </row>
    <row r="181" s="1" customFormat="1" ht="16.5" customHeight="1">
      <c r="B181" s="39"/>
      <c r="C181" s="220" t="s">
        <v>683</v>
      </c>
      <c r="D181" s="220" t="s">
        <v>155</v>
      </c>
      <c r="E181" s="221" t="s">
        <v>2233</v>
      </c>
      <c r="F181" s="222" t="s">
        <v>2234</v>
      </c>
      <c r="G181" s="223" t="s">
        <v>1279</v>
      </c>
      <c r="H181" s="224">
        <v>1</v>
      </c>
      <c r="I181" s="225"/>
      <c r="J181" s="226">
        <f>ROUND(I181*H181,2)</f>
        <v>0</v>
      </c>
      <c r="K181" s="222" t="s">
        <v>19</v>
      </c>
      <c r="L181" s="44"/>
      <c r="M181" s="227" t="s">
        <v>19</v>
      </c>
      <c r="N181" s="228" t="s">
        <v>45</v>
      </c>
      <c r="O181" s="84"/>
      <c r="P181" s="229">
        <f>O181*H181</f>
        <v>0</v>
      </c>
      <c r="Q181" s="229">
        <v>0</v>
      </c>
      <c r="R181" s="229">
        <f>Q181*H181</f>
        <v>0</v>
      </c>
      <c r="S181" s="229">
        <v>0</v>
      </c>
      <c r="T181" s="230">
        <f>S181*H181</f>
        <v>0</v>
      </c>
      <c r="AR181" s="231" t="s">
        <v>160</v>
      </c>
      <c r="AT181" s="231" t="s">
        <v>155</v>
      </c>
      <c r="AU181" s="231" t="s">
        <v>82</v>
      </c>
      <c r="AY181" s="18" t="s">
        <v>153</v>
      </c>
      <c r="BE181" s="232">
        <f>IF(N181="základní",J181,0)</f>
        <v>0</v>
      </c>
      <c r="BF181" s="232">
        <f>IF(N181="snížená",J181,0)</f>
        <v>0</v>
      </c>
      <c r="BG181" s="232">
        <f>IF(N181="zákl. přenesená",J181,0)</f>
        <v>0</v>
      </c>
      <c r="BH181" s="232">
        <f>IF(N181="sníž. přenesená",J181,0)</f>
        <v>0</v>
      </c>
      <c r="BI181" s="232">
        <f>IF(N181="nulová",J181,0)</f>
        <v>0</v>
      </c>
      <c r="BJ181" s="18" t="s">
        <v>82</v>
      </c>
      <c r="BK181" s="232">
        <f>ROUND(I181*H181,2)</f>
        <v>0</v>
      </c>
      <c r="BL181" s="18" t="s">
        <v>160</v>
      </c>
      <c r="BM181" s="231" t="s">
        <v>1201</v>
      </c>
    </row>
    <row r="182" s="1" customFormat="1" ht="16.5" customHeight="1">
      <c r="B182" s="39"/>
      <c r="C182" s="220" t="s">
        <v>688</v>
      </c>
      <c r="D182" s="220" t="s">
        <v>155</v>
      </c>
      <c r="E182" s="221" t="s">
        <v>2235</v>
      </c>
      <c r="F182" s="222" t="s">
        <v>2236</v>
      </c>
      <c r="G182" s="223" t="s">
        <v>1279</v>
      </c>
      <c r="H182" s="224">
        <v>1</v>
      </c>
      <c r="I182" s="225"/>
      <c r="J182" s="226">
        <f>ROUND(I182*H182,2)</f>
        <v>0</v>
      </c>
      <c r="K182" s="222" t="s">
        <v>19</v>
      </c>
      <c r="L182" s="44"/>
      <c r="M182" s="293" t="s">
        <v>19</v>
      </c>
      <c r="N182" s="294" t="s">
        <v>45</v>
      </c>
      <c r="O182" s="295"/>
      <c r="P182" s="296">
        <f>O182*H182</f>
        <v>0</v>
      </c>
      <c r="Q182" s="296">
        <v>0</v>
      </c>
      <c r="R182" s="296">
        <f>Q182*H182</f>
        <v>0</v>
      </c>
      <c r="S182" s="296">
        <v>0</v>
      </c>
      <c r="T182" s="297">
        <f>S182*H182</f>
        <v>0</v>
      </c>
      <c r="AR182" s="231" t="s">
        <v>160</v>
      </c>
      <c r="AT182" s="231" t="s">
        <v>155</v>
      </c>
      <c r="AU182" s="231" t="s">
        <v>82</v>
      </c>
      <c r="AY182" s="18" t="s">
        <v>153</v>
      </c>
      <c r="BE182" s="232">
        <f>IF(N182="základní",J182,0)</f>
        <v>0</v>
      </c>
      <c r="BF182" s="232">
        <f>IF(N182="snížená",J182,0)</f>
        <v>0</v>
      </c>
      <c r="BG182" s="232">
        <f>IF(N182="zákl. přenesená",J182,0)</f>
        <v>0</v>
      </c>
      <c r="BH182" s="232">
        <f>IF(N182="sníž. přenesená",J182,0)</f>
        <v>0</v>
      </c>
      <c r="BI182" s="232">
        <f>IF(N182="nulová",J182,0)</f>
        <v>0</v>
      </c>
      <c r="BJ182" s="18" t="s">
        <v>82</v>
      </c>
      <c r="BK182" s="232">
        <f>ROUND(I182*H182,2)</f>
        <v>0</v>
      </c>
      <c r="BL182" s="18" t="s">
        <v>160</v>
      </c>
      <c r="BM182" s="231" t="s">
        <v>1214</v>
      </c>
    </row>
    <row r="183" s="1" customFormat="1" ht="6.96" customHeight="1">
      <c r="B183" s="59"/>
      <c r="C183" s="60"/>
      <c r="D183" s="60"/>
      <c r="E183" s="60"/>
      <c r="F183" s="60"/>
      <c r="G183" s="60"/>
      <c r="H183" s="60"/>
      <c r="I183" s="171"/>
      <c r="J183" s="60"/>
      <c r="K183" s="60"/>
      <c r="L183" s="44"/>
    </row>
  </sheetData>
  <sheetProtection sheet="1" autoFilter="0" formatColumns="0" formatRows="0" objects="1" scenarios="1" spinCount="100000" saltValue="T3JePRVsT/tsevD3IkIREM8GBlakDUf8qRoDkNbmOGV+klafJOjqkvsRHk7mWMOtUrsw770OOhViOtIOhMvyJg==" hashValue="goV6zbNKLNQ/yu28uggLBiQQd5bW3sOzGzIuWuXK3Vhqy/qi/kiyLQxafRWuQaIXLem/RMtRCYFBuIBHyPibww==" algorithmName="SHA-512" password="CC35"/>
  <autoFilter ref="C90:K182"/>
  <mergeCells count="12">
    <mergeCell ref="E7:H7"/>
    <mergeCell ref="E9:H9"/>
    <mergeCell ref="E11:H11"/>
    <mergeCell ref="E20:H20"/>
    <mergeCell ref="E29:H29"/>
    <mergeCell ref="E50:H50"/>
    <mergeCell ref="E52:H52"/>
    <mergeCell ref="E54:H54"/>
    <mergeCell ref="E79:H79"/>
    <mergeCell ref="E81:H81"/>
    <mergeCell ref="E83:H83"/>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7" customWidth="1"/>
    <col min="8" max="8" width="11.5" customWidth="1"/>
    <col min="9" max="9" width="20.17" style="138" customWidth="1"/>
    <col min="10" max="10" width="20.17" customWidth="1"/>
    <col min="11" max="11" width="20.17"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94</v>
      </c>
    </row>
    <row r="3" ht="6.96" customHeight="1">
      <c r="B3" s="139"/>
      <c r="C3" s="140"/>
      <c r="D3" s="140"/>
      <c r="E3" s="140"/>
      <c r="F3" s="140"/>
      <c r="G3" s="140"/>
      <c r="H3" s="140"/>
      <c r="I3" s="141"/>
      <c r="J3" s="140"/>
      <c r="K3" s="140"/>
      <c r="L3" s="21"/>
      <c r="AT3" s="18" t="s">
        <v>84</v>
      </c>
    </row>
    <row r="4" ht="24.96" customHeight="1">
      <c r="B4" s="21"/>
      <c r="D4" s="142" t="s">
        <v>102</v>
      </c>
      <c r="L4" s="21"/>
      <c r="M4" s="143" t="s">
        <v>10</v>
      </c>
      <c r="AT4" s="18" t="s">
        <v>4</v>
      </c>
    </row>
    <row r="5" ht="6.96" customHeight="1">
      <c r="B5" s="21"/>
      <c r="L5" s="21"/>
    </row>
    <row r="6" ht="12" customHeight="1">
      <c r="B6" s="21"/>
      <c r="D6" s="144" t="s">
        <v>16</v>
      </c>
      <c r="L6" s="21"/>
    </row>
    <row r="7" ht="16.5" customHeight="1">
      <c r="B7" s="21"/>
      <c r="E7" s="145" t="str">
        <f>'Rekapitulace zakázky'!K6</f>
        <v>Jedlová ON - oprava objektu</v>
      </c>
      <c r="F7" s="144"/>
      <c r="G7" s="144"/>
      <c r="H7" s="144"/>
      <c r="L7" s="21"/>
    </row>
    <row r="8" ht="12" customHeight="1">
      <c r="B8" s="21"/>
      <c r="D8" s="144" t="s">
        <v>103</v>
      </c>
      <c r="L8" s="21"/>
    </row>
    <row r="9" s="1" customFormat="1" ht="16.5" customHeight="1">
      <c r="B9" s="44"/>
      <c r="E9" s="145" t="s">
        <v>2047</v>
      </c>
      <c r="F9" s="1"/>
      <c r="G9" s="1"/>
      <c r="H9" s="1"/>
      <c r="I9" s="146"/>
      <c r="L9" s="44"/>
    </row>
    <row r="10" s="1" customFormat="1" ht="12" customHeight="1">
      <c r="B10" s="44"/>
      <c r="D10" s="144" t="s">
        <v>2048</v>
      </c>
      <c r="I10" s="146"/>
      <c r="L10" s="44"/>
    </row>
    <row r="11" s="1" customFormat="1" ht="36.96" customHeight="1">
      <c r="B11" s="44"/>
      <c r="E11" s="147" t="s">
        <v>2237</v>
      </c>
      <c r="F11" s="1"/>
      <c r="G11" s="1"/>
      <c r="H11" s="1"/>
      <c r="I11" s="146"/>
      <c r="L11" s="44"/>
    </row>
    <row r="12" s="1" customFormat="1">
      <c r="B12" s="44"/>
      <c r="I12" s="146"/>
      <c r="L12" s="44"/>
    </row>
    <row r="13" s="1" customFormat="1" ht="12" customHeight="1">
      <c r="B13" s="44"/>
      <c r="D13" s="144" t="s">
        <v>18</v>
      </c>
      <c r="F13" s="133" t="s">
        <v>19</v>
      </c>
      <c r="I13" s="148" t="s">
        <v>20</v>
      </c>
      <c r="J13" s="133" t="s">
        <v>19</v>
      </c>
      <c r="L13" s="44"/>
    </row>
    <row r="14" s="1" customFormat="1" ht="12" customHeight="1">
      <c r="B14" s="44"/>
      <c r="D14" s="144" t="s">
        <v>21</v>
      </c>
      <c r="F14" s="133" t="s">
        <v>22</v>
      </c>
      <c r="I14" s="148" t="s">
        <v>23</v>
      </c>
      <c r="J14" s="149" t="str">
        <f>'Rekapitulace zakázky'!AN8</f>
        <v>3. 6. 2019</v>
      </c>
      <c r="L14" s="44"/>
    </row>
    <row r="15" s="1" customFormat="1" ht="10.8" customHeight="1">
      <c r="B15" s="44"/>
      <c r="I15" s="146"/>
      <c r="L15" s="44"/>
    </row>
    <row r="16" s="1" customFormat="1" ht="12" customHeight="1">
      <c r="B16" s="44"/>
      <c r="D16" s="144" t="s">
        <v>25</v>
      </c>
      <c r="I16" s="148" t="s">
        <v>26</v>
      </c>
      <c r="J16" s="133" t="s">
        <v>19</v>
      </c>
      <c r="L16" s="44"/>
    </row>
    <row r="17" s="1" customFormat="1" ht="18" customHeight="1">
      <c r="B17" s="44"/>
      <c r="E17" s="133" t="s">
        <v>27</v>
      </c>
      <c r="I17" s="148" t="s">
        <v>28</v>
      </c>
      <c r="J17" s="133" t="s">
        <v>19</v>
      </c>
      <c r="L17" s="44"/>
    </row>
    <row r="18" s="1" customFormat="1" ht="6.96" customHeight="1">
      <c r="B18" s="44"/>
      <c r="I18" s="146"/>
      <c r="L18" s="44"/>
    </row>
    <row r="19" s="1" customFormat="1" ht="12" customHeight="1">
      <c r="B19" s="44"/>
      <c r="D19" s="144" t="s">
        <v>29</v>
      </c>
      <c r="I19" s="148" t="s">
        <v>26</v>
      </c>
      <c r="J19" s="34" t="str">
        <f>'Rekapitulace zakázky'!AN13</f>
        <v>Vyplň údaj</v>
      </c>
      <c r="L19" s="44"/>
    </row>
    <row r="20" s="1" customFormat="1" ht="18" customHeight="1">
      <c r="B20" s="44"/>
      <c r="E20" s="34" t="str">
        <f>'Rekapitulace zakázky'!E14</f>
        <v>Vyplň údaj</v>
      </c>
      <c r="F20" s="133"/>
      <c r="G20" s="133"/>
      <c r="H20" s="133"/>
      <c r="I20" s="148" t="s">
        <v>28</v>
      </c>
      <c r="J20" s="34" t="str">
        <f>'Rekapitulace zakázky'!AN14</f>
        <v>Vyplň údaj</v>
      </c>
      <c r="L20" s="44"/>
    </row>
    <row r="21" s="1" customFormat="1" ht="6.96" customHeight="1">
      <c r="B21" s="44"/>
      <c r="I21" s="146"/>
      <c r="L21" s="44"/>
    </row>
    <row r="22" s="1" customFormat="1" ht="12" customHeight="1">
      <c r="B22" s="44"/>
      <c r="D22" s="144" t="s">
        <v>31</v>
      </c>
      <c r="I22" s="148" t="s">
        <v>26</v>
      </c>
      <c r="J22" s="133" t="s">
        <v>32</v>
      </c>
      <c r="L22" s="44"/>
    </row>
    <row r="23" s="1" customFormat="1" ht="18" customHeight="1">
      <c r="B23" s="44"/>
      <c r="E23" s="133" t="s">
        <v>33</v>
      </c>
      <c r="I23" s="148" t="s">
        <v>28</v>
      </c>
      <c r="J23" s="133" t="s">
        <v>19</v>
      </c>
      <c r="L23" s="44"/>
    </row>
    <row r="24" s="1" customFormat="1" ht="6.96" customHeight="1">
      <c r="B24" s="44"/>
      <c r="I24" s="146"/>
      <c r="L24" s="44"/>
    </row>
    <row r="25" s="1" customFormat="1" ht="12" customHeight="1">
      <c r="B25" s="44"/>
      <c r="D25" s="144" t="s">
        <v>35</v>
      </c>
      <c r="I25" s="148" t="s">
        <v>26</v>
      </c>
      <c r="J25" s="133" t="s">
        <v>36</v>
      </c>
      <c r="L25" s="44"/>
    </row>
    <row r="26" s="1" customFormat="1" ht="18" customHeight="1">
      <c r="B26" s="44"/>
      <c r="E26" s="133" t="s">
        <v>37</v>
      </c>
      <c r="I26" s="148" t="s">
        <v>28</v>
      </c>
      <c r="J26" s="133" t="s">
        <v>19</v>
      </c>
      <c r="L26" s="44"/>
    </row>
    <row r="27" s="1" customFormat="1" ht="6.96" customHeight="1">
      <c r="B27" s="44"/>
      <c r="I27" s="146"/>
      <c r="L27" s="44"/>
    </row>
    <row r="28" s="1" customFormat="1" ht="12" customHeight="1">
      <c r="B28" s="44"/>
      <c r="D28" s="144" t="s">
        <v>38</v>
      </c>
      <c r="I28" s="146"/>
      <c r="L28" s="44"/>
    </row>
    <row r="29" s="7" customFormat="1" ht="51" customHeight="1">
      <c r="B29" s="150"/>
      <c r="E29" s="151" t="s">
        <v>39</v>
      </c>
      <c r="F29" s="151"/>
      <c r="G29" s="151"/>
      <c r="H29" s="151"/>
      <c r="I29" s="152"/>
      <c r="L29" s="150"/>
    </row>
    <row r="30" s="1" customFormat="1" ht="6.96" customHeight="1">
      <c r="B30" s="44"/>
      <c r="I30" s="146"/>
      <c r="L30" s="44"/>
    </row>
    <row r="31" s="1" customFormat="1" ht="6.96" customHeight="1">
      <c r="B31" s="44"/>
      <c r="D31" s="76"/>
      <c r="E31" s="76"/>
      <c r="F31" s="76"/>
      <c r="G31" s="76"/>
      <c r="H31" s="76"/>
      <c r="I31" s="153"/>
      <c r="J31" s="76"/>
      <c r="K31" s="76"/>
      <c r="L31" s="44"/>
    </row>
    <row r="32" s="1" customFormat="1" ht="25.44" customHeight="1">
      <c r="B32" s="44"/>
      <c r="D32" s="154" t="s">
        <v>40</v>
      </c>
      <c r="I32" s="146"/>
      <c r="J32" s="155">
        <f>ROUND(J93, 2)</f>
        <v>0</v>
      </c>
      <c r="L32" s="44"/>
    </row>
    <row r="33" s="1" customFormat="1" ht="6.96" customHeight="1">
      <c r="B33" s="44"/>
      <c r="D33" s="76"/>
      <c r="E33" s="76"/>
      <c r="F33" s="76"/>
      <c r="G33" s="76"/>
      <c r="H33" s="76"/>
      <c r="I33" s="153"/>
      <c r="J33" s="76"/>
      <c r="K33" s="76"/>
      <c r="L33" s="44"/>
    </row>
    <row r="34" s="1" customFormat="1" ht="14.4" customHeight="1">
      <c r="B34" s="44"/>
      <c r="F34" s="156" t="s">
        <v>42</v>
      </c>
      <c r="I34" s="157" t="s">
        <v>41</v>
      </c>
      <c r="J34" s="156" t="s">
        <v>43</v>
      </c>
      <c r="L34" s="44"/>
    </row>
    <row r="35" s="1" customFormat="1" ht="14.4" customHeight="1">
      <c r="B35" s="44"/>
      <c r="D35" s="158" t="s">
        <v>44</v>
      </c>
      <c r="E35" s="144" t="s">
        <v>45</v>
      </c>
      <c r="F35" s="159">
        <f>ROUND((SUM(BE93:BE211)),  2)</f>
        <v>0</v>
      </c>
      <c r="I35" s="160">
        <v>0.20999999999999999</v>
      </c>
      <c r="J35" s="159">
        <f>ROUND(((SUM(BE93:BE211))*I35),  2)</f>
        <v>0</v>
      </c>
      <c r="L35" s="44"/>
    </row>
    <row r="36" s="1" customFormat="1" ht="14.4" customHeight="1">
      <c r="B36" s="44"/>
      <c r="E36" s="144" t="s">
        <v>46</v>
      </c>
      <c r="F36" s="159">
        <f>ROUND((SUM(BF93:BF211)),  2)</f>
        <v>0</v>
      </c>
      <c r="I36" s="160">
        <v>0.14999999999999999</v>
      </c>
      <c r="J36" s="159">
        <f>ROUND(((SUM(BF93:BF211))*I36),  2)</f>
        <v>0</v>
      </c>
      <c r="L36" s="44"/>
    </row>
    <row r="37" hidden="1" s="1" customFormat="1" ht="14.4" customHeight="1">
      <c r="B37" s="44"/>
      <c r="E37" s="144" t="s">
        <v>47</v>
      </c>
      <c r="F37" s="159">
        <f>ROUND((SUM(BG93:BG211)),  2)</f>
        <v>0</v>
      </c>
      <c r="I37" s="160">
        <v>0.20999999999999999</v>
      </c>
      <c r="J37" s="159">
        <f>0</f>
        <v>0</v>
      </c>
      <c r="L37" s="44"/>
    </row>
    <row r="38" hidden="1" s="1" customFormat="1" ht="14.4" customHeight="1">
      <c r="B38" s="44"/>
      <c r="E38" s="144" t="s">
        <v>48</v>
      </c>
      <c r="F38" s="159">
        <f>ROUND((SUM(BH93:BH211)),  2)</f>
        <v>0</v>
      </c>
      <c r="I38" s="160">
        <v>0.14999999999999999</v>
      </c>
      <c r="J38" s="159">
        <f>0</f>
        <v>0</v>
      </c>
      <c r="L38" s="44"/>
    </row>
    <row r="39" hidden="1" s="1" customFormat="1" ht="14.4" customHeight="1">
      <c r="B39" s="44"/>
      <c r="E39" s="144" t="s">
        <v>49</v>
      </c>
      <c r="F39" s="159">
        <f>ROUND((SUM(BI93:BI211)),  2)</f>
        <v>0</v>
      </c>
      <c r="I39" s="160">
        <v>0</v>
      </c>
      <c r="J39" s="159">
        <f>0</f>
        <v>0</v>
      </c>
      <c r="L39" s="44"/>
    </row>
    <row r="40" s="1" customFormat="1" ht="6.96" customHeight="1">
      <c r="B40" s="44"/>
      <c r="I40" s="146"/>
      <c r="L40" s="44"/>
    </row>
    <row r="41" s="1" customFormat="1" ht="25.44" customHeight="1">
      <c r="B41" s="44"/>
      <c r="C41" s="161"/>
      <c r="D41" s="162" t="s">
        <v>50</v>
      </c>
      <c r="E41" s="163"/>
      <c r="F41" s="163"/>
      <c r="G41" s="164" t="s">
        <v>51</v>
      </c>
      <c r="H41" s="165" t="s">
        <v>52</v>
      </c>
      <c r="I41" s="166"/>
      <c r="J41" s="167">
        <f>SUM(J32:J39)</f>
        <v>0</v>
      </c>
      <c r="K41" s="168"/>
      <c r="L41" s="44"/>
    </row>
    <row r="42" s="1" customFormat="1" ht="14.4" customHeight="1">
      <c r="B42" s="169"/>
      <c r="C42" s="170"/>
      <c r="D42" s="170"/>
      <c r="E42" s="170"/>
      <c r="F42" s="170"/>
      <c r="G42" s="170"/>
      <c r="H42" s="170"/>
      <c r="I42" s="171"/>
      <c r="J42" s="170"/>
      <c r="K42" s="170"/>
      <c r="L42" s="44"/>
    </row>
    <row r="46" s="1" customFormat="1" ht="6.96" customHeight="1">
      <c r="B46" s="172"/>
      <c r="C46" s="173"/>
      <c r="D46" s="173"/>
      <c r="E46" s="173"/>
      <c r="F46" s="173"/>
      <c r="G46" s="173"/>
      <c r="H46" s="173"/>
      <c r="I46" s="174"/>
      <c r="J46" s="173"/>
      <c r="K46" s="173"/>
      <c r="L46" s="44"/>
    </row>
    <row r="47" s="1" customFormat="1" ht="24.96" customHeight="1">
      <c r="B47" s="39"/>
      <c r="C47" s="24" t="s">
        <v>105</v>
      </c>
      <c r="D47" s="40"/>
      <c r="E47" s="40"/>
      <c r="F47" s="40"/>
      <c r="G47" s="40"/>
      <c r="H47" s="40"/>
      <c r="I47" s="146"/>
      <c r="J47" s="40"/>
      <c r="K47" s="40"/>
      <c r="L47" s="44"/>
    </row>
    <row r="48" s="1" customFormat="1" ht="6.96" customHeight="1">
      <c r="B48" s="39"/>
      <c r="C48" s="40"/>
      <c r="D48" s="40"/>
      <c r="E48" s="40"/>
      <c r="F48" s="40"/>
      <c r="G48" s="40"/>
      <c r="H48" s="40"/>
      <c r="I48" s="146"/>
      <c r="J48" s="40"/>
      <c r="K48" s="40"/>
      <c r="L48" s="44"/>
    </row>
    <row r="49" s="1" customFormat="1" ht="12" customHeight="1">
      <c r="B49" s="39"/>
      <c r="C49" s="33" t="s">
        <v>16</v>
      </c>
      <c r="D49" s="40"/>
      <c r="E49" s="40"/>
      <c r="F49" s="40"/>
      <c r="G49" s="40"/>
      <c r="H49" s="40"/>
      <c r="I49" s="146"/>
      <c r="J49" s="40"/>
      <c r="K49" s="40"/>
      <c r="L49" s="44"/>
    </row>
    <row r="50" s="1" customFormat="1" ht="16.5" customHeight="1">
      <c r="B50" s="39"/>
      <c r="C50" s="40"/>
      <c r="D50" s="40"/>
      <c r="E50" s="175" t="str">
        <f>E7</f>
        <v>Jedlová ON - oprava objektu</v>
      </c>
      <c r="F50" s="33"/>
      <c r="G50" s="33"/>
      <c r="H50" s="33"/>
      <c r="I50" s="146"/>
      <c r="J50" s="40"/>
      <c r="K50" s="40"/>
      <c r="L50" s="44"/>
    </row>
    <row r="51" ht="12" customHeight="1">
      <c r="B51" s="22"/>
      <c r="C51" s="33" t="s">
        <v>103</v>
      </c>
      <c r="D51" s="23"/>
      <c r="E51" s="23"/>
      <c r="F51" s="23"/>
      <c r="G51" s="23"/>
      <c r="H51" s="23"/>
      <c r="I51" s="138"/>
      <c r="J51" s="23"/>
      <c r="K51" s="23"/>
      <c r="L51" s="21"/>
    </row>
    <row r="52" s="1" customFormat="1" ht="16.5" customHeight="1">
      <c r="B52" s="39"/>
      <c r="C52" s="40"/>
      <c r="D52" s="40"/>
      <c r="E52" s="175" t="s">
        <v>2047</v>
      </c>
      <c r="F52" s="40"/>
      <c r="G52" s="40"/>
      <c r="H52" s="40"/>
      <c r="I52" s="146"/>
      <c r="J52" s="40"/>
      <c r="K52" s="40"/>
      <c r="L52" s="44"/>
    </row>
    <row r="53" s="1" customFormat="1" ht="12" customHeight="1">
      <c r="B53" s="39"/>
      <c r="C53" s="33" t="s">
        <v>2048</v>
      </c>
      <c r="D53" s="40"/>
      <c r="E53" s="40"/>
      <c r="F53" s="40"/>
      <c r="G53" s="40"/>
      <c r="H53" s="40"/>
      <c r="I53" s="146"/>
      <c r="J53" s="40"/>
      <c r="K53" s="40"/>
      <c r="L53" s="44"/>
    </row>
    <row r="54" s="1" customFormat="1" ht="16.5" customHeight="1">
      <c r="B54" s="39"/>
      <c r="C54" s="40"/>
      <c r="D54" s="40"/>
      <c r="E54" s="69" t="str">
        <f>E11</f>
        <v>SO 02_3 - Vodovod a kanalizace</v>
      </c>
      <c r="F54" s="40"/>
      <c r="G54" s="40"/>
      <c r="H54" s="40"/>
      <c r="I54" s="146"/>
      <c r="J54" s="40"/>
      <c r="K54" s="40"/>
      <c r="L54" s="44"/>
    </row>
    <row r="55" s="1" customFormat="1" ht="6.96" customHeight="1">
      <c r="B55" s="39"/>
      <c r="C55" s="40"/>
      <c r="D55" s="40"/>
      <c r="E55" s="40"/>
      <c r="F55" s="40"/>
      <c r="G55" s="40"/>
      <c r="H55" s="40"/>
      <c r="I55" s="146"/>
      <c r="J55" s="40"/>
      <c r="K55" s="40"/>
      <c r="L55" s="44"/>
    </row>
    <row r="56" s="1" customFormat="1" ht="12" customHeight="1">
      <c r="B56" s="39"/>
      <c r="C56" s="33" t="s">
        <v>21</v>
      </c>
      <c r="D56" s="40"/>
      <c r="E56" s="40"/>
      <c r="F56" s="28" t="str">
        <f>F14</f>
        <v>Jiřetín pod Jedlovou</v>
      </c>
      <c r="G56" s="40"/>
      <c r="H56" s="40"/>
      <c r="I56" s="148" t="s">
        <v>23</v>
      </c>
      <c r="J56" s="72" t="str">
        <f>IF(J14="","",J14)</f>
        <v>3. 6. 2019</v>
      </c>
      <c r="K56" s="40"/>
      <c r="L56" s="44"/>
    </row>
    <row r="57" s="1" customFormat="1" ht="6.96" customHeight="1">
      <c r="B57" s="39"/>
      <c r="C57" s="40"/>
      <c r="D57" s="40"/>
      <c r="E57" s="40"/>
      <c r="F57" s="40"/>
      <c r="G57" s="40"/>
      <c r="H57" s="40"/>
      <c r="I57" s="146"/>
      <c r="J57" s="40"/>
      <c r="K57" s="40"/>
      <c r="L57" s="44"/>
    </row>
    <row r="58" s="1" customFormat="1" ht="15.15" customHeight="1">
      <c r="B58" s="39"/>
      <c r="C58" s="33" t="s">
        <v>25</v>
      </c>
      <c r="D58" s="40"/>
      <c r="E58" s="40"/>
      <c r="F58" s="28" t="str">
        <f>E17</f>
        <v>SŽDC s.o., OŘ Ústí nad Labem</v>
      </c>
      <c r="G58" s="40"/>
      <c r="H58" s="40"/>
      <c r="I58" s="148" t="s">
        <v>31</v>
      </c>
      <c r="J58" s="37" t="str">
        <f>E23</f>
        <v>Stosmol s.r.o.</v>
      </c>
      <c r="K58" s="40"/>
      <c r="L58" s="44"/>
    </row>
    <row r="59" s="1" customFormat="1" ht="27.9" customHeight="1">
      <c r="B59" s="39"/>
      <c r="C59" s="33" t="s">
        <v>29</v>
      </c>
      <c r="D59" s="40"/>
      <c r="E59" s="40"/>
      <c r="F59" s="28" t="str">
        <f>IF(E20="","",E20)</f>
        <v>Vyplň údaj</v>
      </c>
      <c r="G59" s="40"/>
      <c r="H59" s="40"/>
      <c r="I59" s="148" t="s">
        <v>35</v>
      </c>
      <c r="J59" s="37" t="str">
        <f>E26</f>
        <v>STAVEBNÍ ROZPOČTY s.r.o.</v>
      </c>
      <c r="K59" s="40"/>
      <c r="L59" s="44"/>
    </row>
    <row r="60" s="1" customFormat="1" ht="10.32" customHeight="1">
      <c r="B60" s="39"/>
      <c r="C60" s="40"/>
      <c r="D60" s="40"/>
      <c r="E60" s="40"/>
      <c r="F60" s="40"/>
      <c r="G60" s="40"/>
      <c r="H60" s="40"/>
      <c r="I60" s="146"/>
      <c r="J60" s="40"/>
      <c r="K60" s="40"/>
      <c r="L60" s="44"/>
    </row>
    <row r="61" s="1" customFormat="1" ht="29.28" customHeight="1">
      <c r="B61" s="39"/>
      <c r="C61" s="176" t="s">
        <v>106</v>
      </c>
      <c r="D61" s="177"/>
      <c r="E61" s="177"/>
      <c r="F61" s="177"/>
      <c r="G61" s="177"/>
      <c r="H61" s="177"/>
      <c r="I61" s="178"/>
      <c r="J61" s="179" t="s">
        <v>107</v>
      </c>
      <c r="K61" s="177"/>
      <c r="L61" s="44"/>
    </row>
    <row r="62" s="1" customFormat="1" ht="10.32" customHeight="1">
      <c r="B62" s="39"/>
      <c r="C62" s="40"/>
      <c r="D62" s="40"/>
      <c r="E62" s="40"/>
      <c r="F62" s="40"/>
      <c r="G62" s="40"/>
      <c r="H62" s="40"/>
      <c r="I62" s="146"/>
      <c r="J62" s="40"/>
      <c r="K62" s="40"/>
      <c r="L62" s="44"/>
    </row>
    <row r="63" s="1" customFormat="1" ht="22.8" customHeight="1">
      <c r="B63" s="39"/>
      <c r="C63" s="180" t="s">
        <v>72</v>
      </c>
      <c r="D63" s="40"/>
      <c r="E63" s="40"/>
      <c r="F63" s="40"/>
      <c r="G63" s="40"/>
      <c r="H63" s="40"/>
      <c r="I63" s="146"/>
      <c r="J63" s="102">
        <f>J93</f>
        <v>0</v>
      </c>
      <c r="K63" s="40"/>
      <c r="L63" s="44"/>
      <c r="AU63" s="18" t="s">
        <v>108</v>
      </c>
    </row>
    <row r="64" s="8" customFormat="1" ht="24.96" customHeight="1">
      <c r="B64" s="181"/>
      <c r="C64" s="182"/>
      <c r="D64" s="183" t="s">
        <v>2238</v>
      </c>
      <c r="E64" s="184"/>
      <c r="F64" s="184"/>
      <c r="G64" s="184"/>
      <c r="H64" s="184"/>
      <c r="I64" s="185"/>
      <c r="J64" s="186">
        <f>J94</f>
        <v>0</v>
      </c>
      <c r="K64" s="182"/>
      <c r="L64" s="187"/>
    </row>
    <row r="65" s="8" customFormat="1" ht="24.96" customHeight="1">
      <c r="B65" s="181"/>
      <c r="C65" s="182"/>
      <c r="D65" s="183" t="s">
        <v>2239</v>
      </c>
      <c r="E65" s="184"/>
      <c r="F65" s="184"/>
      <c r="G65" s="184"/>
      <c r="H65" s="184"/>
      <c r="I65" s="185"/>
      <c r="J65" s="186">
        <f>J98</f>
        <v>0</v>
      </c>
      <c r="K65" s="182"/>
      <c r="L65" s="187"/>
    </row>
    <row r="66" s="8" customFormat="1" ht="24.96" customHeight="1">
      <c r="B66" s="181"/>
      <c r="C66" s="182"/>
      <c r="D66" s="183" t="s">
        <v>2240</v>
      </c>
      <c r="E66" s="184"/>
      <c r="F66" s="184"/>
      <c r="G66" s="184"/>
      <c r="H66" s="184"/>
      <c r="I66" s="185"/>
      <c r="J66" s="186">
        <f>J100</f>
        <v>0</v>
      </c>
      <c r="K66" s="182"/>
      <c r="L66" s="187"/>
    </row>
    <row r="67" s="8" customFormat="1" ht="24.96" customHeight="1">
      <c r="B67" s="181"/>
      <c r="C67" s="182"/>
      <c r="D67" s="183" t="s">
        <v>2241</v>
      </c>
      <c r="E67" s="184"/>
      <c r="F67" s="184"/>
      <c r="G67" s="184"/>
      <c r="H67" s="184"/>
      <c r="I67" s="185"/>
      <c r="J67" s="186">
        <f>J120</f>
        <v>0</v>
      </c>
      <c r="K67" s="182"/>
      <c r="L67" s="187"/>
    </row>
    <row r="68" s="8" customFormat="1" ht="24.96" customHeight="1">
      <c r="B68" s="181"/>
      <c r="C68" s="182"/>
      <c r="D68" s="183" t="s">
        <v>2242</v>
      </c>
      <c r="E68" s="184"/>
      <c r="F68" s="184"/>
      <c r="G68" s="184"/>
      <c r="H68" s="184"/>
      <c r="I68" s="185"/>
      <c r="J68" s="186">
        <f>J149</f>
        <v>0</v>
      </c>
      <c r="K68" s="182"/>
      <c r="L68" s="187"/>
    </row>
    <row r="69" s="8" customFormat="1" ht="24.96" customHeight="1">
      <c r="B69" s="181"/>
      <c r="C69" s="182"/>
      <c r="D69" s="183" t="s">
        <v>2243</v>
      </c>
      <c r="E69" s="184"/>
      <c r="F69" s="184"/>
      <c r="G69" s="184"/>
      <c r="H69" s="184"/>
      <c r="I69" s="185"/>
      <c r="J69" s="186">
        <f>J200</f>
        <v>0</v>
      </c>
      <c r="K69" s="182"/>
      <c r="L69" s="187"/>
    </row>
    <row r="70" s="8" customFormat="1" ht="24.96" customHeight="1">
      <c r="B70" s="181"/>
      <c r="C70" s="182"/>
      <c r="D70" s="183" t="s">
        <v>2244</v>
      </c>
      <c r="E70" s="184"/>
      <c r="F70" s="184"/>
      <c r="G70" s="184"/>
      <c r="H70" s="184"/>
      <c r="I70" s="185"/>
      <c r="J70" s="186">
        <f>J205</f>
        <v>0</v>
      </c>
      <c r="K70" s="182"/>
      <c r="L70" s="187"/>
    </row>
    <row r="71" s="8" customFormat="1" ht="24.96" customHeight="1">
      <c r="B71" s="181"/>
      <c r="C71" s="182"/>
      <c r="D71" s="183" t="s">
        <v>2245</v>
      </c>
      <c r="E71" s="184"/>
      <c r="F71" s="184"/>
      <c r="G71" s="184"/>
      <c r="H71" s="184"/>
      <c r="I71" s="185"/>
      <c r="J71" s="186">
        <f>J210</f>
        <v>0</v>
      </c>
      <c r="K71" s="182"/>
      <c r="L71" s="187"/>
    </row>
    <row r="72" s="1" customFormat="1" ht="21.84" customHeight="1">
      <c r="B72" s="39"/>
      <c r="C72" s="40"/>
      <c r="D72" s="40"/>
      <c r="E72" s="40"/>
      <c r="F72" s="40"/>
      <c r="G72" s="40"/>
      <c r="H72" s="40"/>
      <c r="I72" s="146"/>
      <c r="J72" s="40"/>
      <c r="K72" s="40"/>
      <c r="L72" s="44"/>
    </row>
    <row r="73" s="1" customFormat="1" ht="6.96" customHeight="1">
      <c r="B73" s="59"/>
      <c r="C73" s="60"/>
      <c r="D73" s="60"/>
      <c r="E73" s="60"/>
      <c r="F73" s="60"/>
      <c r="G73" s="60"/>
      <c r="H73" s="60"/>
      <c r="I73" s="171"/>
      <c r="J73" s="60"/>
      <c r="K73" s="60"/>
      <c r="L73" s="44"/>
    </row>
    <row r="77" s="1" customFormat="1" ht="6.96" customHeight="1">
      <c r="B77" s="61"/>
      <c r="C77" s="62"/>
      <c r="D77" s="62"/>
      <c r="E77" s="62"/>
      <c r="F77" s="62"/>
      <c r="G77" s="62"/>
      <c r="H77" s="62"/>
      <c r="I77" s="174"/>
      <c r="J77" s="62"/>
      <c r="K77" s="62"/>
      <c r="L77" s="44"/>
    </row>
    <row r="78" s="1" customFormat="1" ht="24.96" customHeight="1">
      <c r="B78" s="39"/>
      <c r="C78" s="24" t="s">
        <v>138</v>
      </c>
      <c r="D78" s="40"/>
      <c r="E78" s="40"/>
      <c r="F78" s="40"/>
      <c r="G78" s="40"/>
      <c r="H78" s="40"/>
      <c r="I78" s="146"/>
      <c r="J78" s="40"/>
      <c r="K78" s="40"/>
      <c r="L78" s="44"/>
    </row>
    <row r="79" s="1" customFormat="1" ht="6.96" customHeight="1">
      <c r="B79" s="39"/>
      <c r="C79" s="40"/>
      <c r="D79" s="40"/>
      <c r="E79" s="40"/>
      <c r="F79" s="40"/>
      <c r="G79" s="40"/>
      <c r="H79" s="40"/>
      <c r="I79" s="146"/>
      <c r="J79" s="40"/>
      <c r="K79" s="40"/>
      <c r="L79" s="44"/>
    </row>
    <row r="80" s="1" customFormat="1" ht="12" customHeight="1">
      <c r="B80" s="39"/>
      <c r="C80" s="33" t="s">
        <v>16</v>
      </c>
      <c r="D80" s="40"/>
      <c r="E80" s="40"/>
      <c r="F80" s="40"/>
      <c r="G80" s="40"/>
      <c r="H80" s="40"/>
      <c r="I80" s="146"/>
      <c r="J80" s="40"/>
      <c r="K80" s="40"/>
      <c r="L80" s="44"/>
    </row>
    <row r="81" s="1" customFormat="1" ht="16.5" customHeight="1">
      <c r="B81" s="39"/>
      <c r="C81" s="40"/>
      <c r="D81" s="40"/>
      <c r="E81" s="175" t="str">
        <f>E7</f>
        <v>Jedlová ON - oprava objektu</v>
      </c>
      <c r="F81" s="33"/>
      <c r="G81" s="33"/>
      <c r="H81" s="33"/>
      <c r="I81" s="146"/>
      <c r="J81" s="40"/>
      <c r="K81" s="40"/>
      <c r="L81" s="44"/>
    </row>
    <row r="82" ht="12" customHeight="1">
      <c r="B82" s="22"/>
      <c r="C82" s="33" t="s">
        <v>103</v>
      </c>
      <c r="D82" s="23"/>
      <c r="E82" s="23"/>
      <c r="F82" s="23"/>
      <c r="G82" s="23"/>
      <c r="H82" s="23"/>
      <c r="I82" s="138"/>
      <c r="J82" s="23"/>
      <c r="K82" s="23"/>
      <c r="L82" s="21"/>
    </row>
    <row r="83" s="1" customFormat="1" ht="16.5" customHeight="1">
      <c r="B83" s="39"/>
      <c r="C83" s="40"/>
      <c r="D83" s="40"/>
      <c r="E83" s="175" t="s">
        <v>2047</v>
      </c>
      <c r="F83" s="40"/>
      <c r="G83" s="40"/>
      <c r="H83" s="40"/>
      <c r="I83" s="146"/>
      <c r="J83" s="40"/>
      <c r="K83" s="40"/>
      <c r="L83" s="44"/>
    </row>
    <row r="84" s="1" customFormat="1" ht="12" customHeight="1">
      <c r="B84" s="39"/>
      <c r="C84" s="33" t="s">
        <v>2048</v>
      </c>
      <c r="D84" s="40"/>
      <c r="E84" s="40"/>
      <c r="F84" s="40"/>
      <c r="G84" s="40"/>
      <c r="H84" s="40"/>
      <c r="I84" s="146"/>
      <c r="J84" s="40"/>
      <c r="K84" s="40"/>
      <c r="L84" s="44"/>
    </row>
    <row r="85" s="1" customFormat="1" ht="16.5" customHeight="1">
      <c r="B85" s="39"/>
      <c r="C85" s="40"/>
      <c r="D85" s="40"/>
      <c r="E85" s="69" t="str">
        <f>E11</f>
        <v>SO 02_3 - Vodovod a kanalizace</v>
      </c>
      <c r="F85" s="40"/>
      <c r="G85" s="40"/>
      <c r="H85" s="40"/>
      <c r="I85" s="146"/>
      <c r="J85" s="40"/>
      <c r="K85" s="40"/>
      <c r="L85" s="44"/>
    </row>
    <row r="86" s="1" customFormat="1" ht="6.96" customHeight="1">
      <c r="B86" s="39"/>
      <c r="C86" s="40"/>
      <c r="D86" s="40"/>
      <c r="E86" s="40"/>
      <c r="F86" s="40"/>
      <c r="G86" s="40"/>
      <c r="H86" s="40"/>
      <c r="I86" s="146"/>
      <c r="J86" s="40"/>
      <c r="K86" s="40"/>
      <c r="L86" s="44"/>
    </row>
    <row r="87" s="1" customFormat="1" ht="12" customHeight="1">
      <c r="B87" s="39"/>
      <c r="C87" s="33" t="s">
        <v>21</v>
      </c>
      <c r="D87" s="40"/>
      <c r="E87" s="40"/>
      <c r="F87" s="28" t="str">
        <f>F14</f>
        <v>Jiřetín pod Jedlovou</v>
      </c>
      <c r="G87" s="40"/>
      <c r="H87" s="40"/>
      <c r="I87" s="148" t="s">
        <v>23</v>
      </c>
      <c r="J87" s="72" t="str">
        <f>IF(J14="","",J14)</f>
        <v>3. 6. 2019</v>
      </c>
      <c r="K87" s="40"/>
      <c r="L87" s="44"/>
    </row>
    <row r="88" s="1" customFormat="1" ht="6.96" customHeight="1">
      <c r="B88" s="39"/>
      <c r="C88" s="40"/>
      <c r="D88" s="40"/>
      <c r="E88" s="40"/>
      <c r="F88" s="40"/>
      <c r="G88" s="40"/>
      <c r="H88" s="40"/>
      <c r="I88" s="146"/>
      <c r="J88" s="40"/>
      <c r="K88" s="40"/>
      <c r="L88" s="44"/>
    </row>
    <row r="89" s="1" customFormat="1" ht="15.15" customHeight="1">
      <c r="B89" s="39"/>
      <c r="C89" s="33" t="s">
        <v>25</v>
      </c>
      <c r="D89" s="40"/>
      <c r="E89" s="40"/>
      <c r="F89" s="28" t="str">
        <f>E17</f>
        <v>SŽDC s.o., OŘ Ústí nad Labem</v>
      </c>
      <c r="G89" s="40"/>
      <c r="H89" s="40"/>
      <c r="I89" s="148" t="s">
        <v>31</v>
      </c>
      <c r="J89" s="37" t="str">
        <f>E23</f>
        <v>Stosmol s.r.o.</v>
      </c>
      <c r="K89" s="40"/>
      <c r="L89" s="44"/>
    </row>
    <row r="90" s="1" customFormat="1" ht="27.9" customHeight="1">
      <c r="B90" s="39"/>
      <c r="C90" s="33" t="s">
        <v>29</v>
      </c>
      <c r="D90" s="40"/>
      <c r="E90" s="40"/>
      <c r="F90" s="28" t="str">
        <f>IF(E20="","",E20)</f>
        <v>Vyplň údaj</v>
      </c>
      <c r="G90" s="40"/>
      <c r="H90" s="40"/>
      <c r="I90" s="148" t="s">
        <v>35</v>
      </c>
      <c r="J90" s="37" t="str">
        <f>E26</f>
        <v>STAVEBNÍ ROZPOČTY s.r.o.</v>
      </c>
      <c r="K90" s="40"/>
      <c r="L90" s="44"/>
    </row>
    <row r="91" s="1" customFormat="1" ht="10.32" customHeight="1">
      <c r="B91" s="39"/>
      <c r="C91" s="40"/>
      <c r="D91" s="40"/>
      <c r="E91" s="40"/>
      <c r="F91" s="40"/>
      <c r="G91" s="40"/>
      <c r="H91" s="40"/>
      <c r="I91" s="146"/>
      <c r="J91" s="40"/>
      <c r="K91" s="40"/>
      <c r="L91" s="44"/>
    </row>
    <row r="92" s="10" customFormat="1" ht="29.28" customHeight="1">
      <c r="B92" s="194"/>
      <c r="C92" s="195" t="s">
        <v>139</v>
      </c>
      <c r="D92" s="196" t="s">
        <v>59</v>
      </c>
      <c r="E92" s="196" t="s">
        <v>55</v>
      </c>
      <c r="F92" s="196" t="s">
        <v>56</v>
      </c>
      <c r="G92" s="196" t="s">
        <v>140</v>
      </c>
      <c r="H92" s="196" t="s">
        <v>141</v>
      </c>
      <c r="I92" s="197" t="s">
        <v>142</v>
      </c>
      <c r="J92" s="196" t="s">
        <v>107</v>
      </c>
      <c r="K92" s="198" t="s">
        <v>143</v>
      </c>
      <c r="L92" s="199"/>
      <c r="M92" s="92" t="s">
        <v>19</v>
      </c>
      <c r="N92" s="93" t="s">
        <v>44</v>
      </c>
      <c r="O92" s="93" t="s">
        <v>144</v>
      </c>
      <c r="P92" s="93" t="s">
        <v>145</v>
      </c>
      <c r="Q92" s="93" t="s">
        <v>146</v>
      </c>
      <c r="R92" s="93" t="s">
        <v>147</v>
      </c>
      <c r="S92" s="93" t="s">
        <v>148</v>
      </c>
      <c r="T92" s="94" t="s">
        <v>149</v>
      </c>
    </row>
    <row r="93" s="1" customFormat="1" ht="22.8" customHeight="1">
      <c r="B93" s="39"/>
      <c r="C93" s="99" t="s">
        <v>150</v>
      </c>
      <c r="D93" s="40"/>
      <c r="E93" s="40"/>
      <c r="F93" s="40"/>
      <c r="G93" s="40"/>
      <c r="H93" s="40"/>
      <c r="I93" s="146"/>
      <c r="J93" s="200">
        <f>BK93</f>
        <v>0</v>
      </c>
      <c r="K93" s="40"/>
      <c r="L93" s="44"/>
      <c r="M93" s="95"/>
      <c r="N93" s="96"/>
      <c r="O93" s="96"/>
      <c r="P93" s="201">
        <f>P94+P98+P100+P120+P149+P200+P205+P210</f>
        <v>0</v>
      </c>
      <c r="Q93" s="96"/>
      <c r="R93" s="201">
        <f>R94+R98+R100+R120+R149+R200+R205+R210</f>
        <v>6.9423440000000003</v>
      </c>
      <c r="S93" s="96"/>
      <c r="T93" s="202">
        <f>T94+T98+T100+T120+T149+T200+T205+T210</f>
        <v>0</v>
      </c>
      <c r="AT93" s="18" t="s">
        <v>73</v>
      </c>
      <c r="AU93" s="18" t="s">
        <v>108</v>
      </c>
      <c r="BK93" s="203">
        <f>BK94+BK98+BK100+BK120+BK149+BK200+BK205+BK210</f>
        <v>0</v>
      </c>
    </row>
    <row r="94" s="11" customFormat="1" ht="25.92" customHeight="1">
      <c r="B94" s="204"/>
      <c r="C94" s="205"/>
      <c r="D94" s="206" t="s">
        <v>73</v>
      </c>
      <c r="E94" s="207" t="s">
        <v>82</v>
      </c>
      <c r="F94" s="207" t="s">
        <v>154</v>
      </c>
      <c r="G94" s="205"/>
      <c r="H94" s="205"/>
      <c r="I94" s="208"/>
      <c r="J94" s="209">
        <f>BK94</f>
        <v>0</v>
      </c>
      <c r="K94" s="205"/>
      <c r="L94" s="210"/>
      <c r="M94" s="211"/>
      <c r="N94" s="212"/>
      <c r="O94" s="212"/>
      <c r="P94" s="213">
        <f>SUM(P95:P97)</f>
        <v>0</v>
      </c>
      <c r="Q94" s="212"/>
      <c r="R94" s="213">
        <f>SUM(R95:R97)</f>
        <v>2.8807499999999999</v>
      </c>
      <c r="S94" s="212"/>
      <c r="T94" s="214">
        <f>SUM(T95:T97)</f>
        <v>0</v>
      </c>
      <c r="AR94" s="215" t="s">
        <v>82</v>
      </c>
      <c r="AT94" s="216" t="s">
        <v>73</v>
      </c>
      <c r="AU94" s="216" t="s">
        <v>74</v>
      </c>
      <c r="AY94" s="215" t="s">
        <v>153</v>
      </c>
      <c r="BK94" s="217">
        <f>SUM(BK95:BK97)</f>
        <v>0</v>
      </c>
    </row>
    <row r="95" s="1" customFormat="1" ht="16.5" customHeight="1">
      <c r="B95" s="39"/>
      <c r="C95" s="220" t="s">
        <v>82</v>
      </c>
      <c r="D95" s="220" t="s">
        <v>155</v>
      </c>
      <c r="E95" s="221" t="s">
        <v>2246</v>
      </c>
      <c r="F95" s="222" t="s">
        <v>2247</v>
      </c>
      <c r="G95" s="223" t="s">
        <v>170</v>
      </c>
      <c r="H95" s="224">
        <v>1.7250000000000001</v>
      </c>
      <c r="I95" s="225"/>
      <c r="J95" s="226">
        <f>ROUND(I95*H95,2)</f>
        <v>0</v>
      </c>
      <c r="K95" s="222" t="s">
        <v>19</v>
      </c>
      <c r="L95" s="44"/>
      <c r="M95" s="227" t="s">
        <v>19</v>
      </c>
      <c r="N95" s="228" t="s">
        <v>45</v>
      </c>
      <c r="O95" s="84"/>
      <c r="P95" s="229">
        <f>O95*H95</f>
        <v>0</v>
      </c>
      <c r="Q95" s="229">
        <v>0</v>
      </c>
      <c r="R95" s="229">
        <f>Q95*H95</f>
        <v>0</v>
      </c>
      <c r="S95" s="229">
        <v>0</v>
      </c>
      <c r="T95" s="230">
        <f>S95*H95</f>
        <v>0</v>
      </c>
      <c r="AR95" s="231" t="s">
        <v>160</v>
      </c>
      <c r="AT95" s="231" t="s">
        <v>155</v>
      </c>
      <c r="AU95" s="231" t="s">
        <v>82</v>
      </c>
      <c r="AY95" s="18" t="s">
        <v>153</v>
      </c>
      <c r="BE95" s="232">
        <f>IF(N95="základní",J95,0)</f>
        <v>0</v>
      </c>
      <c r="BF95" s="232">
        <f>IF(N95="snížená",J95,0)</f>
        <v>0</v>
      </c>
      <c r="BG95" s="232">
        <f>IF(N95="zákl. přenesená",J95,0)</f>
        <v>0</v>
      </c>
      <c r="BH95" s="232">
        <f>IF(N95="sníž. přenesená",J95,0)</f>
        <v>0</v>
      </c>
      <c r="BI95" s="232">
        <f>IF(N95="nulová",J95,0)</f>
        <v>0</v>
      </c>
      <c r="BJ95" s="18" t="s">
        <v>82</v>
      </c>
      <c r="BK95" s="232">
        <f>ROUND(I95*H95,2)</f>
        <v>0</v>
      </c>
      <c r="BL95" s="18" t="s">
        <v>160</v>
      </c>
      <c r="BM95" s="231" t="s">
        <v>192</v>
      </c>
    </row>
    <row r="96" s="1" customFormat="1" ht="16.5" customHeight="1">
      <c r="B96" s="39"/>
      <c r="C96" s="220" t="s">
        <v>84</v>
      </c>
      <c r="D96" s="220" t="s">
        <v>155</v>
      </c>
      <c r="E96" s="221" t="s">
        <v>2248</v>
      </c>
      <c r="F96" s="222" t="s">
        <v>2249</v>
      </c>
      <c r="G96" s="223" t="s">
        <v>170</v>
      </c>
      <c r="H96" s="224">
        <v>1.7250000000000001</v>
      </c>
      <c r="I96" s="225"/>
      <c r="J96" s="226">
        <f>ROUND(I96*H96,2)</f>
        <v>0</v>
      </c>
      <c r="K96" s="222" t="s">
        <v>19</v>
      </c>
      <c r="L96" s="44"/>
      <c r="M96" s="227" t="s">
        <v>19</v>
      </c>
      <c r="N96" s="228" t="s">
        <v>45</v>
      </c>
      <c r="O96" s="84"/>
      <c r="P96" s="229">
        <f>O96*H96</f>
        <v>0</v>
      </c>
      <c r="Q96" s="229">
        <v>0</v>
      </c>
      <c r="R96" s="229">
        <f>Q96*H96</f>
        <v>0</v>
      </c>
      <c r="S96" s="229">
        <v>0</v>
      </c>
      <c r="T96" s="230">
        <f>S96*H96</f>
        <v>0</v>
      </c>
      <c r="AR96" s="231" t="s">
        <v>160</v>
      </c>
      <c r="AT96" s="231" t="s">
        <v>155</v>
      </c>
      <c r="AU96" s="231" t="s">
        <v>82</v>
      </c>
      <c r="AY96" s="18" t="s">
        <v>153</v>
      </c>
      <c r="BE96" s="232">
        <f>IF(N96="základní",J96,0)</f>
        <v>0</v>
      </c>
      <c r="BF96" s="232">
        <f>IF(N96="snížená",J96,0)</f>
        <v>0</v>
      </c>
      <c r="BG96" s="232">
        <f>IF(N96="zákl. přenesená",J96,0)</f>
        <v>0</v>
      </c>
      <c r="BH96" s="232">
        <f>IF(N96="sníž. přenesená",J96,0)</f>
        <v>0</v>
      </c>
      <c r="BI96" s="232">
        <f>IF(N96="nulová",J96,0)</f>
        <v>0</v>
      </c>
      <c r="BJ96" s="18" t="s">
        <v>82</v>
      </c>
      <c r="BK96" s="232">
        <f>ROUND(I96*H96,2)</f>
        <v>0</v>
      </c>
      <c r="BL96" s="18" t="s">
        <v>160</v>
      </c>
      <c r="BM96" s="231" t="s">
        <v>202</v>
      </c>
    </row>
    <row r="97" s="1" customFormat="1" ht="16.5" customHeight="1">
      <c r="B97" s="39"/>
      <c r="C97" s="279" t="s">
        <v>176</v>
      </c>
      <c r="D97" s="279" t="s">
        <v>275</v>
      </c>
      <c r="E97" s="280" t="s">
        <v>2250</v>
      </c>
      <c r="F97" s="281" t="s">
        <v>2251</v>
      </c>
      <c r="G97" s="282" t="s">
        <v>2252</v>
      </c>
      <c r="H97" s="283">
        <v>1.7250000000000001</v>
      </c>
      <c r="I97" s="284"/>
      <c r="J97" s="285">
        <f>ROUND(I97*H97,2)</f>
        <v>0</v>
      </c>
      <c r="K97" s="281" t="s">
        <v>19</v>
      </c>
      <c r="L97" s="286"/>
      <c r="M97" s="287" t="s">
        <v>19</v>
      </c>
      <c r="N97" s="288" t="s">
        <v>45</v>
      </c>
      <c r="O97" s="84"/>
      <c r="P97" s="229">
        <f>O97*H97</f>
        <v>0</v>
      </c>
      <c r="Q97" s="229">
        <v>1.6699999999999999</v>
      </c>
      <c r="R97" s="229">
        <f>Q97*H97</f>
        <v>2.8807499999999999</v>
      </c>
      <c r="S97" s="229">
        <v>0</v>
      </c>
      <c r="T97" s="230">
        <f>S97*H97</f>
        <v>0</v>
      </c>
      <c r="AR97" s="231" t="s">
        <v>202</v>
      </c>
      <c r="AT97" s="231" t="s">
        <v>275</v>
      </c>
      <c r="AU97" s="231" t="s">
        <v>82</v>
      </c>
      <c r="AY97" s="18" t="s">
        <v>153</v>
      </c>
      <c r="BE97" s="232">
        <f>IF(N97="základní",J97,0)</f>
        <v>0</v>
      </c>
      <c r="BF97" s="232">
        <f>IF(N97="snížená",J97,0)</f>
        <v>0</v>
      </c>
      <c r="BG97" s="232">
        <f>IF(N97="zákl. přenesená",J97,0)</f>
        <v>0</v>
      </c>
      <c r="BH97" s="232">
        <f>IF(N97="sníž. přenesená",J97,0)</f>
        <v>0</v>
      </c>
      <c r="BI97" s="232">
        <f>IF(N97="nulová",J97,0)</f>
        <v>0</v>
      </c>
      <c r="BJ97" s="18" t="s">
        <v>82</v>
      </c>
      <c r="BK97" s="232">
        <f>ROUND(I97*H97,2)</f>
        <v>0</v>
      </c>
      <c r="BL97" s="18" t="s">
        <v>160</v>
      </c>
      <c r="BM97" s="231" t="s">
        <v>212</v>
      </c>
    </row>
    <row r="98" s="11" customFormat="1" ht="25.92" customHeight="1">
      <c r="B98" s="204"/>
      <c r="C98" s="205"/>
      <c r="D98" s="206" t="s">
        <v>73</v>
      </c>
      <c r="E98" s="207" t="s">
        <v>870</v>
      </c>
      <c r="F98" s="207" t="s">
        <v>2253</v>
      </c>
      <c r="G98" s="205"/>
      <c r="H98" s="205"/>
      <c r="I98" s="208"/>
      <c r="J98" s="209">
        <f>BK98</f>
        <v>0</v>
      </c>
      <c r="K98" s="205"/>
      <c r="L98" s="210"/>
      <c r="M98" s="211"/>
      <c r="N98" s="212"/>
      <c r="O98" s="212"/>
      <c r="P98" s="213">
        <f>P99</f>
        <v>0</v>
      </c>
      <c r="Q98" s="212"/>
      <c r="R98" s="213">
        <f>R99</f>
        <v>0</v>
      </c>
      <c r="S98" s="212"/>
      <c r="T98" s="214">
        <f>T99</f>
        <v>0</v>
      </c>
      <c r="AR98" s="215" t="s">
        <v>82</v>
      </c>
      <c r="AT98" s="216" t="s">
        <v>73</v>
      </c>
      <c r="AU98" s="216" t="s">
        <v>74</v>
      </c>
      <c r="AY98" s="215" t="s">
        <v>153</v>
      </c>
      <c r="BK98" s="217">
        <f>BK99</f>
        <v>0</v>
      </c>
    </row>
    <row r="99" s="1" customFormat="1" ht="16.5" customHeight="1">
      <c r="B99" s="39"/>
      <c r="C99" s="220" t="s">
        <v>160</v>
      </c>
      <c r="D99" s="220" t="s">
        <v>155</v>
      </c>
      <c r="E99" s="221" t="s">
        <v>2254</v>
      </c>
      <c r="F99" s="222" t="s">
        <v>2255</v>
      </c>
      <c r="G99" s="223" t="s">
        <v>2256</v>
      </c>
      <c r="H99" s="224">
        <v>10</v>
      </c>
      <c r="I99" s="225"/>
      <c r="J99" s="226">
        <f>ROUND(I99*H99,2)</f>
        <v>0</v>
      </c>
      <c r="K99" s="222" t="s">
        <v>19</v>
      </c>
      <c r="L99" s="44"/>
      <c r="M99" s="227" t="s">
        <v>19</v>
      </c>
      <c r="N99" s="228" t="s">
        <v>45</v>
      </c>
      <c r="O99" s="84"/>
      <c r="P99" s="229">
        <f>O99*H99</f>
        <v>0</v>
      </c>
      <c r="Q99" s="229">
        <v>0</v>
      </c>
      <c r="R99" s="229">
        <f>Q99*H99</f>
        <v>0</v>
      </c>
      <c r="S99" s="229">
        <v>0</v>
      </c>
      <c r="T99" s="230">
        <f>S99*H99</f>
        <v>0</v>
      </c>
      <c r="AR99" s="231" t="s">
        <v>160</v>
      </c>
      <c r="AT99" s="231" t="s">
        <v>155</v>
      </c>
      <c r="AU99" s="231" t="s">
        <v>82</v>
      </c>
      <c r="AY99" s="18" t="s">
        <v>153</v>
      </c>
      <c r="BE99" s="232">
        <f>IF(N99="základní",J99,0)</f>
        <v>0</v>
      </c>
      <c r="BF99" s="232">
        <f>IF(N99="snížená",J99,0)</f>
        <v>0</v>
      </c>
      <c r="BG99" s="232">
        <f>IF(N99="zákl. přenesená",J99,0)</f>
        <v>0</v>
      </c>
      <c r="BH99" s="232">
        <f>IF(N99="sníž. přenesená",J99,0)</f>
        <v>0</v>
      </c>
      <c r="BI99" s="232">
        <f>IF(N99="nulová",J99,0)</f>
        <v>0</v>
      </c>
      <c r="BJ99" s="18" t="s">
        <v>82</v>
      </c>
      <c r="BK99" s="232">
        <f>ROUND(I99*H99,2)</f>
        <v>0</v>
      </c>
      <c r="BL99" s="18" t="s">
        <v>160</v>
      </c>
      <c r="BM99" s="231" t="s">
        <v>228</v>
      </c>
    </row>
    <row r="100" s="11" customFormat="1" ht="25.92" customHeight="1">
      <c r="B100" s="204"/>
      <c r="C100" s="205"/>
      <c r="D100" s="206" t="s">
        <v>73</v>
      </c>
      <c r="E100" s="207" t="s">
        <v>2257</v>
      </c>
      <c r="F100" s="207" t="s">
        <v>2258</v>
      </c>
      <c r="G100" s="205"/>
      <c r="H100" s="205"/>
      <c r="I100" s="208"/>
      <c r="J100" s="209">
        <f>BK100</f>
        <v>0</v>
      </c>
      <c r="K100" s="205"/>
      <c r="L100" s="210"/>
      <c r="M100" s="211"/>
      <c r="N100" s="212"/>
      <c r="O100" s="212"/>
      <c r="P100" s="213">
        <f>SUM(P101:P119)</f>
        <v>0</v>
      </c>
      <c r="Q100" s="212"/>
      <c r="R100" s="213">
        <f>SUM(R101:R119)</f>
        <v>0.16760100000000003</v>
      </c>
      <c r="S100" s="212"/>
      <c r="T100" s="214">
        <f>SUM(T101:T119)</f>
        <v>0</v>
      </c>
      <c r="AR100" s="215" t="s">
        <v>82</v>
      </c>
      <c r="AT100" s="216" t="s">
        <v>73</v>
      </c>
      <c r="AU100" s="216" t="s">
        <v>74</v>
      </c>
      <c r="AY100" s="215" t="s">
        <v>153</v>
      </c>
      <c r="BK100" s="217">
        <f>SUM(BK101:BK119)</f>
        <v>0</v>
      </c>
    </row>
    <row r="101" s="1" customFormat="1" ht="16.5" customHeight="1">
      <c r="B101" s="39"/>
      <c r="C101" s="220" t="s">
        <v>186</v>
      </c>
      <c r="D101" s="220" t="s">
        <v>155</v>
      </c>
      <c r="E101" s="221" t="s">
        <v>2259</v>
      </c>
      <c r="F101" s="222" t="s">
        <v>2260</v>
      </c>
      <c r="G101" s="223" t="s">
        <v>182</v>
      </c>
      <c r="H101" s="224">
        <v>10.800000000000001</v>
      </c>
      <c r="I101" s="225"/>
      <c r="J101" s="226">
        <f>ROUND(I101*H101,2)</f>
        <v>0</v>
      </c>
      <c r="K101" s="222" t="s">
        <v>19</v>
      </c>
      <c r="L101" s="44"/>
      <c r="M101" s="227" t="s">
        <v>19</v>
      </c>
      <c r="N101" s="228" t="s">
        <v>45</v>
      </c>
      <c r="O101" s="84"/>
      <c r="P101" s="229">
        <f>O101*H101</f>
        <v>0</v>
      </c>
      <c r="Q101" s="229">
        <v>0.00125</v>
      </c>
      <c r="R101" s="229">
        <f>Q101*H101</f>
        <v>0.013500000000000002</v>
      </c>
      <c r="S101" s="229">
        <v>0</v>
      </c>
      <c r="T101" s="230">
        <f>S101*H101</f>
        <v>0</v>
      </c>
      <c r="AR101" s="231" t="s">
        <v>160</v>
      </c>
      <c r="AT101" s="231" t="s">
        <v>155</v>
      </c>
      <c r="AU101" s="231" t="s">
        <v>82</v>
      </c>
      <c r="AY101" s="18" t="s">
        <v>153</v>
      </c>
      <c r="BE101" s="232">
        <f>IF(N101="základní",J101,0)</f>
        <v>0</v>
      </c>
      <c r="BF101" s="232">
        <f>IF(N101="snížená",J101,0)</f>
        <v>0</v>
      </c>
      <c r="BG101" s="232">
        <f>IF(N101="zákl. přenesená",J101,0)</f>
        <v>0</v>
      </c>
      <c r="BH101" s="232">
        <f>IF(N101="sníž. přenesená",J101,0)</f>
        <v>0</v>
      </c>
      <c r="BI101" s="232">
        <f>IF(N101="nulová",J101,0)</f>
        <v>0</v>
      </c>
      <c r="BJ101" s="18" t="s">
        <v>82</v>
      </c>
      <c r="BK101" s="232">
        <f>ROUND(I101*H101,2)</f>
        <v>0</v>
      </c>
      <c r="BL101" s="18" t="s">
        <v>160</v>
      </c>
      <c r="BM101" s="231" t="s">
        <v>246</v>
      </c>
    </row>
    <row r="102" s="1" customFormat="1" ht="16.5" customHeight="1">
      <c r="B102" s="39"/>
      <c r="C102" s="220" t="s">
        <v>192</v>
      </c>
      <c r="D102" s="220" t="s">
        <v>155</v>
      </c>
      <c r="E102" s="221" t="s">
        <v>2261</v>
      </c>
      <c r="F102" s="222" t="s">
        <v>2262</v>
      </c>
      <c r="G102" s="223" t="s">
        <v>182</v>
      </c>
      <c r="H102" s="224">
        <v>23.600000000000001</v>
      </c>
      <c r="I102" s="225"/>
      <c r="J102" s="226">
        <f>ROUND(I102*H102,2)</f>
        <v>0</v>
      </c>
      <c r="K102" s="222" t="s">
        <v>19</v>
      </c>
      <c r="L102" s="44"/>
      <c r="M102" s="227" t="s">
        <v>19</v>
      </c>
      <c r="N102" s="228" t="s">
        <v>45</v>
      </c>
      <c r="O102" s="84"/>
      <c r="P102" s="229">
        <f>O102*H102</f>
        <v>0</v>
      </c>
      <c r="Q102" s="229">
        <v>0.0017600000000000001</v>
      </c>
      <c r="R102" s="229">
        <f>Q102*H102</f>
        <v>0.041536000000000003</v>
      </c>
      <c r="S102" s="229">
        <v>0</v>
      </c>
      <c r="T102" s="230">
        <f>S102*H102</f>
        <v>0</v>
      </c>
      <c r="AR102" s="231" t="s">
        <v>160</v>
      </c>
      <c r="AT102" s="231" t="s">
        <v>155</v>
      </c>
      <c r="AU102" s="231" t="s">
        <v>82</v>
      </c>
      <c r="AY102" s="18" t="s">
        <v>153</v>
      </c>
      <c r="BE102" s="232">
        <f>IF(N102="základní",J102,0)</f>
        <v>0</v>
      </c>
      <c r="BF102" s="232">
        <f>IF(N102="snížená",J102,0)</f>
        <v>0</v>
      </c>
      <c r="BG102" s="232">
        <f>IF(N102="zákl. přenesená",J102,0)</f>
        <v>0</v>
      </c>
      <c r="BH102" s="232">
        <f>IF(N102="sníž. přenesená",J102,0)</f>
        <v>0</v>
      </c>
      <c r="BI102" s="232">
        <f>IF(N102="nulová",J102,0)</f>
        <v>0</v>
      </c>
      <c r="BJ102" s="18" t="s">
        <v>82</v>
      </c>
      <c r="BK102" s="232">
        <f>ROUND(I102*H102,2)</f>
        <v>0</v>
      </c>
      <c r="BL102" s="18" t="s">
        <v>160</v>
      </c>
      <c r="BM102" s="231" t="s">
        <v>257</v>
      </c>
    </row>
    <row r="103" s="1" customFormat="1" ht="16.5" customHeight="1">
      <c r="B103" s="39"/>
      <c r="C103" s="220" t="s">
        <v>196</v>
      </c>
      <c r="D103" s="220" t="s">
        <v>155</v>
      </c>
      <c r="E103" s="221" t="s">
        <v>2263</v>
      </c>
      <c r="F103" s="222" t="s">
        <v>2264</v>
      </c>
      <c r="G103" s="223" t="s">
        <v>182</v>
      </c>
      <c r="H103" s="224">
        <v>7.5</v>
      </c>
      <c r="I103" s="225"/>
      <c r="J103" s="226">
        <f>ROUND(I103*H103,2)</f>
        <v>0</v>
      </c>
      <c r="K103" s="222" t="s">
        <v>19</v>
      </c>
      <c r="L103" s="44"/>
      <c r="M103" s="227" t="s">
        <v>19</v>
      </c>
      <c r="N103" s="228" t="s">
        <v>45</v>
      </c>
      <c r="O103" s="84"/>
      <c r="P103" s="229">
        <f>O103*H103</f>
        <v>0</v>
      </c>
      <c r="Q103" s="229">
        <v>0.0027699999999999999</v>
      </c>
      <c r="R103" s="229">
        <f>Q103*H103</f>
        <v>0.020774999999999998</v>
      </c>
      <c r="S103" s="229">
        <v>0</v>
      </c>
      <c r="T103" s="230">
        <f>S103*H103</f>
        <v>0</v>
      </c>
      <c r="AR103" s="231" t="s">
        <v>160</v>
      </c>
      <c r="AT103" s="231" t="s">
        <v>155</v>
      </c>
      <c r="AU103" s="231" t="s">
        <v>82</v>
      </c>
      <c r="AY103" s="18" t="s">
        <v>153</v>
      </c>
      <c r="BE103" s="232">
        <f>IF(N103="základní",J103,0)</f>
        <v>0</v>
      </c>
      <c r="BF103" s="232">
        <f>IF(N103="snížená",J103,0)</f>
        <v>0</v>
      </c>
      <c r="BG103" s="232">
        <f>IF(N103="zákl. přenesená",J103,0)</f>
        <v>0</v>
      </c>
      <c r="BH103" s="232">
        <f>IF(N103="sníž. přenesená",J103,0)</f>
        <v>0</v>
      </c>
      <c r="BI103" s="232">
        <f>IF(N103="nulová",J103,0)</f>
        <v>0</v>
      </c>
      <c r="BJ103" s="18" t="s">
        <v>82</v>
      </c>
      <c r="BK103" s="232">
        <f>ROUND(I103*H103,2)</f>
        <v>0</v>
      </c>
      <c r="BL103" s="18" t="s">
        <v>160</v>
      </c>
      <c r="BM103" s="231" t="s">
        <v>265</v>
      </c>
    </row>
    <row r="104" s="1" customFormat="1" ht="16.5" customHeight="1">
      <c r="B104" s="39"/>
      <c r="C104" s="220" t="s">
        <v>202</v>
      </c>
      <c r="D104" s="220" t="s">
        <v>155</v>
      </c>
      <c r="E104" s="221" t="s">
        <v>2265</v>
      </c>
      <c r="F104" s="222" t="s">
        <v>2266</v>
      </c>
      <c r="G104" s="223" t="s">
        <v>182</v>
      </c>
      <c r="H104" s="224">
        <v>4</v>
      </c>
      <c r="I104" s="225"/>
      <c r="J104" s="226">
        <f>ROUND(I104*H104,2)</f>
        <v>0</v>
      </c>
      <c r="K104" s="222" t="s">
        <v>19</v>
      </c>
      <c r="L104" s="44"/>
      <c r="M104" s="227" t="s">
        <v>19</v>
      </c>
      <c r="N104" s="228" t="s">
        <v>45</v>
      </c>
      <c r="O104" s="84"/>
      <c r="P104" s="229">
        <f>O104*H104</f>
        <v>0</v>
      </c>
      <c r="Q104" s="229">
        <v>0.00051999999999999995</v>
      </c>
      <c r="R104" s="229">
        <f>Q104*H104</f>
        <v>0.0020799999999999998</v>
      </c>
      <c r="S104" s="229">
        <v>0</v>
      </c>
      <c r="T104" s="230">
        <f>S104*H104</f>
        <v>0</v>
      </c>
      <c r="AR104" s="231" t="s">
        <v>160</v>
      </c>
      <c r="AT104" s="231" t="s">
        <v>155</v>
      </c>
      <c r="AU104" s="231" t="s">
        <v>82</v>
      </c>
      <c r="AY104" s="18" t="s">
        <v>153</v>
      </c>
      <c r="BE104" s="232">
        <f>IF(N104="základní",J104,0)</f>
        <v>0</v>
      </c>
      <c r="BF104" s="232">
        <f>IF(N104="snížená",J104,0)</f>
        <v>0</v>
      </c>
      <c r="BG104" s="232">
        <f>IF(N104="zákl. přenesená",J104,0)</f>
        <v>0</v>
      </c>
      <c r="BH104" s="232">
        <f>IF(N104="sníž. přenesená",J104,0)</f>
        <v>0</v>
      </c>
      <c r="BI104" s="232">
        <f>IF(N104="nulová",J104,0)</f>
        <v>0</v>
      </c>
      <c r="BJ104" s="18" t="s">
        <v>82</v>
      </c>
      <c r="BK104" s="232">
        <f>ROUND(I104*H104,2)</f>
        <v>0</v>
      </c>
      <c r="BL104" s="18" t="s">
        <v>160</v>
      </c>
      <c r="BM104" s="231" t="s">
        <v>274</v>
      </c>
    </row>
    <row r="105" s="1" customFormat="1" ht="16.5" customHeight="1">
      <c r="B105" s="39"/>
      <c r="C105" s="220" t="s">
        <v>207</v>
      </c>
      <c r="D105" s="220" t="s">
        <v>155</v>
      </c>
      <c r="E105" s="221" t="s">
        <v>2267</v>
      </c>
      <c r="F105" s="222" t="s">
        <v>2268</v>
      </c>
      <c r="G105" s="223" t="s">
        <v>182</v>
      </c>
      <c r="H105" s="224">
        <v>2</v>
      </c>
      <c r="I105" s="225"/>
      <c r="J105" s="226">
        <f>ROUND(I105*H105,2)</f>
        <v>0</v>
      </c>
      <c r="K105" s="222" t="s">
        <v>19</v>
      </c>
      <c r="L105" s="44"/>
      <c r="M105" s="227" t="s">
        <v>19</v>
      </c>
      <c r="N105" s="228" t="s">
        <v>45</v>
      </c>
      <c r="O105" s="84"/>
      <c r="P105" s="229">
        <f>O105*H105</f>
        <v>0</v>
      </c>
      <c r="Q105" s="229">
        <v>0.00055999999999999995</v>
      </c>
      <c r="R105" s="229">
        <f>Q105*H105</f>
        <v>0.0011199999999999999</v>
      </c>
      <c r="S105" s="229">
        <v>0</v>
      </c>
      <c r="T105" s="230">
        <f>S105*H105</f>
        <v>0</v>
      </c>
      <c r="AR105" s="231" t="s">
        <v>160</v>
      </c>
      <c r="AT105" s="231" t="s">
        <v>155</v>
      </c>
      <c r="AU105" s="231" t="s">
        <v>82</v>
      </c>
      <c r="AY105" s="18" t="s">
        <v>153</v>
      </c>
      <c r="BE105" s="232">
        <f>IF(N105="základní",J105,0)</f>
        <v>0</v>
      </c>
      <c r="BF105" s="232">
        <f>IF(N105="snížená",J105,0)</f>
        <v>0</v>
      </c>
      <c r="BG105" s="232">
        <f>IF(N105="zákl. přenesená",J105,0)</f>
        <v>0</v>
      </c>
      <c r="BH105" s="232">
        <f>IF(N105="sníž. přenesená",J105,0)</f>
        <v>0</v>
      </c>
      <c r="BI105" s="232">
        <f>IF(N105="nulová",J105,0)</f>
        <v>0</v>
      </c>
      <c r="BJ105" s="18" t="s">
        <v>82</v>
      </c>
      <c r="BK105" s="232">
        <f>ROUND(I105*H105,2)</f>
        <v>0</v>
      </c>
      <c r="BL105" s="18" t="s">
        <v>160</v>
      </c>
      <c r="BM105" s="231" t="s">
        <v>282</v>
      </c>
    </row>
    <row r="106" s="1" customFormat="1" ht="16.5" customHeight="1">
      <c r="B106" s="39"/>
      <c r="C106" s="220" t="s">
        <v>212</v>
      </c>
      <c r="D106" s="220" t="s">
        <v>155</v>
      </c>
      <c r="E106" s="221" t="s">
        <v>2269</v>
      </c>
      <c r="F106" s="222" t="s">
        <v>2270</v>
      </c>
      <c r="G106" s="223" t="s">
        <v>182</v>
      </c>
      <c r="H106" s="224">
        <v>21.800000000000001</v>
      </c>
      <c r="I106" s="225"/>
      <c r="J106" s="226">
        <f>ROUND(I106*H106,2)</f>
        <v>0</v>
      </c>
      <c r="K106" s="222" t="s">
        <v>19</v>
      </c>
      <c r="L106" s="44"/>
      <c r="M106" s="227" t="s">
        <v>19</v>
      </c>
      <c r="N106" s="228" t="s">
        <v>45</v>
      </c>
      <c r="O106" s="84"/>
      <c r="P106" s="229">
        <f>O106*H106</f>
        <v>0</v>
      </c>
      <c r="Q106" s="229">
        <v>0.0012099999999999999</v>
      </c>
      <c r="R106" s="229">
        <f>Q106*H106</f>
        <v>0.026377999999999999</v>
      </c>
      <c r="S106" s="229">
        <v>0</v>
      </c>
      <c r="T106" s="230">
        <f>S106*H106</f>
        <v>0</v>
      </c>
      <c r="AR106" s="231" t="s">
        <v>160</v>
      </c>
      <c r="AT106" s="231" t="s">
        <v>155</v>
      </c>
      <c r="AU106" s="231" t="s">
        <v>82</v>
      </c>
      <c r="AY106" s="18" t="s">
        <v>153</v>
      </c>
      <c r="BE106" s="232">
        <f>IF(N106="základní",J106,0)</f>
        <v>0</v>
      </c>
      <c r="BF106" s="232">
        <f>IF(N106="snížená",J106,0)</f>
        <v>0</v>
      </c>
      <c r="BG106" s="232">
        <f>IF(N106="zákl. přenesená",J106,0)</f>
        <v>0</v>
      </c>
      <c r="BH106" s="232">
        <f>IF(N106="sníž. přenesená",J106,0)</f>
        <v>0</v>
      </c>
      <c r="BI106" s="232">
        <f>IF(N106="nulová",J106,0)</f>
        <v>0</v>
      </c>
      <c r="BJ106" s="18" t="s">
        <v>82</v>
      </c>
      <c r="BK106" s="232">
        <f>ROUND(I106*H106,2)</f>
        <v>0</v>
      </c>
      <c r="BL106" s="18" t="s">
        <v>160</v>
      </c>
      <c r="BM106" s="231" t="s">
        <v>298</v>
      </c>
    </row>
    <row r="107" s="1" customFormat="1" ht="16.5" customHeight="1">
      <c r="B107" s="39"/>
      <c r="C107" s="220" t="s">
        <v>219</v>
      </c>
      <c r="D107" s="220" t="s">
        <v>155</v>
      </c>
      <c r="E107" s="221" t="s">
        <v>2271</v>
      </c>
      <c r="F107" s="222" t="s">
        <v>2272</v>
      </c>
      <c r="G107" s="223" t="s">
        <v>182</v>
      </c>
      <c r="H107" s="224">
        <v>47.299999999999997</v>
      </c>
      <c r="I107" s="225"/>
      <c r="J107" s="226">
        <f>ROUND(I107*H107,2)</f>
        <v>0</v>
      </c>
      <c r="K107" s="222" t="s">
        <v>19</v>
      </c>
      <c r="L107" s="44"/>
      <c r="M107" s="227" t="s">
        <v>19</v>
      </c>
      <c r="N107" s="228" t="s">
        <v>45</v>
      </c>
      <c r="O107" s="84"/>
      <c r="P107" s="229">
        <f>O107*H107</f>
        <v>0</v>
      </c>
      <c r="Q107" s="229">
        <v>0.00035</v>
      </c>
      <c r="R107" s="229">
        <f>Q107*H107</f>
        <v>0.016555</v>
      </c>
      <c r="S107" s="229">
        <v>0</v>
      </c>
      <c r="T107" s="230">
        <f>S107*H107</f>
        <v>0</v>
      </c>
      <c r="AR107" s="231" t="s">
        <v>160</v>
      </c>
      <c r="AT107" s="231" t="s">
        <v>155</v>
      </c>
      <c r="AU107" s="231" t="s">
        <v>82</v>
      </c>
      <c r="AY107" s="18" t="s">
        <v>153</v>
      </c>
      <c r="BE107" s="232">
        <f>IF(N107="základní",J107,0)</f>
        <v>0</v>
      </c>
      <c r="BF107" s="232">
        <f>IF(N107="snížená",J107,0)</f>
        <v>0</v>
      </c>
      <c r="BG107" s="232">
        <f>IF(N107="zákl. přenesená",J107,0)</f>
        <v>0</v>
      </c>
      <c r="BH107" s="232">
        <f>IF(N107="sníž. přenesená",J107,0)</f>
        <v>0</v>
      </c>
      <c r="BI107" s="232">
        <f>IF(N107="nulová",J107,0)</f>
        <v>0</v>
      </c>
      <c r="BJ107" s="18" t="s">
        <v>82</v>
      </c>
      <c r="BK107" s="232">
        <f>ROUND(I107*H107,2)</f>
        <v>0</v>
      </c>
      <c r="BL107" s="18" t="s">
        <v>160</v>
      </c>
      <c r="BM107" s="231" t="s">
        <v>308</v>
      </c>
    </row>
    <row r="108" s="1" customFormat="1" ht="16.5" customHeight="1">
      <c r="B108" s="39"/>
      <c r="C108" s="220" t="s">
        <v>228</v>
      </c>
      <c r="D108" s="220" t="s">
        <v>155</v>
      </c>
      <c r="E108" s="221" t="s">
        <v>2273</v>
      </c>
      <c r="F108" s="222" t="s">
        <v>2274</v>
      </c>
      <c r="G108" s="223" t="s">
        <v>182</v>
      </c>
      <c r="H108" s="224">
        <v>18.300000000000001</v>
      </c>
      <c r="I108" s="225"/>
      <c r="J108" s="226">
        <f>ROUND(I108*H108,2)</f>
        <v>0</v>
      </c>
      <c r="K108" s="222" t="s">
        <v>19</v>
      </c>
      <c r="L108" s="44"/>
      <c r="M108" s="227" t="s">
        <v>19</v>
      </c>
      <c r="N108" s="228" t="s">
        <v>45</v>
      </c>
      <c r="O108" s="84"/>
      <c r="P108" s="229">
        <f>O108*H108</f>
        <v>0</v>
      </c>
      <c r="Q108" s="229">
        <v>0.00114</v>
      </c>
      <c r="R108" s="229">
        <f>Q108*H108</f>
        <v>0.020861999999999999</v>
      </c>
      <c r="S108" s="229">
        <v>0</v>
      </c>
      <c r="T108" s="230">
        <f>S108*H108</f>
        <v>0</v>
      </c>
      <c r="AR108" s="231" t="s">
        <v>160</v>
      </c>
      <c r="AT108" s="231" t="s">
        <v>155</v>
      </c>
      <c r="AU108" s="231" t="s">
        <v>82</v>
      </c>
      <c r="AY108" s="18" t="s">
        <v>153</v>
      </c>
      <c r="BE108" s="232">
        <f>IF(N108="základní",J108,0)</f>
        <v>0</v>
      </c>
      <c r="BF108" s="232">
        <f>IF(N108="snížená",J108,0)</f>
        <v>0</v>
      </c>
      <c r="BG108" s="232">
        <f>IF(N108="zákl. přenesená",J108,0)</f>
        <v>0</v>
      </c>
      <c r="BH108" s="232">
        <f>IF(N108="sníž. přenesená",J108,0)</f>
        <v>0</v>
      </c>
      <c r="BI108" s="232">
        <f>IF(N108="nulová",J108,0)</f>
        <v>0</v>
      </c>
      <c r="BJ108" s="18" t="s">
        <v>82</v>
      </c>
      <c r="BK108" s="232">
        <f>ROUND(I108*H108,2)</f>
        <v>0</v>
      </c>
      <c r="BL108" s="18" t="s">
        <v>160</v>
      </c>
      <c r="BM108" s="231" t="s">
        <v>316</v>
      </c>
    </row>
    <row r="109" s="1" customFormat="1" ht="16.5" customHeight="1">
      <c r="B109" s="39"/>
      <c r="C109" s="220" t="s">
        <v>235</v>
      </c>
      <c r="D109" s="220" t="s">
        <v>155</v>
      </c>
      <c r="E109" s="221" t="s">
        <v>2275</v>
      </c>
      <c r="F109" s="222" t="s">
        <v>2276</v>
      </c>
      <c r="G109" s="223" t="s">
        <v>182</v>
      </c>
      <c r="H109" s="224">
        <v>19.5</v>
      </c>
      <c r="I109" s="225"/>
      <c r="J109" s="226">
        <f>ROUND(I109*H109,2)</f>
        <v>0</v>
      </c>
      <c r="K109" s="222" t="s">
        <v>19</v>
      </c>
      <c r="L109" s="44"/>
      <c r="M109" s="227" t="s">
        <v>19</v>
      </c>
      <c r="N109" s="228" t="s">
        <v>45</v>
      </c>
      <c r="O109" s="84"/>
      <c r="P109" s="229">
        <f>O109*H109</f>
        <v>0</v>
      </c>
      <c r="Q109" s="229">
        <v>0.00052999999999999998</v>
      </c>
      <c r="R109" s="229">
        <f>Q109*H109</f>
        <v>0.010335</v>
      </c>
      <c r="S109" s="229">
        <v>0</v>
      </c>
      <c r="T109" s="230">
        <f>S109*H109</f>
        <v>0</v>
      </c>
      <c r="AR109" s="231" t="s">
        <v>160</v>
      </c>
      <c r="AT109" s="231" t="s">
        <v>155</v>
      </c>
      <c r="AU109" s="231" t="s">
        <v>82</v>
      </c>
      <c r="AY109" s="18" t="s">
        <v>153</v>
      </c>
      <c r="BE109" s="232">
        <f>IF(N109="základní",J109,0)</f>
        <v>0</v>
      </c>
      <c r="BF109" s="232">
        <f>IF(N109="snížená",J109,0)</f>
        <v>0</v>
      </c>
      <c r="BG109" s="232">
        <f>IF(N109="zákl. přenesená",J109,0)</f>
        <v>0</v>
      </c>
      <c r="BH109" s="232">
        <f>IF(N109="sníž. přenesená",J109,0)</f>
        <v>0</v>
      </c>
      <c r="BI109" s="232">
        <f>IF(N109="nulová",J109,0)</f>
        <v>0</v>
      </c>
      <c r="BJ109" s="18" t="s">
        <v>82</v>
      </c>
      <c r="BK109" s="232">
        <f>ROUND(I109*H109,2)</f>
        <v>0</v>
      </c>
      <c r="BL109" s="18" t="s">
        <v>160</v>
      </c>
      <c r="BM109" s="231" t="s">
        <v>326</v>
      </c>
    </row>
    <row r="110" s="1" customFormat="1" ht="16.5" customHeight="1">
      <c r="B110" s="39"/>
      <c r="C110" s="220" t="s">
        <v>246</v>
      </c>
      <c r="D110" s="220" t="s">
        <v>155</v>
      </c>
      <c r="E110" s="221" t="s">
        <v>2277</v>
      </c>
      <c r="F110" s="222" t="s">
        <v>2278</v>
      </c>
      <c r="G110" s="223" t="s">
        <v>254</v>
      </c>
      <c r="H110" s="224">
        <v>3</v>
      </c>
      <c r="I110" s="225"/>
      <c r="J110" s="226">
        <f>ROUND(I110*H110,2)</f>
        <v>0</v>
      </c>
      <c r="K110" s="222" t="s">
        <v>19</v>
      </c>
      <c r="L110" s="44"/>
      <c r="M110" s="227" t="s">
        <v>19</v>
      </c>
      <c r="N110" s="228" t="s">
        <v>45</v>
      </c>
      <c r="O110" s="84"/>
      <c r="P110" s="229">
        <f>O110*H110</f>
        <v>0</v>
      </c>
      <c r="Q110" s="229">
        <v>0.00016000000000000001</v>
      </c>
      <c r="R110" s="229">
        <f>Q110*H110</f>
        <v>0.00048000000000000007</v>
      </c>
      <c r="S110" s="229">
        <v>0</v>
      </c>
      <c r="T110" s="230">
        <f>S110*H110</f>
        <v>0</v>
      </c>
      <c r="AR110" s="231" t="s">
        <v>160</v>
      </c>
      <c r="AT110" s="231" t="s">
        <v>155</v>
      </c>
      <c r="AU110" s="231" t="s">
        <v>82</v>
      </c>
      <c r="AY110" s="18" t="s">
        <v>153</v>
      </c>
      <c r="BE110" s="232">
        <f>IF(N110="základní",J110,0)</f>
        <v>0</v>
      </c>
      <c r="BF110" s="232">
        <f>IF(N110="snížená",J110,0)</f>
        <v>0</v>
      </c>
      <c r="BG110" s="232">
        <f>IF(N110="zákl. přenesená",J110,0)</f>
        <v>0</v>
      </c>
      <c r="BH110" s="232">
        <f>IF(N110="sníž. přenesená",J110,0)</f>
        <v>0</v>
      </c>
      <c r="BI110" s="232">
        <f>IF(N110="nulová",J110,0)</f>
        <v>0</v>
      </c>
      <c r="BJ110" s="18" t="s">
        <v>82</v>
      </c>
      <c r="BK110" s="232">
        <f>ROUND(I110*H110,2)</f>
        <v>0</v>
      </c>
      <c r="BL110" s="18" t="s">
        <v>160</v>
      </c>
      <c r="BM110" s="231" t="s">
        <v>336</v>
      </c>
    </row>
    <row r="111" s="1" customFormat="1" ht="16.5" customHeight="1">
      <c r="B111" s="39"/>
      <c r="C111" s="220" t="s">
        <v>8</v>
      </c>
      <c r="D111" s="220" t="s">
        <v>155</v>
      </c>
      <c r="E111" s="221" t="s">
        <v>2279</v>
      </c>
      <c r="F111" s="222" t="s">
        <v>2280</v>
      </c>
      <c r="G111" s="223" t="s">
        <v>254</v>
      </c>
      <c r="H111" s="224">
        <v>3</v>
      </c>
      <c r="I111" s="225"/>
      <c r="J111" s="226">
        <f>ROUND(I111*H111,2)</f>
        <v>0</v>
      </c>
      <c r="K111" s="222" t="s">
        <v>19</v>
      </c>
      <c r="L111" s="44"/>
      <c r="M111" s="227" t="s">
        <v>19</v>
      </c>
      <c r="N111" s="228" t="s">
        <v>45</v>
      </c>
      <c r="O111" s="84"/>
      <c r="P111" s="229">
        <f>O111*H111</f>
        <v>0</v>
      </c>
      <c r="Q111" s="229">
        <v>6.0000000000000002E-05</v>
      </c>
      <c r="R111" s="229">
        <f>Q111*H111</f>
        <v>0.00018000000000000001</v>
      </c>
      <c r="S111" s="229">
        <v>0</v>
      </c>
      <c r="T111" s="230">
        <f>S111*H111</f>
        <v>0</v>
      </c>
      <c r="AR111" s="231" t="s">
        <v>160</v>
      </c>
      <c r="AT111" s="231" t="s">
        <v>155</v>
      </c>
      <c r="AU111" s="231" t="s">
        <v>82</v>
      </c>
      <c r="AY111" s="18" t="s">
        <v>153</v>
      </c>
      <c r="BE111" s="232">
        <f>IF(N111="základní",J111,0)</f>
        <v>0</v>
      </c>
      <c r="BF111" s="232">
        <f>IF(N111="snížená",J111,0)</f>
        <v>0</v>
      </c>
      <c r="BG111" s="232">
        <f>IF(N111="zákl. přenesená",J111,0)</f>
        <v>0</v>
      </c>
      <c r="BH111" s="232">
        <f>IF(N111="sníž. přenesená",J111,0)</f>
        <v>0</v>
      </c>
      <c r="BI111" s="232">
        <f>IF(N111="nulová",J111,0)</f>
        <v>0</v>
      </c>
      <c r="BJ111" s="18" t="s">
        <v>82</v>
      </c>
      <c r="BK111" s="232">
        <f>ROUND(I111*H111,2)</f>
        <v>0</v>
      </c>
      <c r="BL111" s="18" t="s">
        <v>160</v>
      </c>
      <c r="BM111" s="231" t="s">
        <v>345</v>
      </c>
    </row>
    <row r="112" s="1" customFormat="1" ht="16.5" customHeight="1">
      <c r="B112" s="39"/>
      <c r="C112" s="220" t="s">
        <v>257</v>
      </c>
      <c r="D112" s="220" t="s">
        <v>155</v>
      </c>
      <c r="E112" s="221" t="s">
        <v>2281</v>
      </c>
      <c r="F112" s="222" t="s">
        <v>2282</v>
      </c>
      <c r="G112" s="223" t="s">
        <v>254</v>
      </c>
      <c r="H112" s="224">
        <v>4</v>
      </c>
      <c r="I112" s="225"/>
      <c r="J112" s="226">
        <f>ROUND(I112*H112,2)</f>
        <v>0</v>
      </c>
      <c r="K112" s="222" t="s">
        <v>19</v>
      </c>
      <c r="L112" s="44"/>
      <c r="M112" s="227" t="s">
        <v>19</v>
      </c>
      <c r="N112" s="228" t="s">
        <v>45</v>
      </c>
      <c r="O112" s="84"/>
      <c r="P112" s="229">
        <f>O112*H112</f>
        <v>0</v>
      </c>
      <c r="Q112" s="229">
        <v>0</v>
      </c>
      <c r="R112" s="229">
        <f>Q112*H112</f>
        <v>0</v>
      </c>
      <c r="S112" s="229">
        <v>0</v>
      </c>
      <c r="T112" s="230">
        <f>S112*H112</f>
        <v>0</v>
      </c>
      <c r="AR112" s="231" t="s">
        <v>160</v>
      </c>
      <c r="AT112" s="231" t="s">
        <v>155</v>
      </c>
      <c r="AU112" s="231" t="s">
        <v>82</v>
      </c>
      <c r="AY112" s="18" t="s">
        <v>153</v>
      </c>
      <c r="BE112" s="232">
        <f>IF(N112="základní",J112,0)</f>
        <v>0</v>
      </c>
      <c r="BF112" s="232">
        <f>IF(N112="snížená",J112,0)</f>
        <v>0</v>
      </c>
      <c r="BG112" s="232">
        <f>IF(N112="zákl. přenesená",J112,0)</f>
        <v>0</v>
      </c>
      <c r="BH112" s="232">
        <f>IF(N112="sníž. přenesená",J112,0)</f>
        <v>0</v>
      </c>
      <c r="BI112" s="232">
        <f>IF(N112="nulová",J112,0)</f>
        <v>0</v>
      </c>
      <c r="BJ112" s="18" t="s">
        <v>82</v>
      </c>
      <c r="BK112" s="232">
        <f>ROUND(I112*H112,2)</f>
        <v>0</v>
      </c>
      <c r="BL112" s="18" t="s">
        <v>160</v>
      </c>
      <c r="BM112" s="231" t="s">
        <v>357</v>
      </c>
    </row>
    <row r="113" s="1" customFormat="1" ht="16.5" customHeight="1">
      <c r="B113" s="39"/>
      <c r="C113" s="220" t="s">
        <v>261</v>
      </c>
      <c r="D113" s="220" t="s">
        <v>155</v>
      </c>
      <c r="E113" s="221" t="s">
        <v>2283</v>
      </c>
      <c r="F113" s="222" t="s">
        <v>2284</v>
      </c>
      <c r="G113" s="223" t="s">
        <v>254</v>
      </c>
      <c r="H113" s="224">
        <v>25</v>
      </c>
      <c r="I113" s="225"/>
      <c r="J113" s="226">
        <f>ROUND(I113*H113,2)</f>
        <v>0</v>
      </c>
      <c r="K113" s="222" t="s">
        <v>19</v>
      </c>
      <c r="L113" s="44"/>
      <c r="M113" s="227" t="s">
        <v>19</v>
      </c>
      <c r="N113" s="228" t="s">
        <v>45</v>
      </c>
      <c r="O113" s="84"/>
      <c r="P113" s="229">
        <f>O113*H113</f>
        <v>0</v>
      </c>
      <c r="Q113" s="229">
        <v>0</v>
      </c>
      <c r="R113" s="229">
        <f>Q113*H113</f>
        <v>0</v>
      </c>
      <c r="S113" s="229">
        <v>0</v>
      </c>
      <c r="T113" s="230">
        <f>S113*H113</f>
        <v>0</v>
      </c>
      <c r="AR113" s="231" t="s">
        <v>160</v>
      </c>
      <c r="AT113" s="231" t="s">
        <v>155</v>
      </c>
      <c r="AU113" s="231" t="s">
        <v>82</v>
      </c>
      <c r="AY113" s="18" t="s">
        <v>153</v>
      </c>
      <c r="BE113" s="232">
        <f>IF(N113="základní",J113,0)</f>
        <v>0</v>
      </c>
      <c r="BF113" s="232">
        <f>IF(N113="snížená",J113,0)</f>
        <v>0</v>
      </c>
      <c r="BG113" s="232">
        <f>IF(N113="zákl. přenesená",J113,0)</f>
        <v>0</v>
      </c>
      <c r="BH113" s="232">
        <f>IF(N113="sníž. přenesená",J113,0)</f>
        <v>0</v>
      </c>
      <c r="BI113" s="232">
        <f>IF(N113="nulová",J113,0)</f>
        <v>0</v>
      </c>
      <c r="BJ113" s="18" t="s">
        <v>82</v>
      </c>
      <c r="BK113" s="232">
        <f>ROUND(I113*H113,2)</f>
        <v>0</v>
      </c>
      <c r="BL113" s="18" t="s">
        <v>160</v>
      </c>
      <c r="BM113" s="231" t="s">
        <v>370</v>
      </c>
    </row>
    <row r="114" s="1" customFormat="1" ht="16.5" customHeight="1">
      <c r="B114" s="39"/>
      <c r="C114" s="220" t="s">
        <v>265</v>
      </c>
      <c r="D114" s="220" t="s">
        <v>155</v>
      </c>
      <c r="E114" s="221" t="s">
        <v>2285</v>
      </c>
      <c r="F114" s="222" t="s">
        <v>2286</v>
      </c>
      <c r="G114" s="223" t="s">
        <v>254</v>
      </c>
      <c r="H114" s="224">
        <v>12</v>
      </c>
      <c r="I114" s="225"/>
      <c r="J114" s="226">
        <f>ROUND(I114*H114,2)</f>
        <v>0</v>
      </c>
      <c r="K114" s="222" t="s">
        <v>19</v>
      </c>
      <c r="L114" s="44"/>
      <c r="M114" s="227" t="s">
        <v>19</v>
      </c>
      <c r="N114" s="228" t="s">
        <v>45</v>
      </c>
      <c r="O114" s="84"/>
      <c r="P114" s="229">
        <f>O114*H114</f>
        <v>0</v>
      </c>
      <c r="Q114" s="229">
        <v>0</v>
      </c>
      <c r="R114" s="229">
        <f>Q114*H114</f>
        <v>0</v>
      </c>
      <c r="S114" s="229">
        <v>0</v>
      </c>
      <c r="T114" s="230">
        <f>S114*H114</f>
        <v>0</v>
      </c>
      <c r="AR114" s="231" t="s">
        <v>160</v>
      </c>
      <c r="AT114" s="231" t="s">
        <v>155</v>
      </c>
      <c r="AU114" s="231" t="s">
        <v>82</v>
      </c>
      <c r="AY114" s="18" t="s">
        <v>153</v>
      </c>
      <c r="BE114" s="232">
        <f>IF(N114="základní",J114,0)</f>
        <v>0</v>
      </c>
      <c r="BF114" s="232">
        <f>IF(N114="snížená",J114,0)</f>
        <v>0</v>
      </c>
      <c r="BG114" s="232">
        <f>IF(N114="zákl. přenesená",J114,0)</f>
        <v>0</v>
      </c>
      <c r="BH114" s="232">
        <f>IF(N114="sníž. přenesená",J114,0)</f>
        <v>0</v>
      </c>
      <c r="BI114" s="232">
        <f>IF(N114="nulová",J114,0)</f>
        <v>0</v>
      </c>
      <c r="BJ114" s="18" t="s">
        <v>82</v>
      </c>
      <c r="BK114" s="232">
        <f>ROUND(I114*H114,2)</f>
        <v>0</v>
      </c>
      <c r="BL114" s="18" t="s">
        <v>160</v>
      </c>
      <c r="BM114" s="231" t="s">
        <v>382</v>
      </c>
    </row>
    <row r="115" s="1" customFormat="1" ht="16.5" customHeight="1">
      <c r="B115" s="39"/>
      <c r="C115" s="220" t="s">
        <v>269</v>
      </c>
      <c r="D115" s="220" t="s">
        <v>155</v>
      </c>
      <c r="E115" s="221" t="s">
        <v>2287</v>
      </c>
      <c r="F115" s="222" t="s">
        <v>2288</v>
      </c>
      <c r="G115" s="223" t="s">
        <v>254</v>
      </c>
      <c r="H115" s="224">
        <v>2</v>
      </c>
      <c r="I115" s="225"/>
      <c r="J115" s="226">
        <f>ROUND(I115*H115,2)</f>
        <v>0</v>
      </c>
      <c r="K115" s="222" t="s">
        <v>19</v>
      </c>
      <c r="L115" s="44"/>
      <c r="M115" s="227" t="s">
        <v>19</v>
      </c>
      <c r="N115" s="228" t="s">
        <v>45</v>
      </c>
      <c r="O115" s="84"/>
      <c r="P115" s="229">
        <f>O115*H115</f>
        <v>0</v>
      </c>
      <c r="Q115" s="229">
        <v>0</v>
      </c>
      <c r="R115" s="229">
        <f>Q115*H115</f>
        <v>0</v>
      </c>
      <c r="S115" s="229">
        <v>0</v>
      </c>
      <c r="T115" s="230">
        <f>S115*H115</f>
        <v>0</v>
      </c>
      <c r="AR115" s="231" t="s">
        <v>160</v>
      </c>
      <c r="AT115" s="231" t="s">
        <v>155</v>
      </c>
      <c r="AU115" s="231" t="s">
        <v>82</v>
      </c>
      <c r="AY115" s="18" t="s">
        <v>153</v>
      </c>
      <c r="BE115" s="232">
        <f>IF(N115="základní",J115,0)</f>
        <v>0</v>
      </c>
      <c r="BF115" s="232">
        <f>IF(N115="snížená",J115,0)</f>
        <v>0</v>
      </c>
      <c r="BG115" s="232">
        <f>IF(N115="zákl. přenesená",J115,0)</f>
        <v>0</v>
      </c>
      <c r="BH115" s="232">
        <f>IF(N115="sníž. přenesená",J115,0)</f>
        <v>0</v>
      </c>
      <c r="BI115" s="232">
        <f>IF(N115="nulová",J115,0)</f>
        <v>0</v>
      </c>
      <c r="BJ115" s="18" t="s">
        <v>82</v>
      </c>
      <c r="BK115" s="232">
        <f>ROUND(I115*H115,2)</f>
        <v>0</v>
      </c>
      <c r="BL115" s="18" t="s">
        <v>160</v>
      </c>
      <c r="BM115" s="231" t="s">
        <v>445</v>
      </c>
    </row>
    <row r="116" s="1" customFormat="1" ht="16.5" customHeight="1">
      <c r="B116" s="39"/>
      <c r="C116" s="220" t="s">
        <v>274</v>
      </c>
      <c r="D116" s="220" t="s">
        <v>155</v>
      </c>
      <c r="E116" s="221" t="s">
        <v>2289</v>
      </c>
      <c r="F116" s="222" t="s">
        <v>2290</v>
      </c>
      <c r="G116" s="223" t="s">
        <v>182</v>
      </c>
      <c r="H116" s="224">
        <v>7.5</v>
      </c>
      <c r="I116" s="225"/>
      <c r="J116" s="226">
        <f>ROUND(I116*H116,2)</f>
        <v>0</v>
      </c>
      <c r="K116" s="222" t="s">
        <v>19</v>
      </c>
      <c r="L116" s="44"/>
      <c r="M116" s="227" t="s">
        <v>19</v>
      </c>
      <c r="N116" s="228" t="s">
        <v>45</v>
      </c>
      <c r="O116" s="84"/>
      <c r="P116" s="229">
        <f>O116*H116</f>
        <v>0</v>
      </c>
      <c r="Q116" s="229">
        <v>0.0018400000000000001</v>
      </c>
      <c r="R116" s="229">
        <f>Q116*H116</f>
        <v>0.0138</v>
      </c>
      <c r="S116" s="229">
        <v>0</v>
      </c>
      <c r="T116" s="230">
        <f>S116*H116</f>
        <v>0</v>
      </c>
      <c r="AR116" s="231" t="s">
        <v>160</v>
      </c>
      <c r="AT116" s="231" t="s">
        <v>155</v>
      </c>
      <c r="AU116" s="231" t="s">
        <v>82</v>
      </c>
      <c r="AY116" s="18" t="s">
        <v>153</v>
      </c>
      <c r="BE116" s="232">
        <f>IF(N116="základní",J116,0)</f>
        <v>0</v>
      </c>
      <c r="BF116" s="232">
        <f>IF(N116="snížená",J116,0)</f>
        <v>0</v>
      </c>
      <c r="BG116" s="232">
        <f>IF(N116="zákl. přenesená",J116,0)</f>
        <v>0</v>
      </c>
      <c r="BH116" s="232">
        <f>IF(N116="sníž. přenesená",J116,0)</f>
        <v>0</v>
      </c>
      <c r="BI116" s="232">
        <f>IF(N116="nulová",J116,0)</f>
        <v>0</v>
      </c>
      <c r="BJ116" s="18" t="s">
        <v>82</v>
      </c>
      <c r="BK116" s="232">
        <f>ROUND(I116*H116,2)</f>
        <v>0</v>
      </c>
      <c r="BL116" s="18" t="s">
        <v>160</v>
      </c>
      <c r="BM116" s="231" t="s">
        <v>453</v>
      </c>
    </row>
    <row r="117" s="1" customFormat="1" ht="16.5" customHeight="1">
      <c r="B117" s="39"/>
      <c r="C117" s="220" t="s">
        <v>7</v>
      </c>
      <c r="D117" s="220" t="s">
        <v>155</v>
      </c>
      <c r="E117" s="221" t="s">
        <v>2291</v>
      </c>
      <c r="F117" s="222" t="s">
        <v>2292</v>
      </c>
      <c r="G117" s="223" t="s">
        <v>182</v>
      </c>
      <c r="H117" s="224">
        <v>127.8</v>
      </c>
      <c r="I117" s="225"/>
      <c r="J117" s="226">
        <f>ROUND(I117*H117,2)</f>
        <v>0</v>
      </c>
      <c r="K117" s="222" t="s">
        <v>19</v>
      </c>
      <c r="L117" s="44"/>
      <c r="M117" s="227" t="s">
        <v>19</v>
      </c>
      <c r="N117" s="228" t="s">
        <v>45</v>
      </c>
      <c r="O117" s="84"/>
      <c r="P117" s="229">
        <f>O117*H117</f>
        <v>0</v>
      </c>
      <c r="Q117" s="229">
        <v>0</v>
      </c>
      <c r="R117" s="229">
        <f>Q117*H117</f>
        <v>0</v>
      </c>
      <c r="S117" s="229">
        <v>0</v>
      </c>
      <c r="T117" s="230">
        <f>S117*H117</f>
        <v>0</v>
      </c>
      <c r="AR117" s="231" t="s">
        <v>160</v>
      </c>
      <c r="AT117" s="231" t="s">
        <v>155</v>
      </c>
      <c r="AU117" s="231" t="s">
        <v>82</v>
      </c>
      <c r="AY117" s="18" t="s">
        <v>153</v>
      </c>
      <c r="BE117" s="232">
        <f>IF(N117="základní",J117,0)</f>
        <v>0</v>
      </c>
      <c r="BF117" s="232">
        <f>IF(N117="snížená",J117,0)</f>
        <v>0</v>
      </c>
      <c r="BG117" s="232">
        <f>IF(N117="zákl. přenesená",J117,0)</f>
        <v>0</v>
      </c>
      <c r="BH117" s="232">
        <f>IF(N117="sníž. přenesená",J117,0)</f>
        <v>0</v>
      </c>
      <c r="BI117" s="232">
        <f>IF(N117="nulová",J117,0)</f>
        <v>0</v>
      </c>
      <c r="BJ117" s="18" t="s">
        <v>82</v>
      </c>
      <c r="BK117" s="232">
        <f>ROUND(I117*H117,2)</f>
        <v>0</v>
      </c>
      <c r="BL117" s="18" t="s">
        <v>160</v>
      </c>
      <c r="BM117" s="231" t="s">
        <v>472</v>
      </c>
    </row>
    <row r="118" s="1" customFormat="1" ht="16.5" customHeight="1">
      <c r="B118" s="39"/>
      <c r="C118" s="220" t="s">
        <v>282</v>
      </c>
      <c r="D118" s="220" t="s">
        <v>155</v>
      </c>
      <c r="E118" s="221" t="s">
        <v>2293</v>
      </c>
      <c r="F118" s="222" t="s">
        <v>2294</v>
      </c>
      <c r="G118" s="223" t="s">
        <v>182</v>
      </c>
      <c r="H118" s="224">
        <v>135.30000000000001</v>
      </c>
      <c r="I118" s="225"/>
      <c r="J118" s="226">
        <f>ROUND(I118*H118,2)</f>
        <v>0</v>
      </c>
      <c r="K118" s="222" t="s">
        <v>19</v>
      </c>
      <c r="L118" s="44"/>
      <c r="M118" s="227" t="s">
        <v>19</v>
      </c>
      <c r="N118" s="228" t="s">
        <v>45</v>
      </c>
      <c r="O118" s="84"/>
      <c r="P118" s="229">
        <f>O118*H118</f>
        <v>0</v>
      </c>
      <c r="Q118" s="229">
        <v>0</v>
      </c>
      <c r="R118" s="229">
        <f>Q118*H118</f>
        <v>0</v>
      </c>
      <c r="S118" s="229">
        <v>0</v>
      </c>
      <c r="T118" s="230">
        <f>S118*H118</f>
        <v>0</v>
      </c>
      <c r="AR118" s="231" t="s">
        <v>160</v>
      </c>
      <c r="AT118" s="231" t="s">
        <v>155</v>
      </c>
      <c r="AU118" s="231" t="s">
        <v>82</v>
      </c>
      <c r="AY118" s="18" t="s">
        <v>153</v>
      </c>
      <c r="BE118" s="232">
        <f>IF(N118="základní",J118,0)</f>
        <v>0</v>
      </c>
      <c r="BF118" s="232">
        <f>IF(N118="snížená",J118,0)</f>
        <v>0</v>
      </c>
      <c r="BG118" s="232">
        <f>IF(N118="zákl. přenesená",J118,0)</f>
        <v>0</v>
      </c>
      <c r="BH118" s="232">
        <f>IF(N118="sníž. přenesená",J118,0)</f>
        <v>0</v>
      </c>
      <c r="BI118" s="232">
        <f>IF(N118="nulová",J118,0)</f>
        <v>0</v>
      </c>
      <c r="BJ118" s="18" t="s">
        <v>82</v>
      </c>
      <c r="BK118" s="232">
        <f>ROUND(I118*H118,2)</f>
        <v>0</v>
      </c>
      <c r="BL118" s="18" t="s">
        <v>160</v>
      </c>
      <c r="BM118" s="231" t="s">
        <v>483</v>
      </c>
    </row>
    <row r="119" s="1" customFormat="1" ht="16.5" customHeight="1">
      <c r="B119" s="39"/>
      <c r="C119" s="220" t="s">
        <v>293</v>
      </c>
      <c r="D119" s="220" t="s">
        <v>155</v>
      </c>
      <c r="E119" s="221" t="s">
        <v>2295</v>
      </c>
      <c r="F119" s="222" t="s">
        <v>2296</v>
      </c>
      <c r="G119" s="223" t="s">
        <v>215</v>
      </c>
      <c r="H119" s="224">
        <v>0.16800000000000001</v>
      </c>
      <c r="I119" s="225"/>
      <c r="J119" s="226">
        <f>ROUND(I119*H119,2)</f>
        <v>0</v>
      </c>
      <c r="K119" s="222" t="s">
        <v>19</v>
      </c>
      <c r="L119" s="44"/>
      <c r="M119" s="227" t="s">
        <v>19</v>
      </c>
      <c r="N119" s="228" t="s">
        <v>45</v>
      </c>
      <c r="O119" s="84"/>
      <c r="P119" s="229">
        <f>O119*H119</f>
        <v>0</v>
      </c>
      <c r="Q119" s="229">
        <v>0</v>
      </c>
      <c r="R119" s="229">
        <f>Q119*H119</f>
        <v>0</v>
      </c>
      <c r="S119" s="229">
        <v>0</v>
      </c>
      <c r="T119" s="230">
        <f>S119*H119</f>
        <v>0</v>
      </c>
      <c r="AR119" s="231" t="s">
        <v>160</v>
      </c>
      <c r="AT119" s="231" t="s">
        <v>155</v>
      </c>
      <c r="AU119" s="231" t="s">
        <v>82</v>
      </c>
      <c r="AY119" s="18" t="s">
        <v>153</v>
      </c>
      <c r="BE119" s="232">
        <f>IF(N119="základní",J119,0)</f>
        <v>0</v>
      </c>
      <c r="BF119" s="232">
        <f>IF(N119="snížená",J119,0)</f>
        <v>0</v>
      </c>
      <c r="BG119" s="232">
        <f>IF(N119="zákl. přenesená",J119,0)</f>
        <v>0</v>
      </c>
      <c r="BH119" s="232">
        <f>IF(N119="sníž. přenesená",J119,0)</f>
        <v>0</v>
      </c>
      <c r="BI119" s="232">
        <f>IF(N119="nulová",J119,0)</f>
        <v>0</v>
      </c>
      <c r="BJ119" s="18" t="s">
        <v>82</v>
      </c>
      <c r="BK119" s="232">
        <f>ROUND(I119*H119,2)</f>
        <v>0</v>
      </c>
      <c r="BL119" s="18" t="s">
        <v>160</v>
      </c>
      <c r="BM119" s="231" t="s">
        <v>493</v>
      </c>
    </row>
    <row r="120" s="11" customFormat="1" ht="25.92" customHeight="1">
      <c r="B120" s="204"/>
      <c r="C120" s="205"/>
      <c r="D120" s="206" t="s">
        <v>73</v>
      </c>
      <c r="E120" s="207" t="s">
        <v>2297</v>
      </c>
      <c r="F120" s="207" t="s">
        <v>2298</v>
      </c>
      <c r="G120" s="205"/>
      <c r="H120" s="205"/>
      <c r="I120" s="208"/>
      <c r="J120" s="209">
        <f>BK120</f>
        <v>0</v>
      </c>
      <c r="K120" s="205"/>
      <c r="L120" s="210"/>
      <c r="M120" s="211"/>
      <c r="N120" s="212"/>
      <c r="O120" s="212"/>
      <c r="P120" s="213">
        <f>SUM(P121:P148)</f>
        <v>0</v>
      </c>
      <c r="Q120" s="212"/>
      <c r="R120" s="213">
        <f>SUM(R121:R148)</f>
        <v>1.5504030000000002</v>
      </c>
      <c r="S120" s="212"/>
      <c r="T120" s="214">
        <f>SUM(T121:T148)</f>
        <v>0</v>
      </c>
      <c r="AR120" s="215" t="s">
        <v>82</v>
      </c>
      <c r="AT120" s="216" t="s">
        <v>73</v>
      </c>
      <c r="AU120" s="216" t="s">
        <v>74</v>
      </c>
      <c r="AY120" s="215" t="s">
        <v>153</v>
      </c>
      <c r="BK120" s="217">
        <f>SUM(BK121:BK148)</f>
        <v>0</v>
      </c>
    </row>
    <row r="121" s="1" customFormat="1" ht="16.5" customHeight="1">
      <c r="B121" s="39"/>
      <c r="C121" s="220" t="s">
        <v>298</v>
      </c>
      <c r="D121" s="220" t="s">
        <v>155</v>
      </c>
      <c r="E121" s="221" t="s">
        <v>2299</v>
      </c>
      <c r="F121" s="222" t="s">
        <v>2300</v>
      </c>
      <c r="G121" s="223" t="s">
        <v>182</v>
      </c>
      <c r="H121" s="224">
        <v>181</v>
      </c>
      <c r="I121" s="225"/>
      <c r="J121" s="226">
        <f>ROUND(I121*H121,2)</f>
        <v>0</v>
      </c>
      <c r="K121" s="222" t="s">
        <v>19</v>
      </c>
      <c r="L121" s="44"/>
      <c r="M121" s="227" t="s">
        <v>19</v>
      </c>
      <c r="N121" s="228" t="s">
        <v>45</v>
      </c>
      <c r="O121" s="84"/>
      <c r="P121" s="229">
        <f>O121*H121</f>
        <v>0</v>
      </c>
      <c r="Q121" s="229">
        <v>0.0066</v>
      </c>
      <c r="R121" s="229">
        <f>Q121*H121</f>
        <v>1.1945999999999999</v>
      </c>
      <c r="S121" s="229">
        <v>0</v>
      </c>
      <c r="T121" s="230">
        <f>S121*H121</f>
        <v>0</v>
      </c>
      <c r="AR121" s="231" t="s">
        <v>160</v>
      </c>
      <c r="AT121" s="231" t="s">
        <v>155</v>
      </c>
      <c r="AU121" s="231" t="s">
        <v>82</v>
      </c>
      <c r="AY121" s="18" t="s">
        <v>153</v>
      </c>
      <c r="BE121" s="232">
        <f>IF(N121="základní",J121,0)</f>
        <v>0</v>
      </c>
      <c r="BF121" s="232">
        <f>IF(N121="snížená",J121,0)</f>
        <v>0</v>
      </c>
      <c r="BG121" s="232">
        <f>IF(N121="zákl. přenesená",J121,0)</f>
        <v>0</v>
      </c>
      <c r="BH121" s="232">
        <f>IF(N121="sníž. přenesená",J121,0)</f>
        <v>0</v>
      </c>
      <c r="BI121" s="232">
        <f>IF(N121="nulová",J121,0)</f>
        <v>0</v>
      </c>
      <c r="BJ121" s="18" t="s">
        <v>82</v>
      </c>
      <c r="BK121" s="232">
        <f>ROUND(I121*H121,2)</f>
        <v>0</v>
      </c>
      <c r="BL121" s="18" t="s">
        <v>160</v>
      </c>
      <c r="BM121" s="231" t="s">
        <v>503</v>
      </c>
    </row>
    <row r="122" s="1" customFormat="1" ht="16.5" customHeight="1">
      <c r="B122" s="39"/>
      <c r="C122" s="220" t="s">
        <v>303</v>
      </c>
      <c r="D122" s="220" t="s">
        <v>155</v>
      </c>
      <c r="E122" s="221" t="s">
        <v>2301</v>
      </c>
      <c r="F122" s="222" t="s">
        <v>2302</v>
      </c>
      <c r="G122" s="223" t="s">
        <v>182</v>
      </c>
      <c r="H122" s="224">
        <v>61.100000000000001</v>
      </c>
      <c r="I122" s="225"/>
      <c r="J122" s="226">
        <f>ROUND(I122*H122,2)</f>
        <v>0</v>
      </c>
      <c r="K122" s="222" t="s">
        <v>19</v>
      </c>
      <c r="L122" s="44"/>
      <c r="M122" s="227" t="s">
        <v>19</v>
      </c>
      <c r="N122" s="228" t="s">
        <v>45</v>
      </c>
      <c r="O122" s="84"/>
      <c r="P122" s="229">
        <f>O122*H122</f>
        <v>0</v>
      </c>
      <c r="Q122" s="229">
        <v>0.00091</v>
      </c>
      <c r="R122" s="229">
        <f>Q122*H122</f>
        <v>0.055601000000000005</v>
      </c>
      <c r="S122" s="229">
        <v>0</v>
      </c>
      <c r="T122" s="230">
        <f>S122*H122</f>
        <v>0</v>
      </c>
      <c r="AR122" s="231" t="s">
        <v>160</v>
      </c>
      <c r="AT122" s="231" t="s">
        <v>155</v>
      </c>
      <c r="AU122" s="231" t="s">
        <v>82</v>
      </c>
      <c r="AY122" s="18" t="s">
        <v>153</v>
      </c>
      <c r="BE122" s="232">
        <f>IF(N122="základní",J122,0)</f>
        <v>0</v>
      </c>
      <c r="BF122" s="232">
        <f>IF(N122="snížená",J122,0)</f>
        <v>0</v>
      </c>
      <c r="BG122" s="232">
        <f>IF(N122="zákl. přenesená",J122,0)</f>
        <v>0</v>
      </c>
      <c r="BH122" s="232">
        <f>IF(N122="sníž. přenesená",J122,0)</f>
        <v>0</v>
      </c>
      <c r="BI122" s="232">
        <f>IF(N122="nulová",J122,0)</f>
        <v>0</v>
      </c>
      <c r="BJ122" s="18" t="s">
        <v>82</v>
      </c>
      <c r="BK122" s="232">
        <f>ROUND(I122*H122,2)</f>
        <v>0</v>
      </c>
      <c r="BL122" s="18" t="s">
        <v>160</v>
      </c>
      <c r="BM122" s="231" t="s">
        <v>513</v>
      </c>
    </row>
    <row r="123" s="1" customFormat="1" ht="16.5" customHeight="1">
      <c r="B123" s="39"/>
      <c r="C123" s="220" t="s">
        <v>308</v>
      </c>
      <c r="D123" s="220" t="s">
        <v>155</v>
      </c>
      <c r="E123" s="221" t="s">
        <v>2303</v>
      </c>
      <c r="F123" s="222" t="s">
        <v>2304</v>
      </c>
      <c r="G123" s="223" t="s">
        <v>182</v>
      </c>
      <c r="H123" s="224">
        <v>18.100000000000001</v>
      </c>
      <c r="I123" s="225"/>
      <c r="J123" s="226">
        <f>ROUND(I123*H123,2)</f>
        <v>0</v>
      </c>
      <c r="K123" s="222" t="s">
        <v>19</v>
      </c>
      <c r="L123" s="44"/>
      <c r="M123" s="227" t="s">
        <v>19</v>
      </c>
      <c r="N123" s="228" t="s">
        <v>45</v>
      </c>
      <c r="O123" s="84"/>
      <c r="P123" s="229">
        <f>O123*H123</f>
        <v>0</v>
      </c>
      <c r="Q123" s="229">
        <v>0.0011900000000000001</v>
      </c>
      <c r="R123" s="229">
        <f>Q123*H123</f>
        <v>0.021539000000000003</v>
      </c>
      <c r="S123" s="229">
        <v>0</v>
      </c>
      <c r="T123" s="230">
        <f>S123*H123</f>
        <v>0</v>
      </c>
      <c r="AR123" s="231" t="s">
        <v>160</v>
      </c>
      <c r="AT123" s="231" t="s">
        <v>155</v>
      </c>
      <c r="AU123" s="231" t="s">
        <v>82</v>
      </c>
      <c r="AY123" s="18" t="s">
        <v>153</v>
      </c>
      <c r="BE123" s="232">
        <f>IF(N123="základní",J123,0)</f>
        <v>0</v>
      </c>
      <c r="BF123" s="232">
        <f>IF(N123="snížená",J123,0)</f>
        <v>0</v>
      </c>
      <c r="BG123" s="232">
        <f>IF(N123="zákl. přenesená",J123,0)</f>
        <v>0</v>
      </c>
      <c r="BH123" s="232">
        <f>IF(N123="sníž. přenesená",J123,0)</f>
        <v>0</v>
      </c>
      <c r="BI123" s="232">
        <f>IF(N123="nulová",J123,0)</f>
        <v>0</v>
      </c>
      <c r="BJ123" s="18" t="s">
        <v>82</v>
      </c>
      <c r="BK123" s="232">
        <f>ROUND(I123*H123,2)</f>
        <v>0</v>
      </c>
      <c r="BL123" s="18" t="s">
        <v>160</v>
      </c>
      <c r="BM123" s="231" t="s">
        <v>523</v>
      </c>
    </row>
    <row r="124" s="1" customFormat="1" ht="16.5" customHeight="1">
      <c r="B124" s="39"/>
      <c r="C124" s="220" t="s">
        <v>312</v>
      </c>
      <c r="D124" s="220" t="s">
        <v>155</v>
      </c>
      <c r="E124" s="221" t="s">
        <v>2305</v>
      </c>
      <c r="F124" s="222" t="s">
        <v>2306</v>
      </c>
      <c r="G124" s="223" t="s">
        <v>182</v>
      </c>
      <c r="H124" s="224">
        <v>21.600000000000001</v>
      </c>
      <c r="I124" s="225"/>
      <c r="J124" s="226">
        <f>ROUND(I124*H124,2)</f>
        <v>0</v>
      </c>
      <c r="K124" s="222" t="s">
        <v>19</v>
      </c>
      <c r="L124" s="44"/>
      <c r="M124" s="227" t="s">
        <v>19</v>
      </c>
      <c r="N124" s="228" t="s">
        <v>45</v>
      </c>
      <c r="O124" s="84"/>
      <c r="P124" s="229">
        <f>O124*H124</f>
        <v>0</v>
      </c>
      <c r="Q124" s="229">
        <v>0.0025200000000000001</v>
      </c>
      <c r="R124" s="229">
        <f>Q124*H124</f>
        <v>0.054432000000000008</v>
      </c>
      <c r="S124" s="229">
        <v>0</v>
      </c>
      <c r="T124" s="230">
        <f>S124*H124</f>
        <v>0</v>
      </c>
      <c r="AR124" s="231" t="s">
        <v>160</v>
      </c>
      <c r="AT124" s="231" t="s">
        <v>155</v>
      </c>
      <c r="AU124" s="231" t="s">
        <v>82</v>
      </c>
      <c r="AY124" s="18" t="s">
        <v>153</v>
      </c>
      <c r="BE124" s="232">
        <f>IF(N124="základní",J124,0)</f>
        <v>0</v>
      </c>
      <c r="BF124" s="232">
        <f>IF(N124="snížená",J124,0)</f>
        <v>0</v>
      </c>
      <c r="BG124" s="232">
        <f>IF(N124="zákl. přenesená",J124,0)</f>
        <v>0</v>
      </c>
      <c r="BH124" s="232">
        <f>IF(N124="sníž. přenesená",J124,0)</f>
        <v>0</v>
      </c>
      <c r="BI124" s="232">
        <f>IF(N124="nulová",J124,0)</f>
        <v>0</v>
      </c>
      <c r="BJ124" s="18" t="s">
        <v>82</v>
      </c>
      <c r="BK124" s="232">
        <f>ROUND(I124*H124,2)</f>
        <v>0</v>
      </c>
      <c r="BL124" s="18" t="s">
        <v>160</v>
      </c>
      <c r="BM124" s="231" t="s">
        <v>534</v>
      </c>
    </row>
    <row r="125" s="1" customFormat="1" ht="16.5" customHeight="1">
      <c r="B125" s="39"/>
      <c r="C125" s="220" t="s">
        <v>316</v>
      </c>
      <c r="D125" s="220" t="s">
        <v>155</v>
      </c>
      <c r="E125" s="221" t="s">
        <v>2307</v>
      </c>
      <c r="F125" s="222" t="s">
        <v>2308</v>
      </c>
      <c r="G125" s="223" t="s">
        <v>182</v>
      </c>
      <c r="H125" s="224">
        <v>5</v>
      </c>
      <c r="I125" s="225"/>
      <c r="J125" s="226">
        <f>ROUND(I125*H125,2)</f>
        <v>0</v>
      </c>
      <c r="K125" s="222" t="s">
        <v>19</v>
      </c>
      <c r="L125" s="44"/>
      <c r="M125" s="227" t="s">
        <v>19</v>
      </c>
      <c r="N125" s="228" t="s">
        <v>45</v>
      </c>
      <c r="O125" s="84"/>
      <c r="P125" s="229">
        <f>O125*H125</f>
        <v>0</v>
      </c>
      <c r="Q125" s="229">
        <v>0.0035000000000000001</v>
      </c>
      <c r="R125" s="229">
        <f>Q125*H125</f>
        <v>0.017500000000000002</v>
      </c>
      <c r="S125" s="229">
        <v>0</v>
      </c>
      <c r="T125" s="230">
        <f>S125*H125</f>
        <v>0</v>
      </c>
      <c r="AR125" s="231" t="s">
        <v>160</v>
      </c>
      <c r="AT125" s="231" t="s">
        <v>155</v>
      </c>
      <c r="AU125" s="231" t="s">
        <v>82</v>
      </c>
      <c r="AY125" s="18" t="s">
        <v>153</v>
      </c>
      <c r="BE125" s="232">
        <f>IF(N125="základní",J125,0)</f>
        <v>0</v>
      </c>
      <c r="BF125" s="232">
        <f>IF(N125="snížená",J125,0)</f>
        <v>0</v>
      </c>
      <c r="BG125" s="232">
        <f>IF(N125="zákl. přenesená",J125,0)</f>
        <v>0</v>
      </c>
      <c r="BH125" s="232">
        <f>IF(N125="sníž. přenesená",J125,0)</f>
        <v>0</v>
      </c>
      <c r="BI125" s="232">
        <f>IF(N125="nulová",J125,0)</f>
        <v>0</v>
      </c>
      <c r="BJ125" s="18" t="s">
        <v>82</v>
      </c>
      <c r="BK125" s="232">
        <f>ROUND(I125*H125,2)</f>
        <v>0</v>
      </c>
      <c r="BL125" s="18" t="s">
        <v>160</v>
      </c>
      <c r="BM125" s="231" t="s">
        <v>549</v>
      </c>
    </row>
    <row r="126" s="1" customFormat="1" ht="16.5" customHeight="1">
      <c r="B126" s="39"/>
      <c r="C126" s="220" t="s">
        <v>320</v>
      </c>
      <c r="D126" s="220" t="s">
        <v>155</v>
      </c>
      <c r="E126" s="221" t="s">
        <v>2309</v>
      </c>
      <c r="F126" s="222" t="s">
        <v>2310</v>
      </c>
      <c r="G126" s="223" t="s">
        <v>182</v>
      </c>
      <c r="H126" s="224">
        <v>97.299999999999997</v>
      </c>
      <c r="I126" s="225"/>
      <c r="J126" s="226">
        <f>ROUND(I126*H126,2)</f>
        <v>0</v>
      </c>
      <c r="K126" s="222" t="s">
        <v>19</v>
      </c>
      <c r="L126" s="44"/>
      <c r="M126" s="227" t="s">
        <v>19</v>
      </c>
      <c r="N126" s="228" t="s">
        <v>45</v>
      </c>
      <c r="O126" s="84"/>
      <c r="P126" s="229">
        <f>O126*H126</f>
        <v>0</v>
      </c>
      <c r="Q126" s="229">
        <v>6.9999999999999994E-05</v>
      </c>
      <c r="R126" s="229">
        <f>Q126*H126</f>
        <v>0.0068109999999999993</v>
      </c>
      <c r="S126" s="229">
        <v>0</v>
      </c>
      <c r="T126" s="230">
        <f>S126*H126</f>
        <v>0</v>
      </c>
      <c r="AR126" s="231" t="s">
        <v>160</v>
      </c>
      <c r="AT126" s="231" t="s">
        <v>155</v>
      </c>
      <c r="AU126" s="231" t="s">
        <v>82</v>
      </c>
      <c r="AY126" s="18" t="s">
        <v>153</v>
      </c>
      <c r="BE126" s="232">
        <f>IF(N126="základní",J126,0)</f>
        <v>0</v>
      </c>
      <c r="BF126" s="232">
        <f>IF(N126="snížená",J126,0)</f>
        <v>0</v>
      </c>
      <c r="BG126" s="232">
        <f>IF(N126="zákl. přenesená",J126,0)</f>
        <v>0</v>
      </c>
      <c r="BH126" s="232">
        <f>IF(N126="sníž. přenesená",J126,0)</f>
        <v>0</v>
      </c>
      <c r="BI126" s="232">
        <f>IF(N126="nulová",J126,0)</f>
        <v>0</v>
      </c>
      <c r="BJ126" s="18" t="s">
        <v>82</v>
      </c>
      <c r="BK126" s="232">
        <f>ROUND(I126*H126,2)</f>
        <v>0</v>
      </c>
      <c r="BL126" s="18" t="s">
        <v>160</v>
      </c>
      <c r="BM126" s="231" t="s">
        <v>557</v>
      </c>
    </row>
    <row r="127" s="1" customFormat="1" ht="16.5" customHeight="1">
      <c r="B127" s="39"/>
      <c r="C127" s="220" t="s">
        <v>326</v>
      </c>
      <c r="D127" s="220" t="s">
        <v>155</v>
      </c>
      <c r="E127" s="221" t="s">
        <v>2311</v>
      </c>
      <c r="F127" s="222" t="s">
        <v>2312</v>
      </c>
      <c r="G127" s="223" t="s">
        <v>182</v>
      </c>
      <c r="H127" s="224">
        <v>67.400000000000006</v>
      </c>
      <c r="I127" s="225"/>
      <c r="J127" s="226">
        <f>ROUND(I127*H127,2)</f>
        <v>0</v>
      </c>
      <c r="K127" s="222" t="s">
        <v>19</v>
      </c>
      <c r="L127" s="44"/>
      <c r="M127" s="227" t="s">
        <v>19</v>
      </c>
      <c r="N127" s="228" t="s">
        <v>45</v>
      </c>
      <c r="O127" s="84"/>
      <c r="P127" s="229">
        <f>O127*H127</f>
        <v>0</v>
      </c>
      <c r="Q127" s="229">
        <v>9.0000000000000006E-05</v>
      </c>
      <c r="R127" s="229">
        <f>Q127*H127</f>
        <v>0.0060660000000000011</v>
      </c>
      <c r="S127" s="229">
        <v>0</v>
      </c>
      <c r="T127" s="230">
        <f>S127*H127</f>
        <v>0</v>
      </c>
      <c r="AR127" s="231" t="s">
        <v>160</v>
      </c>
      <c r="AT127" s="231" t="s">
        <v>155</v>
      </c>
      <c r="AU127" s="231" t="s">
        <v>82</v>
      </c>
      <c r="AY127" s="18" t="s">
        <v>153</v>
      </c>
      <c r="BE127" s="232">
        <f>IF(N127="základní",J127,0)</f>
        <v>0</v>
      </c>
      <c r="BF127" s="232">
        <f>IF(N127="snížená",J127,0)</f>
        <v>0</v>
      </c>
      <c r="BG127" s="232">
        <f>IF(N127="zákl. přenesená",J127,0)</f>
        <v>0</v>
      </c>
      <c r="BH127" s="232">
        <f>IF(N127="sníž. přenesená",J127,0)</f>
        <v>0</v>
      </c>
      <c r="BI127" s="232">
        <f>IF(N127="nulová",J127,0)</f>
        <v>0</v>
      </c>
      <c r="BJ127" s="18" t="s">
        <v>82</v>
      </c>
      <c r="BK127" s="232">
        <f>ROUND(I127*H127,2)</f>
        <v>0</v>
      </c>
      <c r="BL127" s="18" t="s">
        <v>160</v>
      </c>
      <c r="BM127" s="231" t="s">
        <v>567</v>
      </c>
    </row>
    <row r="128" s="1" customFormat="1" ht="16.5" customHeight="1">
      <c r="B128" s="39"/>
      <c r="C128" s="220" t="s">
        <v>331</v>
      </c>
      <c r="D128" s="220" t="s">
        <v>155</v>
      </c>
      <c r="E128" s="221" t="s">
        <v>2313</v>
      </c>
      <c r="F128" s="222" t="s">
        <v>2314</v>
      </c>
      <c r="G128" s="223" t="s">
        <v>182</v>
      </c>
      <c r="H128" s="224">
        <v>5</v>
      </c>
      <c r="I128" s="225"/>
      <c r="J128" s="226">
        <f>ROUND(I128*H128,2)</f>
        <v>0</v>
      </c>
      <c r="K128" s="222" t="s">
        <v>19</v>
      </c>
      <c r="L128" s="44"/>
      <c r="M128" s="227" t="s">
        <v>19</v>
      </c>
      <c r="N128" s="228" t="s">
        <v>45</v>
      </c>
      <c r="O128" s="84"/>
      <c r="P128" s="229">
        <f>O128*H128</f>
        <v>0</v>
      </c>
      <c r="Q128" s="229">
        <v>0.00012</v>
      </c>
      <c r="R128" s="229">
        <f>Q128*H128</f>
        <v>0.00060000000000000006</v>
      </c>
      <c r="S128" s="229">
        <v>0</v>
      </c>
      <c r="T128" s="230">
        <f>S128*H128</f>
        <v>0</v>
      </c>
      <c r="AR128" s="231" t="s">
        <v>160</v>
      </c>
      <c r="AT128" s="231" t="s">
        <v>155</v>
      </c>
      <c r="AU128" s="231" t="s">
        <v>82</v>
      </c>
      <c r="AY128" s="18" t="s">
        <v>153</v>
      </c>
      <c r="BE128" s="232">
        <f>IF(N128="základní",J128,0)</f>
        <v>0</v>
      </c>
      <c r="BF128" s="232">
        <f>IF(N128="snížená",J128,0)</f>
        <v>0</v>
      </c>
      <c r="BG128" s="232">
        <f>IF(N128="zákl. přenesená",J128,0)</f>
        <v>0</v>
      </c>
      <c r="BH128" s="232">
        <f>IF(N128="sníž. přenesená",J128,0)</f>
        <v>0</v>
      </c>
      <c r="BI128" s="232">
        <f>IF(N128="nulová",J128,0)</f>
        <v>0</v>
      </c>
      <c r="BJ128" s="18" t="s">
        <v>82</v>
      </c>
      <c r="BK128" s="232">
        <f>ROUND(I128*H128,2)</f>
        <v>0</v>
      </c>
      <c r="BL128" s="18" t="s">
        <v>160</v>
      </c>
      <c r="BM128" s="231" t="s">
        <v>577</v>
      </c>
    </row>
    <row r="129" s="1" customFormat="1" ht="16.5" customHeight="1">
      <c r="B129" s="39"/>
      <c r="C129" s="220" t="s">
        <v>336</v>
      </c>
      <c r="D129" s="220" t="s">
        <v>155</v>
      </c>
      <c r="E129" s="221" t="s">
        <v>2315</v>
      </c>
      <c r="F129" s="222" t="s">
        <v>2316</v>
      </c>
      <c r="G129" s="223" t="s">
        <v>182</v>
      </c>
      <c r="H129" s="224">
        <v>83.700000000000003</v>
      </c>
      <c r="I129" s="225"/>
      <c r="J129" s="226">
        <f>ROUND(I129*H129,2)</f>
        <v>0</v>
      </c>
      <c r="K129" s="222" t="s">
        <v>19</v>
      </c>
      <c r="L129" s="44"/>
      <c r="M129" s="227" t="s">
        <v>19</v>
      </c>
      <c r="N129" s="228" t="s">
        <v>45</v>
      </c>
      <c r="O129" s="84"/>
      <c r="P129" s="229">
        <f>O129*H129</f>
        <v>0</v>
      </c>
      <c r="Q129" s="229">
        <v>0.00020000000000000001</v>
      </c>
      <c r="R129" s="229">
        <f>Q129*H129</f>
        <v>0.016740000000000001</v>
      </c>
      <c r="S129" s="229">
        <v>0</v>
      </c>
      <c r="T129" s="230">
        <f>S129*H129</f>
        <v>0</v>
      </c>
      <c r="AR129" s="231" t="s">
        <v>160</v>
      </c>
      <c r="AT129" s="231" t="s">
        <v>155</v>
      </c>
      <c r="AU129" s="231" t="s">
        <v>82</v>
      </c>
      <c r="AY129" s="18" t="s">
        <v>153</v>
      </c>
      <c r="BE129" s="232">
        <f>IF(N129="základní",J129,0)</f>
        <v>0</v>
      </c>
      <c r="BF129" s="232">
        <f>IF(N129="snížená",J129,0)</f>
        <v>0</v>
      </c>
      <c r="BG129" s="232">
        <f>IF(N129="zákl. přenesená",J129,0)</f>
        <v>0</v>
      </c>
      <c r="BH129" s="232">
        <f>IF(N129="sníž. přenesená",J129,0)</f>
        <v>0</v>
      </c>
      <c r="BI129" s="232">
        <f>IF(N129="nulová",J129,0)</f>
        <v>0</v>
      </c>
      <c r="BJ129" s="18" t="s">
        <v>82</v>
      </c>
      <c r="BK129" s="232">
        <f>ROUND(I129*H129,2)</f>
        <v>0</v>
      </c>
      <c r="BL129" s="18" t="s">
        <v>160</v>
      </c>
      <c r="BM129" s="231" t="s">
        <v>605</v>
      </c>
    </row>
    <row r="130" s="1" customFormat="1" ht="16.5" customHeight="1">
      <c r="B130" s="39"/>
      <c r="C130" s="220" t="s">
        <v>340</v>
      </c>
      <c r="D130" s="220" t="s">
        <v>155</v>
      </c>
      <c r="E130" s="221" t="s">
        <v>2317</v>
      </c>
      <c r="F130" s="222" t="s">
        <v>2318</v>
      </c>
      <c r="G130" s="223" t="s">
        <v>182</v>
      </c>
      <c r="H130" s="224">
        <v>33.399999999999999</v>
      </c>
      <c r="I130" s="225"/>
      <c r="J130" s="226">
        <f>ROUND(I130*H130,2)</f>
        <v>0</v>
      </c>
      <c r="K130" s="222" t="s">
        <v>19</v>
      </c>
      <c r="L130" s="44"/>
      <c r="M130" s="227" t="s">
        <v>19</v>
      </c>
      <c r="N130" s="228" t="s">
        <v>45</v>
      </c>
      <c r="O130" s="84"/>
      <c r="P130" s="229">
        <f>O130*H130</f>
        <v>0</v>
      </c>
      <c r="Q130" s="229">
        <v>0.00024000000000000001</v>
      </c>
      <c r="R130" s="229">
        <f>Q130*H130</f>
        <v>0.0080160000000000006</v>
      </c>
      <c r="S130" s="229">
        <v>0</v>
      </c>
      <c r="T130" s="230">
        <f>S130*H130</f>
        <v>0</v>
      </c>
      <c r="AR130" s="231" t="s">
        <v>160</v>
      </c>
      <c r="AT130" s="231" t="s">
        <v>155</v>
      </c>
      <c r="AU130" s="231" t="s">
        <v>82</v>
      </c>
      <c r="AY130" s="18" t="s">
        <v>153</v>
      </c>
      <c r="BE130" s="232">
        <f>IF(N130="základní",J130,0)</f>
        <v>0</v>
      </c>
      <c r="BF130" s="232">
        <f>IF(N130="snížená",J130,0)</f>
        <v>0</v>
      </c>
      <c r="BG130" s="232">
        <f>IF(N130="zákl. přenesená",J130,0)</f>
        <v>0</v>
      </c>
      <c r="BH130" s="232">
        <f>IF(N130="sníž. přenesená",J130,0)</f>
        <v>0</v>
      </c>
      <c r="BI130" s="232">
        <f>IF(N130="nulová",J130,0)</f>
        <v>0</v>
      </c>
      <c r="BJ130" s="18" t="s">
        <v>82</v>
      </c>
      <c r="BK130" s="232">
        <f>ROUND(I130*H130,2)</f>
        <v>0</v>
      </c>
      <c r="BL130" s="18" t="s">
        <v>160</v>
      </c>
      <c r="BM130" s="231" t="s">
        <v>617</v>
      </c>
    </row>
    <row r="131" s="1" customFormat="1" ht="16.5" customHeight="1">
      <c r="B131" s="39"/>
      <c r="C131" s="220" t="s">
        <v>345</v>
      </c>
      <c r="D131" s="220" t="s">
        <v>155</v>
      </c>
      <c r="E131" s="221" t="s">
        <v>2319</v>
      </c>
      <c r="F131" s="222" t="s">
        <v>2320</v>
      </c>
      <c r="G131" s="223" t="s">
        <v>254</v>
      </c>
      <c r="H131" s="224">
        <v>59</v>
      </c>
      <c r="I131" s="225"/>
      <c r="J131" s="226">
        <f>ROUND(I131*H131,2)</f>
        <v>0</v>
      </c>
      <c r="K131" s="222" t="s">
        <v>19</v>
      </c>
      <c r="L131" s="44"/>
      <c r="M131" s="227" t="s">
        <v>19</v>
      </c>
      <c r="N131" s="228" t="s">
        <v>45</v>
      </c>
      <c r="O131" s="84"/>
      <c r="P131" s="229">
        <f>O131*H131</f>
        <v>0</v>
      </c>
      <c r="Q131" s="229">
        <v>0</v>
      </c>
      <c r="R131" s="229">
        <f>Q131*H131</f>
        <v>0</v>
      </c>
      <c r="S131" s="229">
        <v>0</v>
      </c>
      <c r="T131" s="230">
        <f>S131*H131</f>
        <v>0</v>
      </c>
      <c r="AR131" s="231" t="s">
        <v>160</v>
      </c>
      <c r="AT131" s="231" t="s">
        <v>155</v>
      </c>
      <c r="AU131" s="231" t="s">
        <v>82</v>
      </c>
      <c r="AY131" s="18" t="s">
        <v>153</v>
      </c>
      <c r="BE131" s="232">
        <f>IF(N131="základní",J131,0)</f>
        <v>0</v>
      </c>
      <c r="BF131" s="232">
        <f>IF(N131="snížená",J131,0)</f>
        <v>0</v>
      </c>
      <c r="BG131" s="232">
        <f>IF(N131="zákl. přenesená",J131,0)</f>
        <v>0</v>
      </c>
      <c r="BH131" s="232">
        <f>IF(N131="sníž. přenesená",J131,0)</f>
        <v>0</v>
      </c>
      <c r="BI131" s="232">
        <f>IF(N131="nulová",J131,0)</f>
        <v>0</v>
      </c>
      <c r="BJ131" s="18" t="s">
        <v>82</v>
      </c>
      <c r="BK131" s="232">
        <f>ROUND(I131*H131,2)</f>
        <v>0</v>
      </c>
      <c r="BL131" s="18" t="s">
        <v>160</v>
      </c>
      <c r="BM131" s="231" t="s">
        <v>627</v>
      </c>
    </row>
    <row r="132" s="1" customFormat="1" ht="16.5" customHeight="1">
      <c r="B132" s="39"/>
      <c r="C132" s="220" t="s">
        <v>350</v>
      </c>
      <c r="D132" s="220" t="s">
        <v>155</v>
      </c>
      <c r="E132" s="221" t="s">
        <v>2321</v>
      </c>
      <c r="F132" s="222" t="s">
        <v>2322</v>
      </c>
      <c r="G132" s="223" t="s">
        <v>254</v>
      </c>
      <c r="H132" s="224">
        <v>10</v>
      </c>
      <c r="I132" s="225"/>
      <c r="J132" s="226">
        <f>ROUND(I132*H132,2)</f>
        <v>0</v>
      </c>
      <c r="K132" s="222" t="s">
        <v>19</v>
      </c>
      <c r="L132" s="44"/>
      <c r="M132" s="227" t="s">
        <v>19</v>
      </c>
      <c r="N132" s="228" t="s">
        <v>45</v>
      </c>
      <c r="O132" s="84"/>
      <c r="P132" s="229">
        <f>O132*H132</f>
        <v>0</v>
      </c>
      <c r="Q132" s="229">
        <v>0</v>
      </c>
      <c r="R132" s="229">
        <f>Q132*H132</f>
        <v>0</v>
      </c>
      <c r="S132" s="229">
        <v>0</v>
      </c>
      <c r="T132" s="230">
        <f>S132*H132</f>
        <v>0</v>
      </c>
      <c r="AR132" s="231" t="s">
        <v>160</v>
      </c>
      <c r="AT132" s="231" t="s">
        <v>155</v>
      </c>
      <c r="AU132" s="231" t="s">
        <v>82</v>
      </c>
      <c r="AY132" s="18" t="s">
        <v>153</v>
      </c>
      <c r="BE132" s="232">
        <f>IF(N132="základní",J132,0)</f>
        <v>0</v>
      </c>
      <c r="BF132" s="232">
        <f>IF(N132="snížená",J132,0)</f>
        <v>0</v>
      </c>
      <c r="BG132" s="232">
        <f>IF(N132="zákl. přenesená",J132,0)</f>
        <v>0</v>
      </c>
      <c r="BH132" s="232">
        <f>IF(N132="sníž. přenesená",J132,0)</f>
        <v>0</v>
      </c>
      <c r="BI132" s="232">
        <f>IF(N132="nulová",J132,0)</f>
        <v>0</v>
      </c>
      <c r="BJ132" s="18" t="s">
        <v>82</v>
      </c>
      <c r="BK132" s="232">
        <f>ROUND(I132*H132,2)</f>
        <v>0</v>
      </c>
      <c r="BL132" s="18" t="s">
        <v>160</v>
      </c>
      <c r="BM132" s="231" t="s">
        <v>636</v>
      </c>
    </row>
    <row r="133" s="1" customFormat="1" ht="16.5" customHeight="1">
      <c r="B133" s="39"/>
      <c r="C133" s="220" t="s">
        <v>357</v>
      </c>
      <c r="D133" s="220" t="s">
        <v>155</v>
      </c>
      <c r="E133" s="221" t="s">
        <v>2323</v>
      </c>
      <c r="F133" s="222" t="s">
        <v>2324</v>
      </c>
      <c r="G133" s="223" t="s">
        <v>254</v>
      </c>
      <c r="H133" s="224">
        <v>13</v>
      </c>
      <c r="I133" s="225"/>
      <c r="J133" s="226">
        <f>ROUND(I133*H133,2)</f>
        <v>0</v>
      </c>
      <c r="K133" s="222" t="s">
        <v>19</v>
      </c>
      <c r="L133" s="44"/>
      <c r="M133" s="227" t="s">
        <v>19</v>
      </c>
      <c r="N133" s="228" t="s">
        <v>45</v>
      </c>
      <c r="O133" s="84"/>
      <c r="P133" s="229">
        <f>O133*H133</f>
        <v>0</v>
      </c>
      <c r="Q133" s="229">
        <v>0.00012999999999999999</v>
      </c>
      <c r="R133" s="229">
        <f>Q133*H133</f>
        <v>0.0016899999999999999</v>
      </c>
      <c r="S133" s="229">
        <v>0</v>
      </c>
      <c r="T133" s="230">
        <f>S133*H133</f>
        <v>0</v>
      </c>
      <c r="AR133" s="231" t="s">
        <v>160</v>
      </c>
      <c r="AT133" s="231" t="s">
        <v>155</v>
      </c>
      <c r="AU133" s="231" t="s">
        <v>82</v>
      </c>
      <c r="AY133" s="18" t="s">
        <v>153</v>
      </c>
      <c r="BE133" s="232">
        <f>IF(N133="základní",J133,0)</f>
        <v>0</v>
      </c>
      <c r="BF133" s="232">
        <f>IF(N133="snížená",J133,0)</f>
        <v>0</v>
      </c>
      <c r="BG133" s="232">
        <f>IF(N133="zákl. přenesená",J133,0)</f>
        <v>0</v>
      </c>
      <c r="BH133" s="232">
        <f>IF(N133="sníž. přenesená",J133,0)</f>
        <v>0</v>
      </c>
      <c r="BI133" s="232">
        <f>IF(N133="nulová",J133,0)</f>
        <v>0</v>
      </c>
      <c r="BJ133" s="18" t="s">
        <v>82</v>
      </c>
      <c r="BK133" s="232">
        <f>ROUND(I133*H133,2)</f>
        <v>0</v>
      </c>
      <c r="BL133" s="18" t="s">
        <v>160</v>
      </c>
      <c r="BM133" s="231" t="s">
        <v>645</v>
      </c>
    </row>
    <row r="134" s="1" customFormat="1" ht="16.5" customHeight="1">
      <c r="B134" s="39"/>
      <c r="C134" s="220" t="s">
        <v>364</v>
      </c>
      <c r="D134" s="220" t="s">
        <v>155</v>
      </c>
      <c r="E134" s="221" t="s">
        <v>2325</v>
      </c>
      <c r="F134" s="222" t="s">
        <v>2326</v>
      </c>
      <c r="G134" s="223" t="s">
        <v>254</v>
      </c>
      <c r="H134" s="224">
        <v>10</v>
      </c>
      <c r="I134" s="225"/>
      <c r="J134" s="226">
        <f>ROUND(I134*H134,2)</f>
        <v>0</v>
      </c>
      <c r="K134" s="222" t="s">
        <v>19</v>
      </c>
      <c r="L134" s="44"/>
      <c r="M134" s="227" t="s">
        <v>19</v>
      </c>
      <c r="N134" s="228" t="s">
        <v>45</v>
      </c>
      <c r="O134" s="84"/>
      <c r="P134" s="229">
        <f>O134*H134</f>
        <v>0</v>
      </c>
      <c r="Q134" s="229">
        <v>0.00022000000000000001</v>
      </c>
      <c r="R134" s="229">
        <f>Q134*H134</f>
        <v>0.0022000000000000001</v>
      </c>
      <c r="S134" s="229">
        <v>0</v>
      </c>
      <c r="T134" s="230">
        <f>S134*H134</f>
        <v>0</v>
      </c>
      <c r="AR134" s="231" t="s">
        <v>160</v>
      </c>
      <c r="AT134" s="231" t="s">
        <v>155</v>
      </c>
      <c r="AU134" s="231" t="s">
        <v>82</v>
      </c>
      <c r="AY134" s="18" t="s">
        <v>153</v>
      </c>
      <c r="BE134" s="232">
        <f>IF(N134="základní",J134,0)</f>
        <v>0</v>
      </c>
      <c r="BF134" s="232">
        <f>IF(N134="snížená",J134,0)</f>
        <v>0</v>
      </c>
      <c r="BG134" s="232">
        <f>IF(N134="zákl. přenesená",J134,0)</f>
        <v>0</v>
      </c>
      <c r="BH134" s="232">
        <f>IF(N134="sníž. přenesená",J134,0)</f>
        <v>0</v>
      </c>
      <c r="BI134" s="232">
        <f>IF(N134="nulová",J134,0)</f>
        <v>0</v>
      </c>
      <c r="BJ134" s="18" t="s">
        <v>82</v>
      </c>
      <c r="BK134" s="232">
        <f>ROUND(I134*H134,2)</f>
        <v>0</v>
      </c>
      <c r="BL134" s="18" t="s">
        <v>160</v>
      </c>
      <c r="BM134" s="231" t="s">
        <v>654</v>
      </c>
    </row>
    <row r="135" s="1" customFormat="1" ht="16.5" customHeight="1">
      <c r="B135" s="39"/>
      <c r="C135" s="220" t="s">
        <v>370</v>
      </c>
      <c r="D135" s="220" t="s">
        <v>155</v>
      </c>
      <c r="E135" s="221" t="s">
        <v>2327</v>
      </c>
      <c r="F135" s="222" t="s">
        <v>2328</v>
      </c>
      <c r="G135" s="223" t="s">
        <v>2329</v>
      </c>
      <c r="H135" s="224">
        <v>22</v>
      </c>
      <c r="I135" s="225"/>
      <c r="J135" s="226">
        <f>ROUND(I135*H135,2)</f>
        <v>0</v>
      </c>
      <c r="K135" s="222" t="s">
        <v>19</v>
      </c>
      <c r="L135" s="44"/>
      <c r="M135" s="227" t="s">
        <v>19</v>
      </c>
      <c r="N135" s="228" t="s">
        <v>45</v>
      </c>
      <c r="O135" s="84"/>
      <c r="P135" s="229">
        <f>O135*H135</f>
        <v>0</v>
      </c>
      <c r="Q135" s="229">
        <v>0.00025000000000000001</v>
      </c>
      <c r="R135" s="229">
        <f>Q135*H135</f>
        <v>0.0054999999999999997</v>
      </c>
      <c r="S135" s="229">
        <v>0</v>
      </c>
      <c r="T135" s="230">
        <f>S135*H135</f>
        <v>0</v>
      </c>
      <c r="AR135" s="231" t="s">
        <v>160</v>
      </c>
      <c r="AT135" s="231" t="s">
        <v>155</v>
      </c>
      <c r="AU135" s="231" t="s">
        <v>82</v>
      </c>
      <c r="AY135" s="18" t="s">
        <v>153</v>
      </c>
      <c r="BE135" s="232">
        <f>IF(N135="základní",J135,0)</f>
        <v>0</v>
      </c>
      <c r="BF135" s="232">
        <f>IF(N135="snížená",J135,0)</f>
        <v>0</v>
      </c>
      <c r="BG135" s="232">
        <f>IF(N135="zákl. přenesená",J135,0)</f>
        <v>0</v>
      </c>
      <c r="BH135" s="232">
        <f>IF(N135="sníž. přenesená",J135,0)</f>
        <v>0</v>
      </c>
      <c r="BI135" s="232">
        <f>IF(N135="nulová",J135,0)</f>
        <v>0</v>
      </c>
      <c r="BJ135" s="18" t="s">
        <v>82</v>
      </c>
      <c r="BK135" s="232">
        <f>ROUND(I135*H135,2)</f>
        <v>0</v>
      </c>
      <c r="BL135" s="18" t="s">
        <v>160</v>
      </c>
      <c r="BM135" s="231" t="s">
        <v>665</v>
      </c>
    </row>
    <row r="136" s="1" customFormat="1" ht="16.5" customHeight="1">
      <c r="B136" s="39"/>
      <c r="C136" s="220" t="s">
        <v>378</v>
      </c>
      <c r="D136" s="220" t="s">
        <v>155</v>
      </c>
      <c r="E136" s="221" t="s">
        <v>2330</v>
      </c>
      <c r="F136" s="222" t="s">
        <v>2331</v>
      </c>
      <c r="G136" s="223" t="s">
        <v>254</v>
      </c>
      <c r="H136" s="224">
        <v>51</v>
      </c>
      <c r="I136" s="225"/>
      <c r="J136" s="226">
        <f>ROUND(I136*H136,2)</f>
        <v>0</v>
      </c>
      <c r="K136" s="222" t="s">
        <v>19</v>
      </c>
      <c r="L136" s="44"/>
      <c r="M136" s="227" t="s">
        <v>19</v>
      </c>
      <c r="N136" s="228" t="s">
        <v>45</v>
      </c>
      <c r="O136" s="84"/>
      <c r="P136" s="229">
        <f>O136*H136</f>
        <v>0</v>
      </c>
      <c r="Q136" s="229">
        <v>0.00029</v>
      </c>
      <c r="R136" s="229">
        <f>Q136*H136</f>
        <v>0.014789999999999999</v>
      </c>
      <c r="S136" s="229">
        <v>0</v>
      </c>
      <c r="T136" s="230">
        <f>S136*H136</f>
        <v>0</v>
      </c>
      <c r="AR136" s="231" t="s">
        <v>160</v>
      </c>
      <c r="AT136" s="231" t="s">
        <v>155</v>
      </c>
      <c r="AU136" s="231" t="s">
        <v>82</v>
      </c>
      <c r="AY136" s="18" t="s">
        <v>153</v>
      </c>
      <c r="BE136" s="232">
        <f>IF(N136="základní",J136,0)</f>
        <v>0</v>
      </c>
      <c r="BF136" s="232">
        <f>IF(N136="snížená",J136,0)</f>
        <v>0</v>
      </c>
      <c r="BG136" s="232">
        <f>IF(N136="zákl. přenesená",J136,0)</f>
        <v>0</v>
      </c>
      <c r="BH136" s="232">
        <f>IF(N136="sníž. přenesená",J136,0)</f>
        <v>0</v>
      </c>
      <c r="BI136" s="232">
        <f>IF(N136="nulová",J136,0)</f>
        <v>0</v>
      </c>
      <c r="BJ136" s="18" t="s">
        <v>82</v>
      </c>
      <c r="BK136" s="232">
        <f>ROUND(I136*H136,2)</f>
        <v>0</v>
      </c>
      <c r="BL136" s="18" t="s">
        <v>160</v>
      </c>
      <c r="BM136" s="231" t="s">
        <v>674</v>
      </c>
    </row>
    <row r="137" s="1" customFormat="1" ht="16.5" customHeight="1">
      <c r="B137" s="39"/>
      <c r="C137" s="220" t="s">
        <v>382</v>
      </c>
      <c r="D137" s="220" t="s">
        <v>155</v>
      </c>
      <c r="E137" s="221" t="s">
        <v>2332</v>
      </c>
      <c r="F137" s="222" t="s">
        <v>2333</v>
      </c>
      <c r="G137" s="223" t="s">
        <v>254</v>
      </c>
      <c r="H137" s="224">
        <v>10</v>
      </c>
      <c r="I137" s="225"/>
      <c r="J137" s="226">
        <f>ROUND(I137*H137,2)</f>
        <v>0</v>
      </c>
      <c r="K137" s="222" t="s">
        <v>19</v>
      </c>
      <c r="L137" s="44"/>
      <c r="M137" s="227" t="s">
        <v>19</v>
      </c>
      <c r="N137" s="228" t="s">
        <v>45</v>
      </c>
      <c r="O137" s="84"/>
      <c r="P137" s="229">
        <f>O137*H137</f>
        <v>0</v>
      </c>
      <c r="Q137" s="229">
        <v>0.00018000000000000001</v>
      </c>
      <c r="R137" s="229">
        <f>Q137*H137</f>
        <v>0.0018000000000000002</v>
      </c>
      <c r="S137" s="229">
        <v>0</v>
      </c>
      <c r="T137" s="230">
        <f>S137*H137</f>
        <v>0</v>
      </c>
      <c r="AR137" s="231" t="s">
        <v>160</v>
      </c>
      <c r="AT137" s="231" t="s">
        <v>155</v>
      </c>
      <c r="AU137" s="231" t="s">
        <v>82</v>
      </c>
      <c r="AY137" s="18" t="s">
        <v>153</v>
      </c>
      <c r="BE137" s="232">
        <f>IF(N137="základní",J137,0)</f>
        <v>0</v>
      </c>
      <c r="BF137" s="232">
        <f>IF(N137="snížená",J137,0)</f>
        <v>0</v>
      </c>
      <c r="BG137" s="232">
        <f>IF(N137="zákl. přenesená",J137,0)</f>
        <v>0</v>
      </c>
      <c r="BH137" s="232">
        <f>IF(N137="sníž. přenesená",J137,0)</f>
        <v>0</v>
      </c>
      <c r="BI137" s="232">
        <f>IF(N137="nulová",J137,0)</f>
        <v>0</v>
      </c>
      <c r="BJ137" s="18" t="s">
        <v>82</v>
      </c>
      <c r="BK137" s="232">
        <f>ROUND(I137*H137,2)</f>
        <v>0</v>
      </c>
      <c r="BL137" s="18" t="s">
        <v>160</v>
      </c>
      <c r="BM137" s="231" t="s">
        <v>683</v>
      </c>
    </row>
    <row r="138" s="1" customFormat="1" ht="16.5" customHeight="1">
      <c r="B138" s="39"/>
      <c r="C138" s="220" t="s">
        <v>441</v>
      </c>
      <c r="D138" s="220" t="s">
        <v>155</v>
      </c>
      <c r="E138" s="221" t="s">
        <v>2334</v>
      </c>
      <c r="F138" s="222" t="s">
        <v>2335</v>
      </c>
      <c r="G138" s="223" t="s">
        <v>254</v>
      </c>
      <c r="H138" s="224">
        <v>10</v>
      </c>
      <c r="I138" s="225"/>
      <c r="J138" s="226">
        <f>ROUND(I138*H138,2)</f>
        <v>0</v>
      </c>
      <c r="K138" s="222" t="s">
        <v>19</v>
      </c>
      <c r="L138" s="44"/>
      <c r="M138" s="227" t="s">
        <v>19</v>
      </c>
      <c r="N138" s="228" t="s">
        <v>45</v>
      </c>
      <c r="O138" s="84"/>
      <c r="P138" s="229">
        <f>O138*H138</f>
        <v>0</v>
      </c>
      <c r="Q138" s="229">
        <v>2.0000000000000002E-05</v>
      </c>
      <c r="R138" s="229">
        <f>Q138*H138</f>
        <v>0.00020000000000000001</v>
      </c>
      <c r="S138" s="229">
        <v>0</v>
      </c>
      <c r="T138" s="230">
        <f>S138*H138</f>
        <v>0</v>
      </c>
      <c r="AR138" s="231" t="s">
        <v>160</v>
      </c>
      <c r="AT138" s="231" t="s">
        <v>155</v>
      </c>
      <c r="AU138" s="231" t="s">
        <v>82</v>
      </c>
      <c r="AY138" s="18" t="s">
        <v>153</v>
      </c>
      <c r="BE138" s="232">
        <f>IF(N138="základní",J138,0)</f>
        <v>0</v>
      </c>
      <c r="BF138" s="232">
        <f>IF(N138="snížená",J138,0)</f>
        <v>0</v>
      </c>
      <c r="BG138" s="232">
        <f>IF(N138="zákl. přenesená",J138,0)</f>
        <v>0</v>
      </c>
      <c r="BH138" s="232">
        <f>IF(N138="sníž. přenesená",J138,0)</f>
        <v>0</v>
      </c>
      <c r="BI138" s="232">
        <f>IF(N138="nulová",J138,0)</f>
        <v>0</v>
      </c>
      <c r="BJ138" s="18" t="s">
        <v>82</v>
      </c>
      <c r="BK138" s="232">
        <f>ROUND(I138*H138,2)</f>
        <v>0</v>
      </c>
      <c r="BL138" s="18" t="s">
        <v>160</v>
      </c>
      <c r="BM138" s="231" t="s">
        <v>693</v>
      </c>
    </row>
    <row r="139" s="1" customFormat="1" ht="16.5" customHeight="1">
      <c r="B139" s="39"/>
      <c r="C139" s="220" t="s">
        <v>445</v>
      </c>
      <c r="D139" s="220" t="s">
        <v>155</v>
      </c>
      <c r="E139" s="221" t="s">
        <v>2336</v>
      </c>
      <c r="F139" s="222" t="s">
        <v>2337</v>
      </c>
      <c r="G139" s="223" t="s">
        <v>254</v>
      </c>
      <c r="H139" s="224">
        <v>2</v>
      </c>
      <c r="I139" s="225"/>
      <c r="J139" s="226">
        <f>ROUND(I139*H139,2)</f>
        <v>0</v>
      </c>
      <c r="K139" s="222" t="s">
        <v>19</v>
      </c>
      <c r="L139" s="44"/>
      <c r="M139" s="227" t="s">
        <v>19</v>
      </c>
      <c r="N139" s="228" t="s">
        <v>45</v>
      </c>
      <c r="O139" s="84"/>
      <c r="P139" s="229">
        <f>O139*H139</f>
        <v>0</v>
      </c>
      <c r="Q139" s="229">
        <v>0.00075000000000000002</v>
      </c>
      <c r="R139" s="229">
        <f>Q139*H139</f>
        <v>0.0015</v>
      </c>
      <c r="S139" s="229">
        <v>0</v>
      </c>
      <c r="T139" s="230">
        <f>S139*H139</f>
        <v>0</v>
      </c>
      <c r="AR139" s="231" t="s">
        <v>160</v>
      </c>
      <c r="AT139" s="231" t="s">
        <v>155</v>
      </c>
      <c r="AU139" s="231" t="s">
        <v>82</v>
      </c>
      <c r="AY139" s="18" t="s">
        <v>153</v>
      </c>
      <c r="BE139" s="232">
        <f>IF(N139="základní",J139,0)</f>
        <v>0</v>
      </c>
      <c r="BF139" s="232">
        <f>IF(N139="snížená",J139,0)</f>
        <v>0</v>
      </c>
      <c r="BG139" s="232">
        <f>IF(N139="zákl. přenesená",J139,0)</f>
        <v>0</v>
      </c>
      <c r="BH139" s="232">
        <f>IF(N139="sníž. přenesená",J139,0)</f>
        <v>0</v>
      </c>
      <c r="BI139" s="232">
        <f>IF(N139="nulová",J139,0)</f>
        <v>0</v>
      </c>
      <c r="BJ139" s="18" t="s">
        <v>82</v>
      </c>
      <c r="BK139" s="232">
        <f>ROUND(I139*H139,2)</f>
        <v>0</v>
      </c>
      <c r="BL139" s="18" t="s">
        <v>160</v>
      </c>
      <c r="BM139" s="231" t="s">
        <v>704</v>
      </c>
    </row>
    <row r="140" s="1" customFormat="1" ht="16.5" customHeight="1">
      <c r="B140" s="39"/>
      <c r="C140" s="220" t="s">
        <v>449</v>
      </c>
      <c r="D140" s="220" t="s">
        <v>155</v>
      </c>
      <c r="E140" s="221" t="s">
        <v>2338</v>
      </c>
      <c r="F140" s="222" t="s">
        <v>2339</v>
      </c>
      <c r="G140" s="223" t="s">
        <v>254</v>
      </c>
      <c r="H140" s="224">
        <v>5</v>
      </c>
      <c r="I140" s="225"/>
      <c r="J140" s="226">
        <f>ROUND(I140*H140,2)</f>
        <v>0</v>
      </c>
      <c r="K140" s="222" t="s">
        <v>19</v>
      </c>
      <c r="L140" s="44"/>
      <c r="M140" s="227" t="s">
        <v>19</v>
      </c>
      <c r="N140" s="228" t="s">
        <v>45</v>
      </c>
      <c r="O140" s="84"/>
      <c r="P140" s="229">
        <f>O140*H140</f>
        <v>0</v>
      </c>
      <c r="Q140" s="229">
        <v>0.00097000000000000005</v>
      </c>
      <c r="R140" s="229">
        <f>Q140*H140</f>
        <v>0.0048500000000000001</v>
      </c>
      <c r="S140" s="229">
        <v>0</v>
      </c>
      <c r="T140" s="230">
        <f>S140*H140</f>
        <v>0</v>
      </c>
      <c r="AR140" s="231" t="s">
        <v>160</v>
      </c>
      <c r="AT140" s="231" t="s">
        <v>155</v>
      </c>
      <c r="AU140" s="231" t="s">
        <v>82</v>
      </c>
      <c r="AY140" s="18" t="s">
        <v>153</v>
      </c>
      <c r="BE140" s="232">
        <f>IF(N140="základní",J140,0)</f>
        <v>0</v>
      </c>
      <c r="BF140" s="232">
        <f>IF(N140="snížená",J140,0)</f>
        <v>0</v>
      </c>
      <c r="BG140" s="232">
        <f>IF(N140="zákl. přenesená",J140,0)</f>
        <v>0</v>
      </c>
      <c r="BH140" s="232">
        <f>IF(N140="sníž. přenesená",J140,0)</f>
        <v>0</v>
      </c>
      <c r="BI140" s="232">
        <f>IF(N140="nulová",J140,0)</f>
        <v>0</v>
      </c>
      <c r="BJ140" s="18" t="s">
        <v>82</v>
      </c>
      <c r="BK140" s="232">
        <f>ROUND(I140*H140,2)</f>
        <v>0</v>
      </c>
      <c r="BL140" s="18" t="s">
        <v>160</v>
      </c>
      <c r="BM140" s="231" t="s">
        <v>713</v>
      </c>
    </row>
    <row r="141" s="1" customFormat="1" ht="16.5" customHeight="1">
      <c r="B141" s="39"/>
      <c r="C141" s="220" t="s">
        <v>453</v>
      </c>
      <c r="D141" s="220" t="s">
        <v>155</v>
      </c>
      <c r="E141" s="221" t="s">
        <v>2340</v>
      </c>
      <c r="F141" s="222" t="s">
        <v>2341</v>
      </c>
      <c r="G141" s="223" t="s">
        <v>254</v>
      </c>
      <c r="H141" s="224">
        <v>5</v>
      </c>
      <c r="I141" s="225"/>
      <c r="J141" s="226">
        <f>ROUND(I141*H141,2)</f>
        <v>0</v>
      </c>
      <c r="K141" s="222" t="s">
        <v>19</v>
      </c>
      <c r="L141" s="44"/>
      <c r="M141" s="227" t="s">
        <v>19</v>
      </c>
      <c r="N141" s="228" t="s">
        <v>45</v>
      </c>
      <c r="O141" s="84"/>
      <c r="P141" s="229">
        <f>O141*H141</f>
        <v>0</v>
      </c>
      <c r="Q141" s="229">
        <v>0.00123</v>
      </c>
      <c r="R141" s="229">
        <f>Q141*H141</f>
        <v>0.0061500000000000001</v>
      </c>
      <c r="S141" s="229">
        <v>0</v>
      </c>
      <c r="T141" s="230">
        <f>S141*H141</f>
        <v>0</v>
      </c>
      <c r="AR141" s="231" t="s">
        <v>160</v>
      </c>
      <c r="AT141" s="231" t="s">
        <v>155</v>
      </c>
      <c r="AU141" s="231" t="s">
        <v>82</v>
      </c>
      <c r="AY141" s="18" t="s">
        <v>153</v>
      </c>
      <c r="BE141" s="232">
        <f>IF(N141="základní",J141,0)</f>
        <v>0</v>
      </c>
      <c r="BF141" s="232">
        <f>IF(N141="snížená",J141,0)</f>
        <v>0</v>
      </c>
      <c r="BG141" s="232">
        <f>IF(N141="zákl. přenesená",J141,0)</f>
        <v>0</v>
      </c>
      <c r="BH141" s="232">
        <f>IF(N141="sníž. přenesená",J141,0)</f>
        <v>0</v>
      </c>
      <c r="BI141" s="232">
        <f>IF(N141="nulová",J141,0)</f>
        <v>0</v>
      </c>
      <c r="BJ141" s="18" t="s">
        <v>82</v>
      </c>
      <c r="BK141" s="232">
        <f>ROUND(I141*H141,2)</f>
        <v>0</v>
      </c>
      <c r="BL141" s="18" t="s">
        <v>160</v>
      </c>
      <c r="BM141" s="231" t="s">
        <v>725</v>
      </c>
    </row>
    <row r="142" s="1" customFormat="1" ht="16.5" customHeight="1">
      <c r="B142" s="39"/>
      <c r="C142" s="220" t="s">
        <v>465</v>
      </c>
      <c r="D142" s="220" t="s">
        <v>155</v>
      </c>
      <c r="E142" s="221" t="s">
        <v>2342</v>
      </c>
      <c r="F142" s="222" t="s">
        <v>2343</v>
      </c>
      <c r="G142" s="223" t="s">
        <v>254</v>
      </c>
      <c r="H142" s="224">
        <v>2</v>
      </c>
      <c r="I142" s="225"/>
      <c r="J142" s="226">
        <f>ROUND(I142*H142,2)</f>
        <v>0</v>
      </c>
      <c r="K142" s="222" t="s">
        <v>19</v>
      </c>
      <c r="L142" s="44"/>
      <c r="M142" s="227" t="s">
        <v>19</v>
      </c>
      <c r="N142" s="228" t="s">
        <v>45</v>
      </c>
      <c r="O142" s="84"/>
      <c r="P142" s="229">
        <f>O142*H142</f>
        <v>0</v>
      </c>
      <c r="Q142" s="229">
        <v>0.00175</v>
      </c>
      <c r="R142" s="229">
        <f>Q142*H142</f>
        <v>0.0035000000000000001</v>
      </c>
      <c r="S142" s="229">
        <v>0</v>
      </c>
      <c r="T142" s="230">
        <f>S142*H142</f>
        <v>0</v>
      </c>
      <c r="AR142" s="231" t="s">
        <v>160</v>
      </c>
      <c r="AT142" s="231" t="s">
        <v>155</v>
      </c>
      <c r="AU142" s="231" t="s">
        <v>82</v>
      </c>
      <c r="AY142" s="18" t="s">
        <v>153</v>
      </c>
      <c r="BE142" s="232">
        <f>IF(N142="základní",J142,0)</f>
        <v>0</v>
      </c>
      <c r="BF142" s="232">
        <f>IF(N142="snížená",J142,0)</f>
        <v>0</v>
      </c>
      <c r="BG142" s="232">
        <f>IF(N142="zákl. přenesená",J142,0)</f>
        <v>0</v>
      </c>
      <c r="BH142" s="232">
        <f>IF(N142="sníž. přenesená",J142,0)</f>
        <v>0</v>
      </c>
      <c r="BI142" s="232">
        <f>IF(N142="nulová",J142,0)</f>
        <v>0</v>
      </c>
      <c r="BJ142" s="18" t="s">
        <v>82</v>
      </c>
      <c r="BK142" s="232">
        <f>ROUND(I142*H142,2)</f>
        <v>0</v>
      </c>
      <c r="BL142" s="18" t="s">
        <v>160</v>
      </c>
      <c r="BM142" s="231" t="s">
        <v>736</v>
      </c>
    </row>
    <row r="143" s="1" customFormat="1" ht="16.5" customHeight="1">
      <c r="B143" s="39"/>
      <c r="C143" s="220" t="s">
        <v>472</v>
      </c>
      <c r="D143" s="220" t="s">
        <v>155</v>
      </c>
      <c r="E143" s="221" t="s">
        <v>2344</v>
      </c>
      <c r="F143" s="222" t="s">
        <v>2345</v>
      </c>
      <c r="G143" s="223" t="s">
        <v>254</v>
      </c>
      <c r="H143" s="224">
        <v>1</v>
      </c>
      <c r="I143" s="225"/>
      <c r="J143" s="226">
        <f>ROUND(I143*H143,2)</f>
        <v>0</v>
      </c>
      <c r="K143" s="222" t="s">
        <v>19</v>
      </c>
      <c r="L143" s="44"/>
      <c r="M143" s="227" t="s">
        <v>19</v>
      </c>
      <c r="N143" s="228" t="s">
        <v>45</v>
      </c>
      <c r="O143" s="84"/>
      <c r="P143" s="229">
        <f>O143*H143</f>
        <v>0</v>
      </c>
      <c r="Q143" s="229">
        <v>0.0023800000000000002</v>
      </c>
      <c r="R143" s="229">
        <f>Q143*H143</f>
        <v>0.0023800000000000002</v>
      </c>
      <c r="S143" s="229">
        <v>0</v>
      </c>
      <c r="T143" s="230">
        <f>S143*H143</f>
        <v>0</v>
      </c>
      <c r="AR143" s="231" t="s">
        <v>160</v>
      </c>
      <c r="AT143" s="231" t="s">
        <v>155</v>
      </c>
      <c r="AU143" s="231" t="s">
        <v>82</v>
      </c>
      <c r="AY143" s="18" t="s">
        <v>153</v>
      </c>
      <c r="BE143" s="232">
        <f>IF(N143="základní",J143,0)</f>
        <v>0</v>
      </c>
      <c r="BF143" s="232">
        <f>IF(N143="snížená",J143,0)</f>
        <v>0</v>
      </c>
      <c r="BG143" s="232">
        <f>IF(N143="zákl. přenesená",J143,0)</f>
        <v>0</v>
      </c>
      <c r="BH143" s="232">
        <f>IF(N143="sníž. přenesená",J143,0)</f>
        <v>0</v>
      </c>
      <c r="BI143" s="232">
        <f>IF(N143="nulová",J143,0)</f>
        <v>0</v>
      </c>
      <c r="BJ143" s="18" t="s">
        <v>82</v>
      </c>
      <c r="BK143" s="232">
        <f>ROUND(I143*H143,2)</f>
        <v>0</v>
      </c>
      <c r="BL143" s="18" t="s">
        <v>160</v>
      </c>
      <c r="BM143" s="231" t="s">
        <v>748</v>
      </c>
    </row>
    <row r="144" s="1" customFormat="1" ht="16.5" customHeight="1">
      <c r="B144" s="39"/>
      <c r="C144" s="220" t="s">
        <v>477</v>
      </c>
      <c r="D144" s="220" t="s">
        <v>155</v>
      </c>
      <c r="E144" s="221" t="s">
        <v>2346</v>
      </c>
      <c r="F144" s="222" t="s">
        <v>2347</v>
      </c>
      <c r="G144" s="223" t="s">
        <v>254</v>
      </c>
      <c r="H144" s="224">
        <v>5</v>
      </c>
      <c r="I144" s="225"/>
      <c r="J144" s="226">
        <f>ROUND(I144*H144,2)</f>
        <v>0</v>
      </c>
      <c r="K144" s="222" t="s">
        <v>19</v>
      </c>
      <c r="L144" s="44"/>
      <c r="M144" s="227" t="s">
        <v>19</v>
      </c>
      <c r="N144" s="228" t="s">
        <v>45</v>
      </c>
      <c r="O144" s="84"/>
      <c r="P144" s="229">
        <f>O144*H144</f>
        <v>0</v>
      </c>
      <c r="Q144" s="229">
        <v>0.0012700000000000001</v>
      </c>
      <c r="R144" s="229">
        <f>Q144*H144</f>
        <v>0.0063500000000000006</v>
      </c>
      <c r="S144" s="229">
        <v>0</v>
      </c>
      <c r="T144" s="230">
        <f>S144*H144</f>
        <v>0</v>
      </c>
      <c r="AR144" s="231" t="s">
        <v>160</v>
      </c>
      <c r="AT144" s="231" t="s">
        <v>155</v>
      </c>
      <c r="AU144" s="231" t="s">
        <v>82</v>
      </c>
      <c r="AY144" s="18" t="s">
        <v>153</v>
      </c>
      <c r="BE144" s="232">
        <f>IF(N144="základní",J144,0)</f>
        <v>0</v>
      </c>
      <c r="BF144" s="232">
        <f>IF(N144="snížená",J144,0)</f>
        <v>0</v>
      </c>
      <c r="BG144" s="232">
        <f>IF(N144="zákl. přenesená",J144,0)</f>
        <v>0</v>
      </c>
      <c r="BH144" s="232">
        <f>IF(N144="sníž. přenesená",J144,0)</f>
        <v>0</v>
      </c>
      <c r="BI144" s="232">
        <f>IF(N144="nulová",J144,0)</f>
        <v>0</v>
      </c>
      <c r="BJ144" s="18" t="s">
        <v>82</v>
      </c>
      <c r="BK144" s="232">
        <f>ROUND(I144*H144,2)</f>
        <v>0</v>
      </c>
      <c r="BL144" s="18" t="s">
        <v>160</v>
      </c>
      <c r="BM144" s="231" t="s">
        <v>764</v>
      </c>
    </row>
    <row r="145" s="1" customFormat="1" ht="16.5" customHeight="1">
      <c r="B145" s="39"/>
      <c r="C145" s="220" t="s">
        <v>483</v>
      </c>
      <c r="D145" s="220" t="s">
        <v>155</v>
      </c>
      <c r="E145" s="221" t="s">
        <v>2348</v>
      </c>
      <c r="F145" s="222" t="s">
        <v>2349</v>
      </c>
      <c r="G145" s="223" t="s">
        <v>254</v>
      </c>
      <c r="H145" s="224">
        <v>2</v>
      </c>
      <c r="I145" s="225"/>
      <c r="J145" s="226">
        <f>ROUND(I145*H145,2)</f>
        <v>0</v>
      </c>
      <c r="K145" s="222" t="s">
        <v>19</v>
      </c>
      <c r="L145" s="44"/>
      <c r="M145" s="227" t="s">
        <v>19</v>
      </c>
      <c r="N145" s="228" t="s">
        <v>45</v>
      </c>
      <c r="O145" s="84"/>
      <c r="P145" s="229">
        <f>O145*H145</f>
        <v>0</v>
      </c>
      <c r="Q145" s="229">
        <v>0</v>
      </c>
      <c r="R145" s="229">
        <f>Q145*H145</f>
        <v>0</v>
      </c>
      <c r="S145" s="229">
        <v>0</v>
      </c>
      <c r="T145" s="230">
        <f>S145*H145</f>
        <v>0</v>
      </c>
      <c r="AR145" s="231" t="s">
        <v>160</v>
      </c>
      <c r="AT145" s="231" t="s">
        <v>155</v>
      </c>
      <c r="AU145" s="231" t="s">
        <v>82</v>
      </c>
      <c r="AY145" s="18" t="s">
        <v>153</v>
      </c>
      <c r="BE145" s="232">
        <f>IF(N145="základní",J145,0)</f>
        <v>0</v>
      </c>
      <c r="BF145" s="232">
        <f>IF(N145="snížená",J145,0)</f>
        <v>0</v>
      </c>
      <c r="BG145" s="232">
        <f>IF(N145="zákl. přenesená",J145,0)</f>
        <v>0</v>
      </c>
      <c r="BH145" s="232">
        <f>IF(N145="sníž. přenesená",J145,0)</f>
        <v>0</v>
      </c>
      <c r="BI145" s="232">
        <f>IF(N145="nulová",J145,0)</f>
        <v>0</v>
      </c>
      <c r="BJ145" s="18" t="s">
        <v>82</v>
      </c>
      <c r="BK145" s="232">
        <f>ROUND(I145*H145,2)</f>
        <v>0</v>
      </c>
      <c r="BL145" s="18" t="s">
        <v>160</v>
      </c>
      <c r="BM145" s="231" t="s">
        <v>777</v>
      </c>
    </row>
    <row r="146" s="1" customFormat="1" ht="16.5" customHeight="1">
      <c r="B146" s="39"/>
      <c r="C146" s="220" t="s">
        <v>488</v>
      </c>
      <c r="D146" s="220" t="s">
        <v>155</v>
      </c>
      <c r="E146" s="221" t="s">
        <v>2350</v>
      </c>
      <c r="F146" s="222" t="s">
        <v>2351</v>
      </c>
      <c r="G146" s="223" t="s">
        <v>182</v>
      </c>
      <c r="H146" s="224">
        <v>286.80000000000001</v>
      </c>
      <c r="I146" s="225"/>
      <c r="J146" s="226">
        <f>ROUND(I146*H146,2)</f>
        <v>0</v>
      </c>
      <c r="K146" s="222" t="s">
        <v>19</v>
      </c>
      <c r="L146" s="44"/>
      <c r="M146" s="227" t="s">
        <v>19</v>
      </c>
      <c r="N146" s="228" t="s">
        <v>45</v>
      </c>
      <c r="O146" s="84"/>
      <c r="P146" s="229">
        <f>O146*H146</f>
        <v>0</v>
      </c>
      <c r="Q146" s="229">
        <v>1.0000000000000001E-05</v>
      </c>
      <c r="R146" s="229">
        <f>Q146*H146</f>
        <v>0.0028680000000000003</v>
      </c>
      <c r="S146" s="229">
        <v>0</v>
      </c>
      <c r="T146" s="230">
        <f>S146*H146</f>
        <v>0</v>
      </c>
      <c r="AR146" s="231" t="s">
        <v>160</v>
      </c>
      <c r="AT146" s="231" t="s">
        <v>155</v>
      </c>
      <c r="AU146" s="231" t="s">
        <v>82</v>
      </c>
      <c r="AY146" s="18" t="s">
        <v>153</v>
      </c>
      <c r="BE146" s="232">
        <f>IF(N146="základní",J146,0)</f>
        <v>0</v>
      </c>
      <c r="BF146" s="232">
        <f>IF(N146="snížená",J146,0)</f>
        <v>0</v>
      </c>
      <c r="BG146" s="232">
        <f>IF(N146="zákl. přenesená",J146,0)</f>
        <v>0</v>
      </c>
      <c r="BH146" s="232">
        <f>IF(N146="sníž. přenesená",J146,0)</f>
        <v>0</v>
      </c>
      <c r="BI146" s="232">
        <f>IF(N146="nulová",J146,0)</f>
        <v>0</v>
      </c>
      <c r="BJ146" s="18" t="s">
        <v>82</v>
      </c>
      <c r="BK146" s="232">
        <f>ROUND(I146*H146,2)</f>
        <v>0</v>
      </c>
      <c r="BL146" s="18" t="s">
        <v>160</v>
      </c>
      <c r="BM146" s="231" t="s">
        <v>794</v>
      </c>
    </row>
    <row r="147" s="1" customFormat="1" ht="16.5" customHeight="1">
      <c r="B147" s="39"/>
      <c r="C147" s="220" t="s">
        <v>493</v>
      </c>
      <c r="D147" s="220" t="s">
        <v>155</v>
      </c>
      <c r="E147" s="221" t="s">
        <v>2352</v>
      </c>
      <c r="F147" s="222" t="s">
        <v>2353</v>
      </c>
      <c r="G147" s="223" t="s">
        <v>182</v>
      </c>
      <c r="H147" s="224">
        <v>286.80000000000001</v>
      </c>
      <c r="I147" s="225"/>
      <c r="J147" s="226">
        <f>ROUND(I147*H147,2)</f>
        <v>0</v>
      </c>
      <c r="K147" s="222" t="s">
        <v>19</v>
      </c>
      <c r="L147" s="44"/>
      <c r="M147" s="227" t="s">
        <v>19</v>
      </c>
      <c r="N147" s="228" t="s">
        <v>45</v>
      </c>
      <c r="O147" s="84"/>
      <c r="P147" s="229">
        <f>O147*H147</f>
        <v>0</v>
      </c>
      <c r="Q147" s="229">
        <v>0.00040000000000000002</v>
      </c>
      <c r="R147" s="229">
        <f>Q147*H147</f>
        <v>0.11472000000000002</v>
      </c>
      <c r="S147" s="229">
        <v>0</v>
      </c>
      <c r="T147" s="230">
        <f>S147*H147</f>
        <v>0</v>
      </c>
      <c r="AR147" s="231" t="s">
        <v>160</v>
      </c>
      <c r="AT147" s="231" t="s">
        <v>155</v>
      </c>
      <c r="AU147" s="231" t="s">
        <v>82</v>
      </c>
      <c r="AY147" s="18" t="s">
        <v>153</v>
      </c>
      <c r="BE147" s="232">
        <f>IF(N147="základní",J147,0)</f>
        <v>0</v>
      </c>
      <c r="BF147" s="232">
        <f>IF(N147="snížená",J147,0)</f>
        <v>0</v>
      </c>
      <c r="BG147" s="232">
        <f>IF(N147="zákl. přenesená",J147,0)</f>
        <v>0</v>
      </c>
      <c r="BH147" s="232">
        <f>IF(N147="sníž. přenesená",J147,0)</f>
        <v>0</v>
      </c>
      <c r="BI147" s="232">
        <f>IF(N147="nulová",J147,0)</f>
        <v>0</v>
      </c>
      <c r="BJ147" s="18" t="s">
        <v>82</v>
      </c>
      <c r="BK147" s="232">
        <f>ROUND(I147*H147,2)</f>
        <v>0</v>
      </c>
      <c r="BL147" s="18" t="s">
        <v>160</v>
      </c>
      <c r="BM147" s="231" t="s">
        <v>807</v>
      </c>
    </row>
    <row r="148" s="1" customFormat="1" ht="16.5" customHeight="1">
      <c r="B148" s="39"/>
      <c r="C148" s="220" t="s">
        <v>498</v>
      </c>
      <c r="D148" s="220" t="s">
        <v>155</v>
      </c>
      <c r="E148" s="221" t="s">
        <v>2354</v>
      </c>
      <c r="F148" s="222" t="s">
        <v>2355</v>
      </c>
      <c r="G148" s="223" t="s">
        <v>215</v>
      </c>
      <c r="H148" s="224">
        <v>1.542</v>
      </c>
      <c r="I148" s="225"/>
      <c r="J148" s="226">
        <f>ROUND(I148*H148,2)</f>
        <v>0</v>
      </c>
      <c r="K148" s="222" t="s">
        <v>19</v>
      </c>
      <c r="L148" s="44"/>
      <c r="M148" s="227" t="s">
        <v>19</v>
      </c>
      <c r="N148" s="228" t="s">
        <v>45</v>
      </c>
      <c r="O148" s="84"/>
      <c r="P148" s="229">
        <f>O148*H148</f>
        <v>0</v>
      </c>
      <c r="Q148" s="229">
        <v>0</v>
      </c>
      <c r="R148" s="229">
        <f>Q148*H148</f>
        <v>0</v>
      </c>
      <c r="S148" s="229">
        <v>0</v>
      </c>
      <c r="T148" s="230">
        <f>S148*H148</f>
        <v>0</v>
      </c>
      <c r="AR148" s="231" t="s">
        <v>160</v>
      </c>
      <c r="AT148" s="231" t="s">
        <v>155</v>
      </c>
      <c r="AU148" s="231" t="s">
        <v>82</v>
      </c>
      <c r="AY148" s="18" t="s">
        <v>153</v>
      </c>
      <c r="BE148" s="232">
        <f>IF(N148="základní",J148,0)</f>
        <v>0</v>
      </c>
      <c r="BF148" s="232">
        <f>IF(N148="snížená",J148,0)</f>
        <v>0</v>
      </c>
      <c r="BG148" s="232">
        <f>IF(N148="zákl. přenesená",J148,0)</f>
        <v>0</v>
      </c>
      <c r="BH148" s="232">
        <f>IF(N148="sníž. přenesená",J148,0)</f>
        <v>0</v>
      </c>
      <c r="BI148" s="232">
        <f>IF(N148="nulová",J148,0)</f>
        <v>0</v>
      </c>
      <c r="BJ148" s="18" t="s">
        <v>82</v>
      </c>
      <c r="BK148" s="232">
        <f>ROUND(I148*H148,2)</f>
        <v>0</v>
      </c>
      <c r="BL148" s="18" t="s">
        <v>160</v>
      </c>
      <c r="BM148" s="231" t="s">
        <v>817</v>
      </c>
    </row>
    <row r="149" s="11" customFormat="1" ht="25.92" customHeight="1">
      <c r="B149" s="204"/>
      <c r="C149" s="205"/>
      <c r="D149" s="206" t="s">
        <v>73</v>
      </c>
      <c r="E149" s="207" t="s">
        <v>2356</v>
      </c>
      <c r="F149" s="207" t="s">
        <v>2357</v>
      </c>
      <c r="G149" s="205"/>
      <c r="H149" s="205"/>
      <c r="I149" s="208"/>
      <c r="J149" s="209">
        <f>BK149</f>
        <v>0</v>
      </c>
      <c r="K149" s="205"/>
      <c r="L149" s="210"/>
      <c r="M149" s="211"/>
      <c r="N149" s="212"/>
      <c r="O149" s="212"/>
      <c r="P149" s="213">
        <f>SUM(P150:P199)</f>
        <v>0</v>
      </c>
      <c r="Q149" s="212"/>
      <c r="R149" s="213">
        <f>SUM(R150:R199)</f>
        <v>1.8299700000000001</v>
      </c>
      <c r="S149" s="212"/>
      <c r="T149" s="214">
        <f>SUM(T150:T199)</f>
        <v>0</v>
      </c>
      <c r="AR149" s="215" t="s">
        <v>82</v>
      </c>
      <c r="AT149" s="216" t="s">
        <v>73</v>
      </c>
      <c r="AU149" s="216" t="s">
        <v>74</v>
      </c>
      <c r="AY149" s="215" t="s">
        <v>153</v>
      </c>
      <c r="BK149" s="217">
        <f>SUM(BK150:BK199)</f>
        <v>0</v>
      </c>
    </row>
    <row r="150" s="1" customFormat="1" ht="16.5" customHeight="1">
      <c r="B150" s="39"/>
      <c r="C150" s="220" t="s">
        <v>503</v>
      </c>
      <c r="D150" s="220" t="s">
        <v>155</v>
      </c>
      <c r="E150" s="221" t="s">
        <v>2358</v>
      </c>
      <c r="F150" s="222" t="s">
        <v>2359</v>
      </c>
      <c r="G150" s="223" t="s">
        <v>2360</v>
      </c>
      <c r="H150" s="224">
        <v>1</v>
      </c>
      <c r="I150" s="225"/>
      <c r="J150" s="226">
        <f>ROUND(I150*H150,2)</f>
        <v>0</v>
      </c>
      <c r="K150" s="222" t="s">
        <v>19</v>
      </c>
      <c r="L150" s="44"/>
      <c r="M150" s="227" t="s">
        <v>19</v>
      </c>
      <c r="N150" s="228" t="s">
        <v>45</v>
      </c>
      <c r="O150" s="84"/>
      <c r="P150" s="229">
        <f>O150*H150</f>
        <v>0</v>
      </c>
      <c r="Q150" s="229">
        <v>0.021839999999999998</v>
      </c>
      <c r="R150" s="229">
        <f>Q150*H150</f>
        <v>0.021839999999999998</v>
      </c>
      <c r="S150" s="229">
        <v>0</v>
      </c>
      <c r="T150" s="230">
        <f>S150*H150</f>
        <v>0</v>
      </c>
      <c r="AR150" s="231" t="s">
        <v>160</v>
      </c>
      <c r="AT150" s="231" t="s">
        <v>155</v>
      </c>
      <c r="AU150" s="231" t="s">
        <v>82</v>
      </c>
      <c r="AY150" s="18" t="s">
        <v>153</v>
      </c>
      <c r="BE150" s="232">
        <f>IF(N150="základní",J150,0)</f>
        <v>0</v>
      </c>
      <c r="BF150" s="232">
        <f>IF(N150="snížená",J150,0)</f>
        <v>0</v>
      </c>
      <c r="BG150" s="232">
        <f>IF(N150="zákl. přenesená",J150,0)</f>
        <v>0</v>
      </c>
      <c r="BH150" s="232">
        <f>IF(N150="sníž. přenesená",J150,0)</f>
        <v>0</v>
      </c>
      <c r="BI150" s="232">
        <f>IF(N150="nulová",J150,0)</f>
        <v>0</v>
      </c>
      <c r="BJ150" s="18" t="s">
        <v>82</v>
      </c>
      <c r="BK150" s="232">
        <f>ROUND(I150*H150,2)</f>
        <v>0</v>
      </c>
      <c r="BL150" s="18" t="s">
        <v>160</v>
      </c>
      <c r="BM150" s="231" t="s">
        <v>841</v>
      </c>
    </row>
    <row r="151" s="1" customFormat="1" ht="16.5" customHeight="1">
      <c r="B151" s="39"/>
      <c r="C151" s="220" t="s">
        <v>508</v>
      </c>
      <c r="D151" s="220" t="s">
        <v>155</v>
      </c>
      <c r="E151" s="221" t="s">
        <v>2361</v>
      </c>
      <c r="F151" s="222" t="s">
        <v>2362</v>
      </c>
      <c r="G151" s="223" t="s">
        <v>2360</v>
      </c>
      <c r="H151" s="224">
        <v>1</v>
      </c>
      <c r="I151" s="225"/>
      <c r="J151" s="226">
        <f>ROUND(I151*H151,2)</f>
        <v>0</v>
      </c>
      <c r="K151" s="222" t="s">
        <v>19</v>
      </c>
      <c r="L151" s="44"/>
      <c r="M151" s="227" t="s">
        <v>19</v>
      </c>
      <c r="N151" s="228" t="s">
        <v>45</v>
      </c>
      <c r="O151" s="84"/>
      <c r="P151" s="229">
        <f>O151*H151</f>
        <v>0</v>
      </c>
      <c r="Q151" s="229">
        <v>0.0016000000000000001</v>
      </c>
      <c r="R151" s="229">
        <f>Q151*H151</f>
        <v>0.0016000000000000001</v>
      </c>
      <c r="S151" s="229">
        <v>0</v>
      </c>
      <c r="T151" s="230">
        <f>S151*H151</f>
        <v>0</v>
      </c>
      <c r="AR151" s="231" t="s">
        <v>160</v>
      </c>
      <c r="AT151" s="231" t="s">
        <v>155</v>
      </c>
      <c r="AU151" s="231" t="s">
        <v>82</v>
      </c>
      <c r="AY151" s="18" t="s">
        <v>153</v>
      </c>
      <c r="BE151" s="232">
        <f>IF(N151="základní",J151,0)</f>
        <v>0</v>
      </c>
      <c r="BF151" s="232">
        <f>IF(N151="snížená",J151,0)</f>
        <v>0</v>
      </c>
      <c r="BG151" s="232">
        <f>IF(N151="zákl. přenesená",J151,0)</f>
        <v>0</v>
      </c>
      <c r="BH151" s="232">
        <f>IF(N151="sníž. přenesená",J151,0)</f>
        <v>0</v>
      </c>
      <c r="BI151" s="232">
        <f>IF(N151="nulová",J151,0)</f>
        <v>0</v>
      </c>
      <c r="BJ151" s="18" t="s">
        <v>82</v>
      </c>
      <c r="BK151" s="232">
        <f>ROUND(I151*H151,2)</f>
        <v>0</v>
      </c>
      <c r="BL151" s="18" t="s">
        <v>160</v>
      </c>
      <c r="BM151" s="231" t="s">
        <v>851</v>
      </c>
    </row>
    <row r="152" s="1" customFormat="1" ht="16.5" customHeight="1">
      <c r="B152" s="39"/>
      <c r="C152" s="220" t="s">
        <v>513</v>
      </c>
      <c r="D152" s="220" t="s">
        <v>155</v>
      </c>
      <c r="E152" s="221" t="s">
        <v>2363</v>
      </c>
      <c r="F152" s="222" t="s">
        <v>2364</v>
      </c>
      <c r="G152" s="223" t="s">
        <v>2360</v>
      </c>
      <c r="H152" s="224">
        <v>8</v>
      </c>
      <c r="I152" s="225"/>
      <c r="J152" s="226">
        <f>ROUND(I152*H152,2)</f>
        <v>0</v>
      </c>
      <c r="K152" s="222" t="s">
        <v>19</v>
      </c>
      <c r="L152" s="44"/>
      <c r="M152" s="227" t="s">
        <v>19</v>
      </c>
      <c r="N152" s="228" t="s">
        <v>45</v>
      </c>
      <c r="O152" s="84"/>
      <c r="P152" s="229">
        <f>O152*H152</f>
        <v>0</v>
      </c>
      <c r="Q152" s="229">
        <v>0.023199999999999998</v>
      </c>
      <c r="R152" s="229">
        <f>Q152*H152</f>
        <v>0.18559999999999999</v>
      </c>
      <c r="S152" s="229">
        <v>0</v>
      </c>
      <c r="T152" s="230">
        <f>S152*H152</f>
        <v>0</v>
      </c>
      <c r="AR152" s="231" t="s">
        <v>160</v>
      </c>
      <c r="AT152" s="231" t="s">
        <v>155</v>
      </c>
      <c r="AU152" s="231" t="s">
        <v>82</v>
      </c>
      <c r="AY152" s="18" t="s">
        <v>153</v>
      </c>
      <c r="BE152" s="232">
        <f>IF(N152="základní",J152,0)</f>
        <v>0</v>
      </c>
      <c r="BF152" s="232">
        <f>IF(N152="snížená",J152,0)</f>
        <v>0</v>
      </c>
      <c r="BG152" s="232">
        <f>IF(N152="zákl. přenesená",J152,0)</f>
        <v>0</v>
      </c>
      <c r="BH152" s="232">
        <f>IF(N152="sníž. přenesená",J152,0)</f>
        <v>0</v>
      </c>
      <c r="BI152" s="232">
        <f>IF(N152="nulová",J152,0)</f>
        <v>0</v>
      </c>
      <c r="BJ152" s="18" t="s">
        <v>82</v>
      </c>
      <c r="BK152" s="232">
        <f>ROUND(I152*H152,2)</f>
        <v>0</v>
      </c>
      <c r="BL152" s="18" t="s">
        <v>160</v>
      </c>
      <c r="BM152" s="231" t="s">
        <v>863</v>
      </c>
    </row>
    <row r="153" s="1" customFormat="1" ht="16.5" customHeight="1">
      <c r="B153" s="39"/>
      <c r="C153" s="220" t="s">
        <v>518</v>
      </c>
      <c r="D153" s="220" t="s">
        <v>155</v>
      </c>
      <c r="E153" s="221" t="s">
        <v>2365</v>
      </c>
      <c r="F153" s="222" t="s">
        <v>2366</v>
      </c>
      <c r="G153" s="223" t="s">
        <v>2360</v>
      </c>
      <c r="H153" s="224">
        <v>1</v>
      </c>
      <c r="I153" s="225"/>
      <c r="J153" s="226">
        <f>ROUND(I153*H153,2)</f>
        <v>0</v>
      </c>
      <c r="K153" s="222" t="s">
        <v>19</v>
      </c>
      <c r="L153" s="44"/>
      <c r="M153" s="227" t="s">
        <v>19</v>
      </c>
      <c r="N153" s="228" t="s">
        <v>45</v>
      </c>
      <c r="O153" s="84"/>
      <c r="P153" s="229">
        <f>O153*H153</f>
        <v>0</v>
      </c>
      <c r="Q153" s="229">
        <v>0.024119999999999999</v>
      </c>
      <c r="R153" s="229">
        <f>Q153*H153</f>
        <v>0.024119999999999999</v>
      </c>
      <c r="S153" s="229">
        <v>0</v>
      </c>
      <c r="T153" s="230">
        <f>S153*H153</f>
        <v>0</v>
      </c>
      <c r="AR153" s="231" t="s">
        <v>160</v>
      </c>
      <c r="AT153" s="231" t="s">
        <v>155</v>
      </c>
      <c r="AU153" s="231" t="s">
        <v>82</v>
      </c>
      <c r="AY153" s="18" t="s">
        <v>153</v>
      </c>
      <c r="BE153" s="232">
        <f>IF(N153="základní",J153,0)</f>
        <v>0</v>
      </c>
      <c r="BF153" s="232">
        <f>IF(N153="snížená",J153,0)</f>
        <v>0</v>
      </c>
      <c r="BG153" s="232">
        <f>IF(N153="zákl. přenesená",J153,0)</f>
        <v>0</v>
      </c>
      <c r="BH153" s="232">
        <f>IF(N153="sníž. přenesená",J153,0)</f>
        <v>0</v>
      </c>
      <c r="BI153" s="232">
        <f>IF(N153="nulová",J153,0)</f>
        <v>0</v>
      </c>
      <c r="BJ153" s="18" t="s">
        <v>82</v>
      </c>
      <c r="BK153" s="232">
        <f>ROUND(I153*H153,2)</f>
        <v>0</v>
      </c>
      <c r="BL153" s="18" t="s">
        <v>160</v>
      </c>
      <c r="BM153" s="231" t="s">
        <v>877</v>
      </c>
    </row>
    <row r="154" s="1" customFormat="1" ht="16.5" customHeight="1">
      <c r="B154" s="39"/>
      <c r="C154" s="220" t="s">
        <v>523</v>
      </c>
      <c r="D154" s="220" t="s">
        <v>155</v>
      </c>
      <c r="E154" s="221" t="s">
        <v>2367</v>
      </c>
      <c r="F154" s="222" t="s">
        <v>2368</v>
      </c>
      <c r="G154" s="223" t="s">
        <v>2360</v>
      </c>
      <c r="H154" s="224">
        <v>9</v>
      </c>
      <c r="I154" s="225"/>
      <c r="J154" s="226">
        <f>ROUND(I154*H154,2)</f>
        <v>0</v>
      </c>
      <c r="K154" s="222" t="s">
        <v>19</v>
      </c>
      <c r="L154" s="44"/>
      <c r="M154" s="227" t="s">
        <v>19</v>
      </c>
      <c r="N154" s="228" t="s">
        <v>45</v>
      </c>
      <c r="O154" s="84"/>
      <c r="P154" s="229">
        <f>O154*H154</f>
        <v>0</v>
      </c>
      <c r="Q154" s="229">
        <v>0.0017799999999999999</v>
      </c>
      <c r="R154" s="229">
        <f>Q154*H154</f>
        <v>0.01602</v>
      </c>
      <c r="S154" s="229">
        <v>0</v>
      </c>
      <c r="T154" s="230">
        <f>S154*H154</f>
        <v>0</v>
      </c>
      <c r="AR154" s="231" t="s">
        <v>160</v>
      </c>
      <c r="AT154" s="231" t="s">
        <v>155</v>
      </c>
      <c r="AU154" s="231" t="s">
        <v>82</v>
      </c>
      <c r="AY154" s="18" t="s">
        <v>153</v>
      </c>
      <c r="BE154" s="232">
        <f>IF(N154="základní",J154,0)</f>
        <v>0</v>
      </c>
      <c r="BF154" s="232">
        <f>IF(N154="snížená",J154,0)</f>
        <v>0</v>
      </c>
      <c r="BG154" s="232">
        <f>IF(N154="zákl. přenesená",J154,0)</f>
        <v>0</v>
      </c>
      <c r="BH154" s="232">
        <f>IF(N154="sníž. přenesená",J154,0)</f>
        <v>0</v>
      </c>
      <c r="BI154" s="232">
        <f>IF(N154="nulová",J154,0)</f>
        <v>0</v>
      </c>
      <c r="BJ154" s="18" t="s">
        <v>82</v>
      </c>
      <c r="BK154" s="232">
        <f>ROUND(I154*H154,2)</f>
        <v>0</v>
      </c>
      <c r="BL154" s="18" t="s">
        <v>160</v>
      </c>
      <c r="BM154" s="231" t="s">
        <v>892</v>
      </c>
    </row>
    <row r="155" s="1" customFormat="1" ht="16.5" customHeight="1">
      <c r="B155" s="39"/>
      <c r="C155" s="220" t="s">
        <v>529</v>
      </c>
      <c r="D155" s="220" t="s">
        <v>155</v>
      </c>
      <c r="E155" s="221" t="s">
        <v>2369</v>
      </c>
      <c r="F155" s="222" t="s">
        <v>2370</v>
      </c>
      <c r="G155" s="223" t="s">
        <v>2360</v>
      </c>
      <c r="H155" s="224">
        <v>2</v>
      </c>
      <c r="I155" s="225"/>
      <c r="J155" s="226">
        <f>ROUND(I155*H155,2)</f>
        <v>0</v>
      </c>
      <c r="K155" s="222" t="s">
        <v>19</v>
      </c>
      <c r="L155" s="44"/>
      <c r="M155" s="227" t="s">
        <v>19</v>
      </c>
      <c r="N155" s="228" t="s">
        <v>45</v>
      </c>
      <c r="O155" s="84"/>
      <c r="P155" s="229">
        <f>O155*H155</f>
        <v>0</v>
      </c>
      <c r="Q155" s="229">
        <v>0.018079999999999999</v>
      </c>
      <c r="R155" s="229">
        <f>Q155*H155</f>
        <v>0.036159999999999998</v>
      </c>
      <c r="S155" s="229">
        <v>0</v>
      </c>
      <c r="T155" s="230">
        <f>S155*H155</f>
        <v>0</v>
      </c>
      <c r="AR155" s="231" t="s">
        <v>160</v>
      </c>
      <c r="AT155" s="231" t="s">
        <v>155</v>
      </c>
      <c r="AU155" s="231" t="s">
        <v>82</v>
      </c>
      <c r="AY155" s="18" t="s">
        <v>153</v>
      </c>
      <c r="BE155" s="232">
        <f>IF(N155="základní",J155,0)</f>
        <v>0</v>
      </c>
      <c r="BF155" s="232">
        <f>IF(N155="snížená",J155,0)</f>
        <v>0</v>
      </c>
      <c r="BG155" s="232">
        <f>IF(N155="zákl. přenesená",J155,0)</f>
        <v>0</v>
      </c>
      <c r="BH155" s="232">
        <f>IF(N155="sníž. přenesená",J155,0)</f>
        <v>0</v>
      </c>
      <c r="BI155" s="232">
        <f>IF(N155="nulová",J155,0)</f>
        <v>0</v>
      </c>
      <c r="BJ155" s="18" t="s">
        <v>82</v>
      </c>
      <c r="BK155" s="232">
        <f>ROUND(I155*H155,2)</f>
        <v>0</v>
      </c>
      <c r="BL155" s="18" t="s">
        <v>160</v>
      </c>
      <c r="BM155" s="231" t="s">
        <v>901</v>
      </c>
    </row>
    <row r="156" s="1" customFormat="1" ht="16.5" customHeight="1">
      <c r="B156" s="39"/>
      <c r="C156" s="220" t="s">
        <v>534</v>
      </c>
      <c r="D156" s="220" t="s">
        <v>155</v>
      </c>
      <c r="E156" s="221" t="s">
        <v>2371</v>
      </c>
      <c r="F156" s="222" t="s">
        <v>2372</v>
      </c>
      <c r="G156" s="223" t="s">
        <v>254</v>
      </c>
      <c r="H156" s="224">
        <v>2</v>
      </c>
      <c r="I156" s="225"/>
      <c r="J156" s="226">
        <f>ROUND(I156*H156,2)</f>
        <v>0</v>
      </c>
      <c r="K156" s="222" t="s">
        <v>19</v>
      </c>
      <c r="L156" s="44"/>
      <c r="M156" s="227" t="s">
        <v>19</v>
      </c>
      <c r="N156" s="228" t="s">
        <v>45</v>
      </c>
      <c r="O156" s="84"/>
      <c r="P156" s="229">
        <f>O156*H156</f>
        <v>0</v>
      </c>
      <c r="Q156" s="229">
        <v>8.0000000000000007E-05</v>
      </c>
      <c r="R156" s="229">
        <f>Q156*H156</f>
        <v>0.00016000000000000001</v>
      </c>
      <c r="S156" s="229">
        <v>0</v>
      </c>
      <c r="T156" s="230">
        <f>S156*H156</f>
        <v>0</v>
      </c>
      <c r="AR156" s="231" t="s">
        <v>160</v>
      </c>
      <c r="AT156" s="231" t="s">
        <v>155</v>
      </c>
      <c r="AU156" s="231" t="s">
        <v>82</v>
      </c>
      <c r="AY156" s="18" t="s">
        <v>153</v>
      </c>
      <c r="BE156" s="232">
        <f>IF(N156="základní",J156,0)</f>
        <v>0</v>
      </c>
      <c r="BF156" s="232">
        <f>IF(N156="snížená",J156,0)</f>
        <v>0</v>
      </c>
      <c r="BG156" s="232">
        <f>IF(N156="zákl. přenesená",J156,0)</f>
        <v>0</v>
      </c>
      <c r="BH156" s="232">
        <f>IF(N156="sníž. přenesená",J156,0)</f>
        <v>0</v>
      </c>
      <c r="BI156" s="232">
        <f>IF(N156="nulová",J156,0)</f>
        <v>0</v>
      </c>
      <c r="BJ156" s="18" t="s">
        <v>82</v>
      </c>
      <c r="BK156" s="232">
        <f>ROUND(I156*H156,2)</f>
        <v>0</v>
      </c>
      <c r="BL156" s="18" t="s">
        <v>160</v>
      </c>
      <c r="BM156" s="231" t="s">
        <v>911</v>
      </c>
    </row>
    <row r="157" s="1" customFormat="1" ht="16.5" customHeight="1">
      <c r="B157" s="39"/>
      <c r="C157" s="220" t="s">
        <v>544</v>
      </c>
      <c r="D157" s="220" t="s">
        <v>155</v>
      </c>
      <c r="E157" s="221" t="s">
        <v>2373</v>
      </c>
      <c r="F157" s="222" t="s">
        <v>2374</v>
      </c>
      <c r="G157" s="223" t="s">
        <v>2360</v>
      </c>
      <c r="H157" s="224">
        <v>9</v>
      </c>
      <c r="I157" s="225"/>
      <c r="J157" s="226">
        <f>ROUND(I157*H157,2)</f>
        <v>0</v>
      </c>
      <c r="K157" s="222" t="s">
        <v>19</v>
      </c>
      <c r="L157" s="44"/>
      <c r="M157" s="227" t="s">
        <v>19</v>
      </c>
      <c r="N157" s="228" t="s">
        <v>45</v>
      </c>
      <c r="O157" s="84"/>
      <c r="P157" s="229">
        <f>O157*H157</f>
        <v>0</v>
      </c>
      <c r="Q157" s="229">
        <v>0.010749999999999999</v>
      </c>
      <c r="R157" s="229">
        <f>Q157*H157</f>
        <v>0.096749999999999989</v>
      </c>
      <c r="S157" s="229">
        <v>0</v>
      </c>
      <c r="T157" s="230">
        <f>S157*H157</f>
        <v>0</v>
      </c>
      <c r="AR157" s="231" t="s">
        <v>160</v>
      </c>
      <c r="AT157" s="231" t="s">
        <v>155</v>
      </c>
      <c r="AU157" s="231" t="s">
        <v>82</v>
      </c>
      <c r="AY157" s="18" t="s">
        <v>153</v>
      </c>
      <c r="BE157" s="232">
        <f>IF(N157="základní",J157,0)</f>
        <v>0</v>
      </c>
      <c r="BF157" s="232">
        <f>IF(N157="snížená",J157,0)</f>
        <v>0</v>
      </c>
      <c r="BG157" s="232">
        <f>IF(N157="zákl. přenesená",J157,0)</f>
        <v>0</v>
      </c>
      <c r="BH157" s="232">
        <f>IF(N157="sníž. přenesená",J157,0)</f>
        <v>0</v>
      </c>
      <c r="BI157" s="232">
        <f>IF(N157="nulová",J157,0)</f>
        <v>0</v>
      </c>
      <c r="BJ157" s="18" t="s">
        <v>82</v>
      </c>
      <c r="BK157" s="232">
        <f>ROUND(I157*H157,2)</f>
        <v>0</v>
      </c>
      <c r="BL157" s="18" t="s">
        <v>160</v>
      </c>
      <c r="BM157" s="231" t="s">
        <v>923</v>
      </c>
    </row>
    <row r="158" s="1" customFormat="1" ht="16.5" customHeight="1">
      <c r="B158" s="39"/>
      <c r="C158" s="220" t="s">
        <v>549</v>
      </c>
      <c r="D158" s="220" t="s">
        <v>155</v>
      </c>
      <c r="E158" s="221" t="s">
        <v>2375</v>
      </c>
      <c r="F158" s="222" t="s">
        <v>2376</v>
      </c>
      <c r="G158" s="223" t="s">
        <v>2360</v>
      </c>
      <c r="H158" s="224">
        <v>1</v>
      </c>
      <c r="I158" s="225"/>
      <c r="J158" s="226">
        <f>ROUND(I158*H158,2)</f>
        <v>0</v>
      </c>
      <c r="K158" s="222" t="s">
        <v>19</v>
      </c>
      <c r="L158" s="44"/>
      <c r="M158" s="227" t="s">
        <v>19</v>
      </c>
      <c r="N158" s="228" t="s">
        <v>45</v>
      </c>
      <c r="O158" s="84"/>
      <c r="P158" s="229">
        <f>O158*H158</f>
        <v>0</v>
      </c>
      <c r="Q158" s="229">
        <v>0.01528</v>
      </c>
      <c r="R158" s="229">
        <f>Q158*H158</f>
        <v>0.01528</v>
      </c>
      <c r="S158" s="229">
        <v>0</v>
      </c>
      <c r="T158" s="230">
        <f>S158*H158</f>
        <v>0</v>
      </c>
      <c r="AR158" s="231" t="s">
        <v>160</v>
      </c>
      <c r="AT158" s="231" t="s">
        <v>155</v>
      </c>
      <c r="AU158" s="231" t="s">
        <v>82</v>
      </c>
      <c r="AY158" s="18" t="s">
        <v>153</v>
      </c>
      <c r="BE158" s="232">
        <f>IF(N158="základní",J158,0)</f>
        <v>0</v>
      </c>
      <c r="BF158" s="232">
        <f>IF(N158="snížená",J158,0)</f>
        <v>0</v>
      </c>
      <c r="BG158" s="232">
        <f>IF(N158="zákl. přenesená",J158,0)</f>
        <v>0</v>
      </c>
      <c r="BH158" s="232">
        <f>IF(N158="sníž. přenesená",J158,0)</f>
        <v>0</v>
      </c>
      <c r="BI158" s="232">
        <f>IF(N158="nulová",J158,0)</f>
        <v>0</v>
      </c>
      <c r="BJ158" s="18" t="s">
        <v>82</v>
      </c>
      <c r="BK158" s="232">
        <f>ROUND(I158*H158,2)</f>
        <v>0</v>
      </c>
      <c r="BL158" s="18" t="s">
        <v>160</v>
      </c>
      <c r="BM158" s="231" t="s">
        <v>931</v>
      </c>
    </row>
    <row r="159" s="1" customFormat="1" ht="16.5" customHeight="1">
      <c r="B159" s="39"/>
      <c r="C159" s="220" t="s">
        <v>553</v>
      </c>
      <c r="D159" s="220" t="s">
        <v>155</v>
      </c>
      <c r="E159" s="221" t="s">
        <v>2377</v>
      </c>
      <c r="F159" s="222" t="s">
        <v>2378</v>
      </c>
      <c r="G159" s="223" t="s">
        <v>2360</v>
      </c>
      <c r="H159" s="224">
        <v>10</v>
      </c>
      <c r="I159" s="225"/>
      <c r="J159" s="226">
        <f>ROUND(I159*H159,2)</f>
        <v>0</v>
      </c>
      <c r="K159" s="222" t="s">
        <v>19</v>
      </c>
      <c r="L159" s="44"/>
      <c r="M159" s="227" t="s">
        <v>19</v>
      </c>
      <c r="N159" s="228" t="s">
        <v>45</v>
      </c>
      <c r="O159" s="84"/>
      <c r="P159" s="229">
        <f>O159*H159</f>
        <v>0</v>
      </c>
      <c r="Q159" s="229">
        <v>0.0018500000000000001</v>
      </c>
      <c r="R159" s="229">
        <f>Q159*H159</f>
        <v>0.018500000000000003</v>
      </c>
      <c r="S159" s="229">
        <v>0</v>
      </c>
      <c r="T159" s="230">
        <f>S159*H159</f>
        <v>0</v>
      </c>
      <c r="AR159" s="231" t="s">
        <v>160</v>
      </c>
      <c r="AT159" s="231" t="s">
        <v>155</v>
      </c>
      <c r="AU159" s="231" t="s">
        <v>82</v>
      </c>
      <c r="AY159" s="18" t="s">
        <v>153</v>
      </c>
      <c r="BE159" s="232">
        <f>IF(N159="základní",J159,0)</f>
        <v>0</v>
      </c>
      <c r="BF159" s="232">
        <f>IF(N159="snížená",J159,0)</f>
        <v>0</v>
      </c>
      <c r="BG159" s="232">
        <f>IF(N159="zákl. přenesená",J159,0)</f>
        <v>0</v>
      </c>
      <c r="BH159" s="232">
        <f>IF(N159="sníž. přenesená",J159,0)</f>
        <v>0</v>
      </c>
      <c r="BI159" s="232">
        <f>IF(N159="nulová",J159,0)</f>
        <v>0</v>
      </c>
      <c r="BJ159" s="18" t="s">
        <v>82</v>
      </c>
      <c r="BK159" s="232">
        <f>ROUND(I159*H159,2)</f>
        <v>0</v>
      </c>
      <c r="BL159" s="18" t="s">
        <v>160</v>
      </c>
      <c r="BM159" s="231" t="s">
        <v>939</v>
      </c>
    </row>
    <row r="160" s="1" customFormat="1" ht="16.5" customHeight="1">
      <c r="B160" s="39"/>
      <c r="C160" s="220" t="s">
        <v>557</v>
      </c>
      <c r="D160" s="220" t="s">
        <v>155</v>
      </c>
      <c r="E160" s="221" t="s">
        <v>2379</v>
      </c>
      <c r="F160" s="222" t="s">
        <v>2380</v>
      </c>
      <c r="G160" s="223" t="s">
        <v>2360</v>
      </c>
      <c r="H160" s="224">
        <v>2</v>
      </c>
      <c r="I160" s="225"/>
      <c r="J160" s="226">
        <f>ROUND(I160*H160,2)</f>
        <v>0</v>
      </c>
      <c r="K160" s="222" t="s">
        <v>19</v>
      </c>
      <c r="L160" s="44"/>
      <c r="M160" s="227" t="s">
        <v>19</v>
      </c>
      <c r="N160" s="228" t="s">
        <v>45</v>
      </c>
      <c r="O160" s="84"/>
      <c r="P160" s="229">
        <f>O160*H160</f>
        <v>0</v>
      </c>
      <c r="Q160" s="229">
        <v>0.024289999999999999</v>
      </c>
      <c r="R160" s="229">
        <f>Q160*H160</f>
        <v>0.048579999999999998</v>
      </c>
      <c r="S160" s="229">
        <v>0</v>
      </c>
      <c r="T160" s="230">
        <f>S160*H160</f>
        <v>0</v>
      </c>
      <c r="AR160" s="231" t="s">
        <v>160</v>
      </c>
      <c r="AT160" s="231" t="s">
        <v>155</v>
      </c>
      <c r="AU160" s="231" t="s">
        <v>82</v>
      </c>
      <c r="AY160" s="18" t="s">
        <v>153</v>
      </c>
      <c r="BE160" s="232">
        <f>IF(N160="základní",J160,0)</f>
        <v>0</v>
      </c>
      <c r="BF160" s="232">
        <f>IF(N160="snížená",J160,0)</f>
        <v>0</v>
      </c>
      <c r="BG160" s="232">
        <f>IF(N160="zákl. přenesená",J160,0)</f>
        <v>0</v>
      </c>
      <c r="BH160" s="232">
        <f>IF(N160="sníž. přenesená",J160,0)</f>
        <v>0</v>
      </c>
      <c r="BI160" s="232">
        <f>IF(N160="nulová",J160,0)</f>
        <v>0</v>
      </c>
      <c r="BJ160" s="18" t="s">
        <v>82</v>
      </c>
      <c r="BK160" s="232">
        <f>ROUND(I160*H160,2)</f>
        <v>0</v>
      </c>
      <c r="BL160" s="18" t="s">
        <v>160</v>
      </c>
      <c r="BM160" s="231" t="s">
        <v>949</v>
      </c>
    </row>
    <row r="161" s="1" customFormat="1" ht="16.5" customHeight="1">
      <c r="B161" s="39"/>
      <c r="C161" s="220" t="s">
        <v>562</v>
      </c>
      <c r="D161" s="220" t="s">
        <v>155</v>
      </c>
      <c r="E161" s="221" t="s">
        <v>2381</v>
      </c>
      <c r="F161" s="222" t="s">
        <v>2382</v>
      </c>
      <c r="G161" s="223" t="s">
        <v>2360</v>
      </c>
      <c r="H161" s="224">
        <v>2</v>
      </c>
      <c r="I161" s="225"/>
      <c r="J161" s="226">
        <f>ROUND(I161*H161,2)</f>
        <v>0</v>
      </c>
      <c r="K161" s="222" t="s">
        <v>19</v>
      </c>
      <c r="L161" s="44"/>
      <c r="M161" s="227" t="s">
        <v>19</v>
      </c>
      <c r="N161" s="228" t="s">
        <v>45</v>
      </c>
      <c r="O161" s="84"/>
      <c r="P161" s="229">
        <f>O161*H161</f>
        <v>0</v>
      </c>
      <c r="Q161" s="229">
        <v>0.00199</v>
      </c>
      <c r="R161" s="229">
        <f>Q161*H161</f>
        <v>0.00398</v>
      </c>
      <c r="S161" s="229">
        <v>0</v>
      </c>
      <c r="T161" s="230">
        <f>S161*H161</f>
        <v>0</v>
      </c>
      <c r="AR161" s="231" t="s">
        <v>160</v>
      </c>
      <c r="AT161" s="231" t="s">
        <v>155</v>
      </c>
      <c r="AU161" s="231" t="s">
        <v>82</v>
      </c>
      <c r="AY161" s="18" t="s">
        <v>153</v>
      </c>
      <c r="BE161" s="232">
        <f>IF(N161="základní",J161,0)</f>
        <v>0</v>
      </c>
      <c r="BF161" s="232">
        <f>IF(N161="snížená",J161,0)</f>
        <v>0</v>
      </c>
      <c r="BG161" s="232">
        <f>IF(N161="zákl. přenesená",J161,0)</f>
        <v>0</v>
      </c>
      <c r="BH161" s="232">
        <f>IF(N161="sníž. přenesená",J161,0)</f>
        <v>0</v>
      </c>
      <c r="BI161" s="232">
        <f>IF(N161="nulová",J161,0)</f>
        <v>0</v>
      </c>
      <c r="BJ161" s="18" t="s">
        <v>82</v>
      </c>
      <c r="BK161" s="232">
        <f>ROUND(I161*H161,2)</f>
        <v>0</v>
      </c>
      <c r="BL161" s="18" t="s">
        <v>160</v>
      </c>
      <c r="BM161" s="231" t="s">
        <v>966</v>
      </c>
    </row>
    <row r="162" s="1" customFormat="1" ht="16.5" customHeight="1">
      <c r="B162" s="39"/>
      <c r="C162" s="220" t="s">
        <v>567</v>
      </c>
      <c r="D162" s="220" t="s">
        <v>155</v>
      </c>
      <c r="E162" s="221" t="s">
        <v>2383</v>
      </c>
      <c r="F162" s="222" t="s">
        <v>2384</v>
      </c>
      <c r="G162" s="223" t="s">
        <v>2360</v>
      </c>
      <c r="H162" s="224">
        <v>1</v>
      </c>
      <c r="I162" s="225"/>
      <c r="J162" s="226">
        <f>ROUND(I162*H162,2)</f>
        <v>0</v>
      </c>
      <c r="K162" s="222" t="s">
        <v>19</v>
      </c>
      <c r="L162" s="44"/>
      <c r="M162" s="227" t="s">
        <v>19</v>
      </c>
      <c r="N162" s="228" t="s">
        <v>45</v>
      </c>
      <c r="O162" s="84"/>
      <c r="P162" s="229">
        <f>O162*H162</f>
        <v>0</v>
      </c>
      <c r="Q162" s="229">
        <v>0.01388</v>
      </c>
      <c r="R162" s="229">
        <f>Q162*H162</f>
        <v>0.01388</v>
      </c>
      <c r="S162" s="229">
        <v>0</v>
      </c>
      <c r="T162" s="230">
        <f>S162*H162</f>
        <v>0</v>
      </c>
      <c r="AR162" s="231" t="s">
        <v>160</v>
      </c>
      <c r="AT162" s="231" t="s">
        <v>155</v>
      </c>
      <c r="AU162" s="231" t="s">
        <v>82</v>
      </c>
      <c r="AY162" s="18" t="s">
        <v>153</v>
      </c>
      <c r="BE162" s="232">
        <f>IF(N162="základní",J162,0)</f>
        <v>0</v>
      </c>
      <c r="BF162" s="232">
        <f>IF(N162="snížená",J162,0)</f>
        <v>0</v>
      </c>
      <c r="BG162" s="232">
        <f>IF(N162="zákl. přenesená",J162,0)</f>
        <v>0</v>
      </c>
      <c r="BH162" s="232">
        <f>IF(N162="sníž. přenesená",J162,0)</f>
        <v>0</v>
      </c>
      <c r="BI162" s="232">
        <f>IF(N162="nulová",J162,0)</f>
        <v>0</v>
      </c>
      <c r="BJ162" s="18" t="s">
        <v>82</v>
      </c>
      <c r="BK162" s="232">
        <f>ROUND(I162*H162,2)</f>
        <v>0</v>
      </c>
      <c r="BL162" s="18" t="s">
        <v>160</v>
      </c>
      <c r="BM162" s="231" t="s">
        <v>978</v>
      </c>
    </row>
    <row r="163" s="1" customFormat="1" ht="16.5" customHeight="1">
      <c r="B163" s="39"/>
      <c r="C163" s="220" t="s">
        <v>573</v>
      </c>
      <c r="D163" s="220" t="s">
        <v>155</v>
      </c>
      <c r="E163" s="221" t="s">
        <v>2385</v>
      </c>
      <c r="F163" s="222" t="s">
        <v>2386</v>
      </c>
      <c r="G163" s="223" t="s">
        <v>2360</v>
      </c>
      <c r="H163" s="224">
        <v>1</v>
      </c>
      <c r="I163" s="225"/>
      <c r="J163" s="226">
        <f>ROUND(I163*H163,2)</f>
        <v>0</v>
      </c>
      <c r="K163" s="222" t="s">
        <v>19</v>
      </c>
      <c r="L163" s="44"/>
      <c r="M163" s="227" t="s">
        <v>19</v>
      </c>
      <c r="N163" s="228" t="s">
        <v>45</v>
      </c>
      <c r="O163" s="84"/>
      <c r="P163" s="229">
        <f>O163*H163</f>
        <v>0</v>
      </c>
      <c r="Q163" s="229">
        <v>0.01034</v>
      </c>
      <c r="R163" s="229">
        <f>Q163*H163</f>
        <v>0.01034</v>
      </c>
      <c r="S163" s="229">
        <v>0</v>
      </c>
      <c r="T163" s="230">
        <f>S163*H163</f>
        <v>0</v>
      </c>
      <c r="AR163" s="231" t="s">
        <v>160</v>
      </c>
      <c r="AT163" s="231" t="s">
        <v>155</v>
      </c>
      <c r="AU163" s="231" t="s">
        <v>82</v>
      </c>
      <c r="AY163" s="18" t="s">
        <v>153</v>
      </c>
      <c r="BE163" s="232">
        <f>IF(N163="základní",J163,0)</f>
        <v>0</v>
      </c>
      <c r="BF163" s="232">
        <f>IF(N163="snížená",J163,0)</f>
        <v>0</v>
      </c>
      <c r="BG163" s="232">
        <f>IF(N163="zákl. přenesená",J163,0)</f>
        <v>0</v>
      </c>
      <c r="BH163" s="232">
        <f>IF(N163="sníž. přenesená",J163,0)</f>
        <v>0</v>
      </c>
      <c r="BI163" s="232">
        <f>IF(N163="nulová",J163,0)</f>
        <v>0</v>
      </c>
      <c r="BJ163" s="18" t="s">
        <v>82</v>
      </c>
      <c r="BK163" s="232">
        <f>ROUND(I163*H163,2)</f>
        <v>0</v>
      </c>
      <c r="BL163" s="18" t="s">
        <v>160</v>
      </c>
      <c r="BM163" s="231" t="s">
        <v>987</v>
      </c>
    </row>
    <row r="164" s="1" customFormat="1" ht="16.5" customHeight="1">
      <c r="B164" s="39"/>
      <c r="C164" s="220" t="s">
        <v>577</v>
      </c>
      <c r="D164" s="220" t="s">
        <v>155</v>
      </c>
      <c r="E164" s="221" t="s">
        <v>2387</v>
      </c>
      <c r="F164" s="222" t="s">
        <v>2388</v>
      </c>
      <c r="G164" s="223" t="s">
        <v>2360</v>
      </c>
      <c r="H164" s="224">
        <v>1</v>
      </c>
      <c r="I164" s="225"/>
      <c r="J164" s="226">
        <f>ROUND(I164*H164,2)</f>
        <v>0</v>
      </c>
      <c r="K164" s="222" t="s">
        <v>19</v>
      </c>
      <c r="L164" s="44"/>
      <c r="M164" s="227" t="s">
        <v>19</v>
      </c>
      <c r="N164" s="228" t="s">
        <v>45</v>
      </c>
      <c r="O164" s="84"/>
      <c r="P164" s="229">
        <f>O164*H164</f>
        <v>0</v>
      </c>
      <c r="Q164" s="229">
        <v>0.00088000000000000003</v>
      </c>
      <c r="R164" s="229">
        <f>Q164*H164</f>
        <v>0.00088000000000000003</v>
      </c>
      <c r="S164" s="229">
        <v>0</v>
      </c>
      <c r="T164" s="230">
        <f>S164*H164</f>
        <v>0</v>
      </c>
      <c r="AR164" s="231" t="s">
        <v>160</v>
      </c>
      <c r="AT164" s="231" t="s">
        <v>155</v>
      </c>
      <c r="AU164" s="231" t="s">
        <v>82</v>
      </c>
      <c r="AY164" s="18" t="s">
        <v>153</v>
      </c>
      <c r="BE164" s="232">
        <f>IF(N164="základní",J164,0)</f>
        <v>0</v>
      </c>
      <c r="BF164" s="232">
        <f>IF(N164="snížená",J164,0)</f>
        <v>0</v>
      </c>
      <c r="BG164" s="232">
        <f>IF(N164="zákl. přenesená",J164,0)</f>
        <v>0</v>
      </c>
      <c r="BH164" s="232">
        <f>IF(N164="sníž. přenesená",J164,0)</f>
        <v>0</v>
      </c>
      <c r="BI164" s="232">
        <f>IF(N164="nulová",J164,0)</f>
        <v>0</v>
      </c>
      <c r="BJ164" s="18" t="s">
        <v>82</v>
      </c>
      <c r="BK164" s="232">
        <f>ROUND(I164*H164,2)</f>
        <v>0</v>
      </c>
      <c r="BL164" s="18" t="s">
        <v>160</v>
      </c>
      <c r="BM164" s="231" t="s">
        <v>996</v>
      </c>
    </row>
    <row r="165" s="1" customFormat="1" ht="16.5" customHeight="1">
      <c r="B165" s="39"/>
      <c r="C165" s="220" t="s">
        <v>599</v>
      </c>
      <c r="D165" s="220" t="s">
        <v>155</v>
      </c>
      <c r="E165" s="221" t="s">
        <v>2389</v>
      </c>
      <c r="F165" s="222" t="s">
        <v>2390</v>
      </c>
      <c r="G165" s="223" t="s">
        <v>2360</v>
      </c>
      <c r="H165" s="224">
        <v>1</v>
      </c>
      <c r="I165" s="225"/>
      <c r="J165" s="226">
        <f>ROUND(I165*H165,2)</f>
        <v>0</v>
      </c>
      <c r="K165" s="222" t="s">
        <v>19</v>
      </c>
      <c r="L165" s="44"/>
      <c r="M165" s="227" t="s">
        <v>19</v>
      </c>
      <c r="N165" s="228" t="s">
        <v>45</v>
      </c>
      <c r="O165" s="84"/>
      <c r="P165" s="229">
        <f>O165*H165</f>
        <v>0</v>
      </c>
      <c r="Q165" s="229">
        <v>0.00017000000000000001</v>
      </c>
      <c r="R165" s="229">
        <f>Q165*H165</f>
        <v>0.00017000000000000001</v>
      </c>
      <c r="S165" s="229">
        <v>0</v>
      </c>
      <c r="T165" s="230">
        <f>S165*H165</f>
        <v>0</v>
      </c>
      <c r="AR165" s="231" t="s">
        <v>160</v>
      </c>
      <c r="AT165" s="231" t="s">
        <v>155</v>
      </c>
      <c r="AU165" s="231" t="s">
        <v>82</v>
      </c>
      <c r="AY165" s="18" t="s">
        <v>153</v>
      </c>
      <c r="BE165" s="232">
        <f>IF(N165="základní",J165,0)</f>
        <v>0</v>
      </c>
      <c r="BF165" s="232">
        <f>IF(N165="snížená",J165,0)</f>
        <v>0</v>
      </c>
      <c r="BG165" s="232">
        <f>IF(N165="zákl. přenesená",J165,0)</f>
        <v>0</v>
      </c>
      <c r="BH165" s="232">
        <f>IF(N165="sníž. přenesená",J165,0)</f>
        <v>0</v>
      </c>
      <c r="BI165" s="232">
        <f>IF(N165="nulová",J165,0)</f>
        <v>0</v>
      </c>
      <c r="BJ165" s="18" t="s">
        <v>82</v>
      </c>
      <c r="BK165" s="232">
        <f>ROUND(I165*H165,2)</f>
        <v>0</v>
      </c>
      <c r="BL165" s="18" t="s">
        <v>160</v>
      </c>
      <c r="BM165" s="231" t="s">
        <v>1008</v>
      </c>
    </row>
    <row r="166" s="1" customFormat="1" ht="16.5" customHeight="1">
      <c r="B166" s="39"/>
      <c r="C166" s="220" t="s">
        <v>605</v>
      </c>
      <c r="D166" s="220" t="s">
        <v>155</v>
      </c>
      <c r="E166" s="221" t="s">
        <v>2391</v>
      </c>
      <c r="F166" s="222" t="s">
        <v>2392</v>
      </c>
      <c r="G166" s="223" t="s">
        <v>2360</v>
      </c>
      <c r="H166" s="224">
        <v>1</v>
      </c>
      <c r="I166" s="225"/>
      <c r="J166" s="226">
        <f>ROUND(I166*H166,2)</f>
        <v>0</v>
      </c>
      <c r="K166" s="222" t="s">
        <v>19</v>
      </c>
      <c r="L166" s="44"/>
      <c r="M166" s="227" t="s">
        <v>19</v>
      </c>
      <c r="N166" s="228" t="s">
        <v>45</v>
      </c>
      <c r="O166" s="84"/>
      <c r="P166" s="229">
        <f>O166*H166</f>
        <v>0</v>
      </c>
      <c r="Q166" s="229">
        <v>0</v>
      </c>
      <c r="R166" s="229">
        <f>Q166*H166</f>
        <v>0</v>
      </c>
      <c r="S166" s="229">
        <v>0</v>
      </c>
      <c r="T166" s="230">
        <f>S166*H166</f>
        <v>0</v>
      </c>
      <c r="AR166" s="231" t="s">
        <v>160</v>
      </c>
      <c r="AT166" s="231" t="s">
        <v>155</v>
      </c>
      <c r="AU166" s="231" t="s">
        <v>82</v>
      </c>
      <c r="AY166" s="18" t="s">
        <v>153</v>
      </c>
      <c r="BE166" s="232">
        <f>IF(N166="základní",J166,0)</f>
        <v>0</v>
      </c>
      <c r="BF166" s="232">
        <f>IF(N166="snížená",J166,0)</f>
        <v>0</v>
      </c>
      <c r="BG166" s="232">
        <f>IF(N166="zákl. přenesená",J166,0)</f>
        <v>0</v>
      </c>
      <c r="BH166" s="232">
        <f>IF(N166="sníž. přenesená",J166,0)</f>
        <v>0</v>
      </c>
      <c r="BI166" s="232">
        <f>IF(N166="nulová",J166,0)</f>
        <v>0</v>
      </c>
      <c r="BJ166" s="18" t="s">
        <v>82</v>
      </c>
      <c r="BK166" s="232">
        <f>ROUND(I166*H166,2)</f>
        <v>0</v>
      </c>
      <c r="BL166" s="18" t="s">
        <v>160</v>
      </c>
      <c r="BM166" s="231" t="s">
        <v>1026</v>
      </c>
    </row>
    <row r="167" s="1" customFormat="1" ht="16.5" customHeight="1">
      <c r="B167" s="39"/>
      <c r="C167" s="220" t="s">
        <v>612</v>
      </c>
      <c r="D167" s="220" t="s">
        <v>155</v>
      </c>
      <c r="E167" s="221" t="s">
        <v>2393</v>
      </c>
      <c r="F167" s="222" t="s">
        <v>2394</v>
      </c>
      <c r="G167" s="223" t="s">
        <v>2360</v>
      </c>
      <c r="H167" s="224">
        <v>2</v>
      </c>
      <c r="I167" s="225"/>
      <c r="J167" s="226">
        <f>ROUND(I167*H167,2)</f>
        <v>0</v>
      </c>
      <c r="K167" s="222" t="s">
        <v>19</v>
      </c>
      <c r="L167" s="44"/>
      <c r="M167" s="227" t="s">
        <v>19</v>
      </c>
      <c r="N167" s="228" t="s">
        <v>45</v>
      </c>
      <c r="O167" s="84"/>
      <c r="P167" s="229">
        <f>O167*H167</f>
        <v>0</v>
      </c>
      <c r="Q167" s="229">
        <v>0.00084999999999999995</v>
      </c>
      <c r="R167" s="229">
        <f>Q167*H167</f>
        <v>0.0016999999999999999</v>
      </c>
      <c r="S167" s="229">
        <v>0</v>
      </c>
      <c r="T167" s="230">
        <f>S167*H167</f>
        <v>0</v>
      </c>
      <c r="AR167" s="231" t="s">
        <v>160</v>
      </c>
      <c r="AT167" s="231" t="s">
        <v>155</v>
      </c>
      <c r="AU167" s="231" t="s">
        <v>82</v>
      </c>
      <c r="AY167" s="18" t="s">
        <v>153</v>
      </c>
      <c r="BE167" s="232">
        <f>IF(N167="základní",J167,0)</f>
        <v>0</v>
      </c>
      <c r="BF167" s="232">
        <f>IF(N167="snížená",J167,0)</f>
        <v>0</v>
      </c>
      <c r="BG167" s="232">
        <f>IF(N167="zákl. přenesená",J167,0)</f>
        <v>0</v>
      </c>
      <c r="BH167" s="232">
        <f>IF(N167="sníž. přenesená",J167,0)</f>
        <v>0</v>
      </c>
      <c r="BI167" s="232">
        <f>IF(N167="nulová",J167,0)</f>
        <v>0</v>
      </c>
      <c r="BJ167" s="18" t="s">
        <v>82</v>
      </c>
      <c r="BK167" s="232">
        <f>ROUND(I167*H167,2)</f>
        <v>0</v>
      </c>
      <c r="BL167" s="18" t="s">
        <v>160</v>
      </c>
      <c r="BM167" s="231" t="s">
        <v>1036</v>
      </c>
    </row>
    <row r="168" s="1" customFormat="1" ht="16.5" customHeight="1">
      <c r="B168" s="39"/>
      <c r="C168" s="220" t="s">
        <v>617</v>
      </c>
      <c r="D168" s="220" t="s">
        <v>155</v>
      </c>
      <c r="E168" s="221" t="s">
        <v>2395</v>
      </c>
      <c r="F168" s="222" t="s">
        <v>2396</v>
      </c>
      <c r="G168" s="223" t="s">
        <v>2360</v>
      </c>
      <c r="H168" s="224">
        <v>1</v>
      </c>
      <c r="I168" s="225"/>
      <c r="J168" s="226">
        <f>ROUND(I168*H168,2)</f>
        <v>0</v>
      </c>
      <c r="K168" s="222" t="s">
        <v>19</v>
      </c>
      <c r="L168" s="44"/>
      <c r="M168" s="227" t="s">
        <v>19</v>
      </c>
      <c r="N168" s="228" t="s">
        <v>45</v>
      </c>
      <c r="O168" s="84"/>
      <c r="P168" s="229">
        <f>O168*H168</f>
        <v>0</v>
      </c>
      <c r="Q168" s="229">
        <v>0.00084999999999999995</v>
      </c>
      <c r="R168" s="229">
        <f>Q168*H168</f>
        <v>0.00084999999999999995</v>
      </c>
      <c r="S168" s="229">
        <v>0</v>
      </c>
      <c r="T168" s="230">
        <f>S168*H168</f>
        <v>0</v>
      </c>
      <c r="AR168" s="231" t="s">
        <v>160</v>
      </c>
      <c r="AT168" s="231" t="s">
        <v>155</v>
      </c>
      <c r="AU168" s="231" t="s">
        <v>82</v>
      </c>
      <c r="AY168" s="18" t="s">
        <v>153</v>
      </c>
      <c r="BE168" s="232">
        <f>IF(N168="základní",J168,0)</f>
        <v>0</v>
      </c>
      <c r="BF168" s="232">
        <f>IF(N168="snížená",J168,0)</f>
        <v>0</v>
      </c>
      <c r="BG168" s="232">
        <f>IF(N168="zákl. přenesená",J168,0)</f>
        <v>0</v>
      </c>
      <c r="BH168" s="232">
        <f>IF(N168="sníž. přenesená",J168,0)</f>
        <v>0</v>
      </c>
      <c r="BI168" s="232">
        <f>IF(N168="nulová",J168,0)</f>
        <v>0</v>
      </c>
      <c r="BJ168" s="18" t="s">
        <v>82</v>
      </c>
      <c r="BK168" s="232">
        <f>ROUND(I168*H168,2)</f>
        <v>0</v>
      </c>
      <c r="BL168" s="18" t="s">
        <v>160</v>
      </c>
      <c r="BM168" s="231" t="s">
        <v>1047</v>
      </c>
    </row>
    <row r="169" s="1" customFormat="1" ht="16.5" customHeight="1">
      <c r="B169" s="39"/>
      <c r="C169" s="220" t="s">
        <v>622</v>
      </c>
      <c r="D169" s="220" t="s">
        <v>155</v>
      </c>
      <c r="E169" s="221" t="s">
        <v>2397</v>
      </c>
      <c r="F169" s="222" t="s">
        <v>2398</v>
      </c>
      <c r="G169" s="223" t="s">
        <v>2360</v>
      </c>
      <c r="H169" s="224">
        <v>2</v>
      </c>
      <c r="I169" s="225"/>
      <c r="J169" s="226">
        <f>ROUND(I169*H169,2)</f>
        <v>0</v>
      </c>
      <c r="K169" s="222" t="s">
        <v>19</v>
      </c>
      <c r="L169" s="44"/>
      <c r="M169" s="227" t="s">
        <v>19</v>
      </c>
      <c r="N169" s="228" t="s">
        <v>45</v>
      </c>
      <c r="O169" s="84"/>
      <c r="P169" s="229">
        <f>O169*H169</f>
        <v>0</v>
      </c>
      <c r="Q169" s="229">
        <v>0.0049300000000000004</v>
      </c>
      <c r="R169" s="229">
        <f>Q169*H169</f>
        <v>0.0098600000000000007</v>
      </c>
      <c r="S169" s="229">
        <v>0</v>
      </c>
      <c r="T169" s="230">
        <f>S169*H169</f>
        <v>0</v>
      </c>
      <c r="AR169" s="231" t="s">
        <v>160</v>
      </c>
      <c r="AT169" s="231" t="s">
        <v>155</v>
      </c>
      <c r="AU169" s="231" t="s">
        <v>82</v>
      </c>
      <c r="AY169" s="18" t="s">
        <v>153</v>
      </c>
      <c r="BE169" s="232">
        <f>IF(N169="základní",J169,0)</f>
        <v>0</v>
      </c>
      <c r="BF169" s="232">
        <f>IF(N169="snížená",J169,0)</f>
        <v>0</v>
      </c>
      <c r="BG169" s="232">
        <f>IF(N169="zákl. přenesená",J169,0)</f>
        <v>0</v>
      </c>
      <c r="BH169" s="232">
        <f>IF(N169="sníž. přenesená",J169,0)</f>
        <v>0</v>
      </c>
      <c r="BI169" s="232">
        <f>IF(N169="nulová",J169,0)</f>
        <v>0</v>
      </c>
      <c r="BJ169" s="18" t="s">
        <v>82</v>
      </c>
      <c r="BK169" s="232">
        <f>ROUND(I169*H169,2)</f>
        <v>0</v>
      </c>
      <c r="BL169" s="18" t="s">
        <v>160</v>
      </c>
      <c r="BM169" s="231" t="s">
        <v>1088</v>
      </c>
    </row>
    <row r="170" s="1" customFormat="1" ht="16.5" customHeight="1">
      <c r="B170" s="39"/>
      <c r="C170" s="220" t="s">
        <v>627</v>
      </c>
      <c r="D170" s="220" t="s">
        <v>155</v>
      </c>
      <c r="E170" s="221" t="s">
        <v>2399</v>
      </c>
      <c r="F170" s="222" t="s">
        <v>2400</v>
      </c>
      <c r="G170" s="223" t="s">
        <v>2360</v>
      </c>
      <c r="H170" s="224">
        <v>2</v>
      </c>
      <c r="I170" s="225"/>
      <c r="J170" s="226">
        <f>ROUND(I170*H170,2)</f>
        <v>0</v>
      </c>
      <c r="K170" s="222" t="s">
        <v>19</v>
      </c>
      <c r="L170" s="44"/>
      <c r="M170" s="227" t="s">
        <v>19</v>
      </c>
      <c r="N170" s="228" t="s">
        <v>45</v>
      </c>
      <c r="O170" s="84"/>
      <c r="P170" s="229">
        <f>O170*H170</f>
        <v>0</v>
      </c>
      <c r="Q170" s="229">
        <v>0.00042999999999999999</v>
      </c>
      <c r="R170" s="229">
        <f>Q170*H170</f>
        <v>0.00085999999999999998</v>
      </c>
      <c r="S170" s="229">
        <v>0</v>
      </c>
      <c r="T170" s="230">
        <f>S170*H170</f>
        <v>0</v>
      </c>
      <c r="AR170" s="231" t="s">
        <v>160</v>
      </c>
      <c r="AT170" s="231" t="s">
        <v>155</v>
      </c>
      <c r="AU170" s="231" t="s">
        <v>82</v>
      </c>
      <c r="AY170" s="18" t="s">
        <v>153</v>
      </c>
      <c r="BE170" s="232">
        <f>IF(N170="základní",J170,0)</f>
        <v>0</v>
      </c>
      <c r="BF170" s="232">
        <f>IF(N170="snížená",J170,0)</f>
        <v>0</v>
      </c>
      <c r="BG170" s="232">
        <f>IF(N170="zákl. přenesená",J170,0)</f>
        <v>0</v>
      </c>
      <c r="BH170" s="232">
        <f>IF(N170="sníž. přenesená",J170,0)</f>
        <v>0</v>
      </c>
      <c r="BI170" s="232">
        <f>IF(N170="nulová",J170,0)</f>
        <v>0</v>
      </c>
      <c r="BJ170" s="18" t="s">
        <v>82</v>
      </c>
      <c r="BK170" s="232">
        <f>ROUND(I170*H170,2)</f>
        <v>0</v>
      </c>
      <c r="BL170" s="18" t="s">
        <v>160</v>
      </c>
      <c r="BM170" s="231" t="s">
        <v>1097</v>
      </c>
    </row>
    <row r="171" s="1" customFormat="1" ht="16.5" customHeight="1">
      <c r="B171" s="39"/>
      <c r="C171" s="220" t="s">
        <v>631</v>
      </c>
      <c r="D171" s="220" t="s">
        <v>155</v>
      </c>
      <c r="E171" s="221" t="s">
        <v>2401</v>
      </c>
      <c r="F171" s="222" t="s">
        <v>2402</v>
      </c>
      <c r="G171" s="223" t="s">
        <v>2360</v>
      </c>
      <c r="H171" s="224">
        <v>3</v>
      </c>
      <c r="I171" s="225"/>
      <c r="J171" s="226">
        <f>ROUND(I171*H171,2)</f>
        <v>0</v>
      </c>
      <c r="K171" s="222" t="s">
        <v>19</v>
      </c>
      <c r="L171" s="44"/>
      <c r="M171" s="227" t="s">
        <v>19</v>
      </c>
      <c r="N171" s="228" t="s">
        <v>45</v>
      </c>
      <c r="O171" s="84"/>
      <c r="P171" s="229">
        <f>O171*H171</f>
        <v>0</v>
      </c>
      <c r="Q171" s="229">
        <v>0.0147</v>
      </c>
      <c r="R171" s="229">
        <f>Q171*H171</f>
        <v>0.0441</v>
      </c>
      <c r="S171" s="229">
        <v>0</v>
      </c>
      <c r="T171" s="230">
        <f>S171*H171</f>
        <v>0</v>
      </c>
      <c r="AR171" s="231" t="s">
        <v>160</v>
      </c>
      <c r="AT171" s="231" t="s">
        <v>155</v>
      </c>
      <c r="AU171" s="231" t="s">
        <v>82</v>
      </c>
      <c r="AY171" s="18" t="s">
        <v>153</v>
      </c>
      <c r="BE171" s="232">
        <f>IF(N171="základní",J171,0)</f>
        <v>0</v>
      </c>
      <c r="BF171" s="232">
        <f>IF(N171="snížená",J171,0)</f>
        <v>0</v>
      </c>
      <c r="BG171" s="232">
        <f>IF(N171="zákl. přenesená",J171,0)</f>
        <v>0</v>
      </c>
      <c r="BH171" s="232">
        <f>IF(N171="sníž. přenesená",J171,0)</f>
        <v>0</v>
      </c>
      <c r="BI171" s="232">
        <f>IF(N171="nulová",J171,0)</f>
        <v>0</v>
      </c>
      <c r="BJ171" s="18" t="s">
        <v>82</v>
      </c>
      <c r="BK171" s="232">
        <f>ROUND(I171*H171,2)</f>
        <v>0</v>
      </c>
      <c r="BL171" s="18" t="s">
        <v>160</v>
      </c>
      <c r="BM171" s="231" t="s">
        <v>1105</v>
      </c>
    </row>
    <row r="172" s="1" customFormat="1" ht="16.5" customHeight="1">
      <c r="B172" s="39"/>
      <c r="C172" s="220" t="s">
        <v>636</v>
      </c>
      <c r="D172" s="220" t="s">
        <v>155</v>
      </c>
      <c r="E172" s="221" t="s">
        <v>2403</v>
      </c>
      <c r="F172" s="222" t="s">
        <v>2404</v>
      </c>
      <c r="G172" s="223" t="s">
        <v>2360</v>
      </c>
      <c r="H172" s="224">
        <v>3</v>
      </c>
      <c r="I172" s="225"/>
      <c r="J172" s="226">
        <f>ROUND(I172*H172,2)</f>
        <v>0</v>
      </c>
      <c r="K172" s="222" t="s">
        <v>19</v>
      </c>
      <c r="L172" s="44"/>
      <c r="M172" s="227" t="s">
        <v>19</v>
      </c>
      <c r="N172" s="228" t="s">
        <v>45</v>
      </c>
      <c r="O172" s="84"/>
      <c r="P172" s="229">
        <f>O172*H172</f>
        <v>0</v>
      </c>
      <c r="Q172" s="229">
        <v>0.00059000000000000003</v>
      </c>
      <c r="R172" s="229">
        <f>Q172*H172</f>
        <v>0.0017700000000000001</v>
      </c>
      <c r="S172" s="229">
        <v>0</v>
      </c>
      <c r="T172" s="230">
        <f>S172*H172</f>
        <v>0</v>
      </c>
      <c r="AR172" s="231" t="s">
        <v>160</v>
      </c>
      <c r="AT172" s="231" t="s">
        <v>155</v>
      </c>
      <c r="AU172" s="231" t="s">
        <v>82</v>
      </c>
      <c r="AY172" s="18" t="s">
        <v>153</v>
      </c>
      <c r="BE172" s="232">
        <f>IF(N172="základní",J172,0)</f>
        <v>0</v>
      </c>
      <c r="BF172" s="232">
        <f>IF(N172="snížená",J172,0)</f>
        <v>0</v>
      </c>
      <c r="BG172" s="232">
        <f>IF(N172="zákl. přenesená",J172,0)</f>
        <v>0</v>
      </c>
      <c r="BH172" s="232">
        <f>IF(N172="sníž. přenesená",J172,0)</f>
        <v>0</v>
      </c>
      <c r="BI172" s="232">
        <f>IF(N172="nulová",J172,0)</f>
        <v>0</v>
      </c>
      <c r="BJ172" s="18" t="s">
        <v>82</v>
      </c>
      <c r="BK172" s="232">
        <f>ROUND(I172*H172,2)</f>
        <v>0</v>
      </c>
      <c r="BL172" s="18" t="s">
        <v>160</v>
      </c>
      <c r="BM172" s="231" t="s">
        <v>1120</v>
      </c>
    </row>
    <row r="173" s="1" customFormat="1" ht="16.5" customHeight="1">
      <c r="B173" s="39"/>
      <c r="C173" s="220" t="s">
        <v>640</v>
      </c>
      <c r="D173" s="220" t="s">
        <v>155</v>
      </c>
      <c r="E173" s="221" t="s">
        <v>2405</v>
      </c>
      <c r="F173" s="222" t="s">
        <v>2406</v>
      </c>
      <c r="G173" s="223" t="s">
        <v>2360</v>
      </c>
      <c r="H173" s="224">
        <v>1</v>
      </c>
      <c r="I173" s="225"/>
      <c r="J173" s="226">
        <f>ROUND(I173*H173,2)</f>
        <v>0</v>
      </c>
      <c r="K173" s="222" t="s">
        <v>19</v>
      </c>
      <c r="L173" s="44"/>
      <c r="M173" s="227" t="s">
        <v>19</v>
      </c>
      <c r="N173" s="228" t="s">
        <v>45</v>
      </c>
      <c r="O173" s="84"/>
      <c r="P173" s="229">
        <f>O173*H173</f>
        <v>0</v>
      </c>
      <c r="Q173" s="229">
        <v>0.036249999999999998</v>
      </c>
      <c r="R173" s="229">
        <f>Q173*H173</f>
        <v>0.036249999999999998</v>
      </c>
      <c r="S173" s="229">
        <v>0</v>
      </c>
      <c r="T173" s="230">
        <f>S173*H173</f>
        <v>0</v>
      </c>
      <c r="AR173" s="231" t="s">
        <v>160</v>
      </c>
      <c r="AT173" s="231" t="s">
        <v>155</v>
      </c>
      <c r="AU173" s="231" t="s">
        <v>82</v>
      </c>
      <c r="AY173" s="18" t="s">
        <v>153</v>
      </c>
      <c r="BE173" s="232">
        <f>IF(N173="základní",J173,0)</f>
        <v>0</v>
      </c>
      <c r="BF173" s="232">
        <f>IF(N173="snížená",J173,0)</f>
        <v>0</v>
      </c>
      <c r="BG173" s="232">
        <f>IF(N173="zákl. přenesená",J173,0)</f>
        <v>0</v>
      </c>
      <c r="BH173" s="232">
        <f>IF(N173="sníž. přenesená",J173,0)</f>
        <v>0</v>
      </c>
      <c r="BI173" s="232">
        <f>IF(N173="nulová",J173,0)</f>
        <v>0</v>
      </c>
      <c r="BJ173" s="18" t="s">
        <v>82</v>
      </c>
      <c r="BK173" s="232">
        <f>ROUND(I173*H173,2)</f>
        <v>0</v>
      </c>
      <c r="BL173" s="18" t="s">
        <v>160</v>
      </c>
      <c r="BM173" s="231" t="s">
        <v>1129</v>
      </c>
    </row>
    <row r="174" s="1" customFormat="1" ht="16.5" customHeight="1">
      <c r="B174" s="39"/>
      <c r="C174" s="220" t="s">
        <v>645</v>
      </c>
      <c r="D174" s="220" t="s">
        <v>155</v>
      </c>
      <c r="E174" s="221" t="s">
        <v>2407</v>
      </c>
      <c r="F174" s="222" t="s">
        <v>2408</v>
      </c>
      <c r="G174" s="223" t="s">
        <v>2360</v>
      </c>
      <c r="H174" s="224">
        <v>3</v>
      </c>
      <c r="I174" s="225"/>
      <c r="J174" s="226">
        <f>ROUND(I174*H174,2)</f>
        <v>0</v>
      </c>
      <c r="K174" s="222" t="s">
        <v>19</v>
      </c>
      <c r="L174" s="44"/>
      <c r="M174" s="227" t="s">
        <v>19</v>
      </c>
      <c r="N174" s="228" t="s">
        <v>45</v>
      </c>
      <c r="O174" s="84"/>
      <c r="P174" s="229">
        <f>O174*H174</f>
        <v>0</v>
      </c>
      <c r="Q174" s="229">
        <v>0.083250000000000005</v>
      </c>
      <c r="R174" s="229">
        <f>Q174*H174</f>
        <v>0.24975000000000003</v>
      </c>
      <c r="S174" s="229">
        <v>0</v>
      </c>
      <c r="T174" s="230">
        <f>S174*H174</f>
        <v>0</v>
      </c>
      <c r="AR174" s="231" t="s">
        <v>160</v>
      </c>
      <c r="AT174" s="231" t="s">
        <v>155</v>
      </c>
      <c r="AU174" s="231" t="s">
        <v>82</v>
      </c>
      <c r="AY174" s="18" t="s">
        <v>153</v>
      </c>
      <c r="BE174" s="232">
        <f>IF(N174="základní",J174,0)</f>
        <v>0</v>
      </c>
      <c r="BF174" s="232">
        <f>IF(N174="snížená",J174,0)</f>
        <v>0</v>
      </c>
      <c r="BG174" s="232">
        <f>IF(N174="zákl. přenesená",J174,0)</f>
        <v>0</v>
      </c>
      <c r="BH174" s="232">
        <f>IF(N174="sníž. přenesená",J174,0)</f>
        <v>0</v>
      </c>
      <c r="BI174" s="232">
        <f>IF(N174="nulová",J174,0)</f>
        <v>0</v>
      </c>
      <c r="BJ174" s="18" t="s">
        <v>82</v>
      </c>
      <c r="BK174" s="232">
        <f>ROUND(I174*H174,2)</f>
        <v>0</v>
      </c>
      <c r="BL174" s="18" t="s">
        <v>160</v>
      </c>
      <c r="BM174" s="231" t="s">
        <v>1140</v>
      </c>
    </row>
    <row r="175" s="1" customFormat="1" ht="16.5" customHeight="1">
      <c r="B175" s="39"/>
      <c r="C175" s="220" t="s">
        <v>649</v>
      </c>
      <c r="D175" s="220" t="s">
        <v>155</v>
      </c>
      <c r="E175" s="221" t="s">
        <v>2409</v>
      </c>
      <c r="F175" s="222" t="s">
        <v>2410</v>
      </c>
      <c r="G175" s="223" t="s">
        <v>2360</v>
      </c>
      <c r="H175" s="224">
        <v>1</v>
      </c>
      <c r="I175" s="225"/>
      <c r="J175" s="226">
        <f>ROUND(I175*H175,2)</f>
        <v>0</v>
      </c>
      <c r="K175" s="222" t="s">
        <v>19</v>
      </c>
      <c r="L175" s="44"/>
      <c r="M175" s="227" t="s">
        <v>19</v>
      </c>
      <c r="N175" s="228" t="s">
        <v>45</v>
      </c>
      <c r="O175" s="84"/>
      <c r="P175" s="229">
        <f>O175*H175</f>
        <v>0</v>
      </c>
      <c r="Q175" s="229">
        <v>0.90303</v>
      </c>
      <c r="R175" s="229">
        <f>Q175*H175</f>
        <v>0.90303</v>
      </c>
      <c r="S175" s="229">
        <v>0</v>
      </c>
      <c r="T175" s="230">
        <f>S175*H175</f>
        <v>0</v>
      </c>
      <c r="AR175" s="231" t="s">
        <v>160</v>
      </c>
      <c r="AT175" s="231" t="s">
        <v>155</v>
      </c>
      <c r="AU175" s="231" t="s">
        <v>82</v>
      </c>
      <c r="AY175" s="18" t="s">
        <v>153</v>
      </c>
      <c r="BE175" s="232">
        <f>IF(N175="základní",J175,0)</f>
        <v>0</v>
      </c>
      <c r="BF175" s="232">
        <f>IF(N175="snížená",J175,0)</f>
        <v>0</v>
      </c>
      <c r="BG175" s="232">
        <f>IF(N175="zákl. přenesená",J175,0)</f>
        <v>0</v>
      </c>
      <c r="BH175" s="232">
        <f>IF(N175="sníž. přenesená",J175,0)</f>
        <v>0</v>
      </c>
      <c r="BI175" s="232">
        <f>IF(N175="nulová",J175,0)</f>
        <v>0</v>
      </c>
      <c r="BJ175" s="18" t="s">
        <v>82</v>
      </c>
      <c r="BK175" s="232">
        <f>ROUND(I175*H175,2)</f>
        <v>0</v>
      </c>
      <c r="BL175" s="18" t="s">
        <v>160</v>
      </c>
      <c r="BM175" s="231" t="s">
        <v>1148</v>
      </c>
    </row>
    <row r="176" s="1" customFormat="1" ht="16.5" customHeight="1">
      <c r="B176" s="39"/>
      <c r="C176" s="220" t="s">
        <v>654</v>
      </c>
      <c r="D176" s="220" t="s">
        <v>155</v>
      </c>
      <c r="E176" s="221" t="s">
        <v>2411</v>
      </c>
      <c r="F176" s="222" t="s">
        <v>2412</v>
      </c>
      <c r="G176" s="223" t="s">
        <v>2360</v>
      </c>
      <c r="H176" s="224">
        <v>5</v>
      </c>
      <c r="I176" s="225"/>
      <c r="J176" s="226">
        <f>ROUND(I176*H176,2)</f>
        <v>0</v>
      </c>
      <c r="K176" s="222" t="s">
        <v>19</v>
      </c>
      <c r="L176" s="44"/>
      <c r="M176" s="227" t="s">
        <v>19</v>
      </c>
      <c r="N176" s="228" t="s">
        <v>45</v>
      </c>
      <c r="O176" s="84"/>
      <c r="P176" s="229">
        <f>O176*H176</f>
        <v>0</v>
      </c>
      <c r="Q176" s="229">
        <v>0.00095</v>
      </c>
      <c r="R176" s="229">
        <f>Q176*H176</f>
        <v>0.0047499999999999999</v>
      </c>
      <c r="S176" s="229">
        <v>0</v>
      </c>
      <c r="T176" s="230">
        <f>S176*H176</f>
        <v>0</v>
      </c>
      <c r="AR176" s="231" t="s">
        <v>160</v>
      </c>
      <c r="AT176" s="231" t="s">
        <v>155</v>
      </c>
      <c r="AU176" s="231" t="s">
        <v>82</v>
      </c>
      <c r="AY176" s="18" t="s">
        <v>153</v>
      </c>
      <c r="BE176" s="232">
        <f>IF(N176="základní",J176,0)</f>
        <v>0</v>
      </c>
      <c r="BF176" s="232">
        <f>IF(N176="snížená",J176,0)</f>
        <v>0</v>
      </c>
      <c r="BG176" s="232">
        <f>IF(N176="zákl. přenesená",J176,0)</f>
        <v>0</v>
      </c>
      <c r="BH176" s="232">
        <f>IF(N176="sníž. přenesená",J176,0)</f>
        <v>0</v>
      </c>
      <c r="BI176" s="232">
        <f>IF(N176="nulová",J176,0)</f>
        <v>0</v>
      </c>
      <c r="BJ176" s="18" t="s">
        <v>82</v>
      </c>
      <c r="BK176" s="232">
        <f>ROUND(I176*H176,2)</f>
        <v>0</v>
      </c>
      <c r="BL176" s="18" t="s">
        <v>160</v>
      </c>
      <c r="BM176" s="231" t="s">
        <v>1158</v>
      </c>
    </row>
    <row r="177" s="1" customFormat="1" ht="16.5" customHeight="1">
      <c r="B177" s="39"/>
      <c r="C177" s="220" t="s">
        <v>659</v>
      </c>
      <c r="D177" s="220" t="s">
        <v>155</v>
      </c>
      <c r="E177" s="221" t="s">
        <v>2413</v>
      </c>
      <c r="F177" s="222" t="s">
        <v>2414</v>
      </c>
      <c r="G177" s="223" t="s">
        <v>2360</v>
      </c>
      <c r="H177" s="224">
        <v>1</v>
      </c>
      <c r="I177" s="225"/>
      <c r="J177" s="226">
        <f>ROUND(I177*H177,2)</f>
        <v>0</v>
      </c>
      <c r="K177" s="222" t="s">
        <v>19</v>
      </c>
      <c r="L177" s="44"/>
      <c r="M177" s="227" t="s">
        <v>19</v>
      </c>
      <c r="N177" s="228" t="s">
        <v>45</v>
      </c>
      <c r="O177" s="84"/>
      <c r="P177" s="229">
        <f>O177*H177</f>
        <v>0</v>
      </c>
      <c r="Q177" s="229">
        <v>0.0049899999999999996</v>
      </c>
      <c r="R177" s="229">
        <f>Q177*H177</f>
        <v>0.0049899999999999996</v>
      </c>
      <c r="S177" s="229">
        <v>0</v>
      </c>
      <c r="T177" s="230">
        <f>S177*H177</f>
        <v>0</v>
      </c>
      <c r="AR177" s="231" t="s">
        <v>160</v>
      </c>
      <c r="AT177" s="231" t="s">
        <v>155</v>
      </c>
      <c r="AU177" s="231" t="s">
        <v>82</v>
      </c>
      <c r="AY177" s="18" t="s">
        <v>153</v>
      </c>
      <c r="BE177" s="232">
        <f>IF(N177="základní",J177,0)</f>
        <v>0</v>
      </c>
      <c r="BF177" s="232">
        <f>IF(N177="snížená",J177,0)</f>
        <v>0</v>
      </c>
      <c r="BG177" s="232">
        <f>IF(N177="zákl. přenesená",J177,0)</f>
        <v>0</v>
      </c>
      <c r="BH177" s="232">
        <f>IF(N177="sníž. přenesená",J177,0)</f>
        <v>0</v>
      </c>
      <c r="BI177" s="232">
        <f>IF(N177="nulová",J177,0)</f>
        <v>0</v>
      </c>
      <c r="BJ177" s="18" t="s">
        <v>82</v>
      </c>
      <c r="BK177" s="232">
        <f>ROUND(I177*H177,2)</f>
        <v>0</v>
      </c>
      <c r="BL177" s="18" t="s">
        <v>160</v>
      </c>
      <c r="BM177" s="231" t="s">
        <v>1173</v>
      </c>
    </row>
    <row r="178" s="1" customFormat="1" ht="16.5" customHeight="1">
      <c r="B178" s="39"/>
      <c r="C178" s="220" t="s">
        <v>665</v>
      </c>
      <c r="D178" s="220" t="s">
        <v>155</v>
      </c>
      <c r="E178" s="221" t="s">
        <v>2415</v>
      </c>
      <c r="F178" s="222" t="s">
        <v>2416</v>
      </c>
      <c r="G178" s="223" t="s">
        <v>2360</v>
      </c>
      <c r="H178" s="224">
        <v>3</v>
      </c>
      <c r="I178" s="225"/>
      <c r="J178" s="226">
        <f>ROUND(I178*H178,2)</f>
        <v>0</v>
      </c>
      <c r="K178" s="222" t="s">
        <v>19</v>
      </c>
      <c r="L178" s="44"/>
      <c r="M178" s="227" t="s">
        <v>19</v>
      </c>
      <c r="N178" s="228" t="s">
        <v>45</v>
      </c>
      <c r="O178" s="84"/>
      <c r="P178" s="229">
        <f>O178*H178</f>
        <v>0</v>
      </c>
      <c r="Q178" s="229">
        <v>0.0057600000000000004</v>
      </c>
      <c r="R178" s="229">
        <f>Q178*H178</f>
        <v>0.01728</v>
      </c>
      <c r="S178" s="229">
        <v>0</v>
      </c>
      <c r="T178" s="230">
        <f>S178*H178</f>
        <v>0</v>
      </c>
      <c r="AR178" s="231" t="s">
        <v>160</v>
      </c>
      <c r="AT178" s="231" t="s">
        <v>155</v>
      </c>
      <c r="AU178" s="231" t="s">
        <v>82</v>
      </c>
      <c r="AY178" s="18" t="s">
        <v>153</v>
      </c>
      <c r="BE178" s="232">
        <f>IF(N178="základní",J178,0)</f>
        <v>0</v>
      </c>
      <c r="BF178" s="232">
        <f>IF(N178="snížená",J178,0)</f>
        <v>0</v>
      </c>
      <c r="BG178" s="232">
        <f>IF(N178="zákl. přenesená",J178,0)</f>
        <v>0</v>
      </c>
      <c r="BH178" s="232">
        <f>IF(N178="sníž. přenesená",J178,0)</f>
        <v>0</v>
      </c>
      <c r="BI178" s="232">
        <f>IF(N178="nulová",J178,0)</f>
        <v>0</v>
      </c>
      <c r="BJ178" s="18" t="s">
        <v>82</v>
      </c>
      <c r="BK178" s="232">
        <f>ROUND(I178*H178,2)</f>
        <v>0</v>
      </c>
      <c r="BL178" s="18" t="s">
        <v>160</v>
      </c>
      <c r="BM178" s="231" t="s">
        <v>1188</v>
      </c>
    </row>
    <row r="179" s="1" customFormat="1" ht="16.5" customHeight="1">
      <c r="B179" s="39"/>
      <c r="C179" s="220" t="s">
        <v>670</v>
      </c>
      <c r="D179" s="220" t="s">
        <v>155</v>
      </c>
      <c r="E179" s="221" t="s">
        <v>2417</v>
      </c>
      <c r="F179" s="222" t="s">
        <v>2418</v>
      </c>
      <c r="G179" s="223" t="s">
        <v>2360</v>
      </c>
      <c r="H179" s="224">
        <v>1</v>
      </c>
      <c r="I179" s="225"/>
      <c r="J179" s="226">
        <f>ROUND(I179*H179,2)</f>
        <v>0</v>
      </c>
      <c r="K179" s="222" t="s">
        <v>19</v>
      </c>
      <c r="L179" s="44"/>
      <c r="M179" s="227" t="s">
        <v>19</v>
      </c>
      <c r="N179" s="228" t="s">
        <v>45</v>
      </c>
      <c r="O179" s="84"/>
      <c r="P179" s="229">
        <f>O179*H179</f>
        <v>0</v>
      </c>
      <c r="Q179" s="229">
        <v>0.0050299999999999997</v>
      </c>
      <c r="R179" s="229">
        <f>Q179*H179</f>
        <v>0.0050299999999999997</v>
      </c>
      <c r="S179" s="229">
        <v>0</v>
      </c>
      <c r="T179" s="230">
        <f>S179*H179</f>
        <v>0</v>
      </c>
      <c r="AR179" s="231" t="s">
        <v>160</v>
      </c>
      <c r="AT179" s="231" t="s">
        <v>155</v>
      </c>
      <c r="AU179" s="231" t="s">
        <v>82</v>
      </c>
      <c r="AY179" s="18" t="s">
        <v>153</v>
      </c>
      <c r="BE179" s="232">
        <f>IF(N179="základní",J179,0)</f>
        <v>0</v>
      </c>
      <c r="BF179" s="232">
        <f>IF(N179="snížená",J179,0)</f>
        <v>0</v>
      </c>
      <c r="BG179" s="232">
        <f>IF(N179="zákl. přenesená",J179,0)</f>
        <v>0</v>
      </c>
      <c r="BH179" s="232">
        <f>IF(N179="sníž. přenesená",J179,0)</f>
        <v>0</v>
      </c>
      <c r="BI179" s="232">
        <f>IF(N179="nulová",J179,0)</f>
        <v>0</v>
      </c>
      <c r="BJ179" s="18" t="s">
        <v>82</v>
      </c>
      <c r="BK179" s="232">
        <f>ROUND(I179*H179,2)</f>
        <v>0</v>
      </c>
      <c r="BL179" s="18" t="s">
        <v>160</v>
      </c>
      <c r="BM179" s="231" t="s">
        <v>1201</v>
      </c>
    </row>
    <row r="180" s="1" customFormat="1" ht="16.5" customHeight="1">
      <c r="B180" s="39"/>
      <c r="C180" s="220" t="s">
        <v>674</v>
      </c>
      <c r="D180" s="220" t="s">
        <v>155</v>
      </c>
      <c r="E180" s="221" t="s">
        <v>2419</v>
      </c>
      <c r="F180" s="222" t="s">
        <v>2420</v>
      </c>
      <c r="G180" s="223" t="s">
        <v>2360</v>
      </c>
      <c r="H180" s="224">
        <v>2</v>
      </c>
      <c r="I180" s="225"/>
      <c r="J180" s="226">
        <f>ROUND(I180*H180,2)</f>
        <v>0</v>
      </c>
      <c r="K180" s="222" t="s">
        <v>19</v>
      </c>
      <c r="L180" s="44"/>
      <c r="M180" s="227" t="s">
        <v>19</v>
      </c>
      <c r="N180" s="228" t="s">
        <v>45</v>
      </c>
      <c r="O180" s="84"/>
      <c r="P180" s="229">
        <f>O180*H180</f>
        <v>0</v>
      </c>
      <c r="Q180" s="229">
        <v>0.0018</v>
      </c>
      <c r="R180" s="229">
        <f>Q180*H180</f>
        <v>0.0035999999999999999</v>
      </c>
      <c r="S180" s="229">
        <v>0</v>
      </c>
      <c r="T180" s="230">
        <f>S180*H180</f>
        <v>0</v>
      </c>
      <c r="AR180" s="231" t="s">
        <v>160</v>
      </c>
      <c r="AT180" s="231" t="s">
        <v>155</v>
      </c>
      <c r="AU180" s="231" t="s">
        <v>82</v>
      </c>
      <c r="AY180" s="18" t="s">
        <v>153</v>
      </c>
      <c r="BE180" s="232">
        <f>IF(N180="základní",J180,0)</f>
        <v>0</v>
      </c>
      <c r="BF180" s="232">
        <f>IF(N180="snížená",J180,0)</f>
        <v>0</v>
      </c>
      <c r="BG180" s="232">
        <f>IF(N180="zákl. přenesená",J180,0)</f>
        <v>0</v>
      </c>
      <c r="BH180" s="232">
        <f>IF(N180="sníž. přenesená",J180,0)</f>
        <v>0</v>
      </c>
      <c r="BI180" s="232">
        <f>IF(N180="nulová",J180,0)</f>
        <v>0</v>
      </c>
      <c r="BJ180" s="18" t="s">
        <v>82</v>
      </c>
      <c r="BK180" s="232">
        <f>ROUND(I180*H180,2)</f>
        <v>0</v>
      </c>
      <c r="BL180" s="18" t="s">
        <v>160</v>
      </c>
      <c r="BM180" s="231" t="s">
        <v>1214</v>
      </c>
    </row>
    <row r="181" s="1" customFormat="1" ht="16.5" customHeight="1">
      <c r="B181" s="39"/>
      <c r="C181" s="220" t="s">
        <v>678</v>
      </c>
      <c r="D181" s="220" t="s">
        <v>155</v>
      </c>
      <c r="E181" s="221" t="s">
        <v>2421</v>
      </c>
      <c r="F181" s="222" t="s">
        <v>2422</v>
      </c>
      <c r="G181" s="223" t="s">
        <v>254</v>
      </c>
      <c r="H181" s="224">
        <v>2</v>
      </c>
      <c r="I181" s="225"/>
      <c r="J181" s="226">
        <f>ROUND(I181*H181,2)</f>
        <v>0</v>
      </c>
      <c r="K181" s="222" t="s">
        <v>19</v>
      </c>
      <c r="L181" s="44"/>
      <c r="M181" s="227" t="s">
        <v>19</v>
      </c>
      <c r="N181" s="228" t="s">
        <v>45</v>
      </c>
      <c r="O181" s="84"/>
      <c r="P181" s="229">
        <f>O181*H181</f>
        <v>0</v>
      </c>
      <c r="Q181" s="229">
        <v>0</v>
      </c>
      <c r="R181" s="229">
        <f>Q181*H181</f>
        <v>0</v>
      </c>
      <c r="S181" s="229">
        <v>0</v>
      </c>
      <c r="T181" s="230">
        <f>S181*H181</f>
        <v>0</v>
      </c>
      <c r="AR181" s="231" t="s">
        <v>160</v>
      </c>
      <c r="AT181" s="231" t="s">
        <v>155</v>
      </c>
      <c r="AU181" s="231" t="s">
        <v>82</v>
      </c>
      <c r="AY181" s="18" t="s">
        <v>153</v>
      </c>
      <c r="BE181" s="232">
        <f>IF(N181="základní",J181,0)</f>
        <v>0</v>
      </c>
      <c r="BF181" s="232">
        <f>IF(N181="snížená",J181,0)</f>
        <v>0</v>
      </c>
      <c r="BG181" s="232">
        <f>IF(N181="zákl. přenesená",J181,0)</f>
        <v>0</v>
      </c>
      <c r="BH181" s="232">
        <f>IF(N181="sníž. přenesená",J181,0)</f>
        <v>0</v>
      </c>
      <c r="BI181" s="232">
        <f>IF(N181="nulová",J181,0)</f>
        <v>0</v>
      </c>
      <c r="BJ181" s="18" t="s">
        <v>82</v>
      </c>
      <c r="BK181" s="232">
        <f>ROUND(I181*H181,2)</f>
        <v>0</v>
      </c>
      <c r="BL181" s="18" t="s">
        <v>160</v>
      </c>
      <c r="BM181" s="231" t="s">
        <v>1225</v>
      </c>
    </row>
    <row r="182" s="1" customFormat="1" ht="16.5" customHeight="1">
      <c r="B182" s="39"/>
      <c r="C182" s="220" t="s">
        <v>683</v>
      </c>
      <c r="D182" s="220" t="s">
        <v>155</v>
      </c>
      <c r="E182" s="221" t="s">
        <v>2423</v>
      </c>
      <c r="F182" s="222" t="s">
        <v>2424</v>
      </c>
      <c r="G182" s="223" t="s">
        <v>2360</v>
      </c>
      <c r="H182" s="224">
        <v>9</v>
      </c>
      <c r="I182" s="225"/>
      <c r="J182" s="226">
        <f>ROUND(I182*H182,2)</f>
        <v>0</v>
      </c>
      <c r="K182" s="222" t="s">
        <v>19</v>
      </c>
      <c r="L182" s="44"/>
      <c r="M182" s="227" t="s">
        <v>19</v>
      </c>
      <c r="N182" s="228" t="s">
        <v>45</v>
      </c>
      <c r="O182" s="84"/>
      <c r="P182" s="229">
        <f>O182*H182</f>
        <v>0</v>
      </c>
      <c r="Q182" s="229">
        <v>0.0018400000000000001</v>
      </c>
      <c r="R182" s="229">
        <f>Q182*H182</f>
        <v>0.016560000000000002</v>
      </c>
      <c r="S182" s="229">
        <v>0</v>
      </c>
      <c r="T182" s="230">
        <f>S182*H182</f>
        <v>0</v>
      </c>
      <c r="AR182" s="231" t="s">
        <v>160</v>
      </c>
      <c r="AT182" s="231" t="s">
        <v>155</v>
      </c>
      <c r="AU182" s="231" t="s">
        <v>82</v>
      </c>
      <c r="AY182" s="18" t="s">
        <v>153</v>
      </c>
      <c r="BE182" s="232">
        <f>IF(N182="základní",J182,0)</f>
        <v>0</v>
      </c>
      <c r="BF182" s="232">
        <f>IF(N182="snížená",J182,0)</f>
        <v>0</v>
      </c>
      <c r="BG182" s="232">
        <f>IF(N182="zákl. přenesená",J182,0)</f>
        <v>0</v>
      </c>
      <c r="BH182" s="232">
        <f>IF(N182="sníž. přenesená",J182,0)</f>
        <v>0</v>
      </c>
      <c r="BI182" s="232">
        <f>IF(N182="nulová",J182,0)</f>
        <v>0</v>
      </c>
      <c r="BJ182" s="18" t="s">
        <v>82</v>
      </c>
      <c r="BK182" s="232">
        <f>ROUND(I182*H182,2)</f>
        <v>0</v>
      </c>
      <c r="BL182" s="18" t="s">
        <v>160</v>
      </c>
      <c r="BM182" s="231" t="s">
        <v>1233</v>
      </c>
    </row>
    <row r="183" s="1" customFormat="1" ht="16.5" customHeight="1">
      <c r="B183" s="39"/>
      <c r="C183" s="220" t="s">
        <v>688</v>
      </c>
      <c r="D183" s="220" t="s">
        <v>155</v>
      </c>
      <c r="E183" s="221" t="s">
        <v>2425</v>
      </c>
      <c r="F183" s="222" t="s">
        <v>2426</v>
      </c>
      <c r="G183" s="223" t="s">
        <v>254</v>
      </c>
      <c r="H183" s="224">
        <v>9</v>
      </c>
      <c r="I183" s="225"/>
      <c r="J183" s="226">
        <f>ROUND(I183*H183,2)</f>
        <v>0</v>
      </c>
      <c r="K183" s="222" t="s">
        <v>19</v>
      </c>
      <c r="L183" s="44"/>
      <c r="M183" s="227" t="s">
        <v>19</v>
      </c>
      <c r="N183" s="228" t="s">
        <v>45</v>
      </c>
      <c r="O183" s="84"/>
      <c r="P183" s="229">
        <f>O183*H183</f>
        <v>0</v>
      </c>
      <c r="Q183" s="229">
        <v>4.0000000000000003E-05</v>
      </c>
      <c r="R183" s="229">
        <f>Q183*H183</f>
        <v>0.00036000000000000002</v>
      </c>
      <c r="S183" s="229">
        <v>0</v>
      </c>
      <c r="T183" s="230">
        <f>S183*H183</f>
        <v>0</v>
      </c>
      <c r="AR183" s="231" t="s">
        <v>160</v>
      </c>
      <c r="AT183" s="231" t="s">
        <v>155</v>
      </c>
      <c r="AU183" s="231" t="s">
        <v>82</v>
      </c>
      <c r="AY183" s="18" t="s">
        <v>153</v>
      </c>
      <c r="BE183" s="232">
        <f>IF(N183="základní",J183,0)</f>
        <v>0</v>
      </c>
      <c r="BF183" s="232">
        <f>IF(N183="snížená",J183,0)</f>
        <v>0</v>
      </c>
      <c r="BG183" s="232">
        <f>IF(N183="zákl. přenesená",J183,0)</f>
        <v>0</v>
      </c>
      <c r="BH183" s="232">
        <f>IF(N183="sníž. přenesená",J183,0)</f>
        <v>0</v>
      </c>
      <c r="BI183" s="232">
        <f>IF(N183="nulová",J183,0)</f>
        <v>0</v>
      </c>
      <c r="BJ183" s="18" t="s">
        <v>82</v>
      </c>
      <c r="BK183" s="232">
        <f>ROUND(I183*H183,2)</f>
        <v>0</v>
      </c>
      <c r="BL183" s="18" t="s">
        <v>160</v>
      </c>
      <c r="BM183" s="231" t="s">
        <v>1247</v>
      </c>
    </row>
    <row r="184" s="1" customFormat="1" ht="16.5" customHeight="1">
      <c r="B184" s="39"/>
      <c r="C184" s="220" t="s">
        <v>693</v>
      </c>
      <c r="D184" s="220" t="s">
        <v>155</v>
      </c>
      <c r="E184" s="221" t="s">
        <v>2427</v>
      </c>
      <c r="F184" s="222" t="s">
        <v>2428</v>
      </c>
      <c r="G184" s="223" t="s">
        <v>2360</v>
      </c>
      <c r="H184" s="224">
        <v>5</v>
      </c>
      <c r="I184" s="225"/>
      <c r="J184" s="226">
        <f>ROUND(I184*H184,2)</f>
        <v>0</v>
      </c>
      <c r="K184" s="222" t="s">
        <v>19</v>
      </c>
      <c r="L184" s="44"/>
      <c r="M184" s="227" t="s">
        <v>19</v>
      </c>
      <c r="N184" s="228" t="s">
        <v>45</v>
      </c>
      <c r="O184" s="84"/>
      <c r="P184" s="229">
        <f>O184*H184</f>
        <v>0</v>
      </c>
      <c r="Q184" s="229">
        <v>0.0019599999999999999</v>
      </c>
      <c r="R184" s="229">
        <f>Q184*H184</f>
        <v>0.0097999999999999997</v>
      </c>
      <c r="S184" s="229">
        <v>0</v>
      </c>
      <c r="T184" s="230">
        <f>S184*H184</f>
        <v>0</v>
      </c>
      <c r="AR184" s="231" t="s">
        <v>160</v>
      </c>
      <c r="AT184" s="231" t="s">
        <v>155</v>
      </c>
      <c r="AU184" s="231" t="s">
        <v>82</v>
      </c>
      <c r="AY184" s="18" t="s">
        <v>153</v>
      </c>
      <c r="BE184" s="232">
        <f>IF(N184="základní",J184,0)</f>
        <v>0</v>
      </c>
      <c r="BF184" s="232">
        <f>IF(N184="snížená",J184,0)</f>
        <v>0</v>
      </c>
      <c r="BG184" s="232">
        <f>IF(N184="zákl. přenesená",J184,0)</f>
        <v>0</v>
      </c>
      <c r="BH184" s="232">
        <f>IF(N184="sníž. přenesená",J184,0)</f>
        <v>0</v>
      </c>
      <c r="BI184" s="232">
        <f>IF(N184="nulová",J184,0)</f>
        <v>0</v>
      </c>
      <c r="BJ184" s="18" t="s">
        <v>82</v>
      </c>
      <c r="BK184" s="232">
        <f>ROUND(I184*H184,2)</f>
        <v>0</v>
      </c>
      <c r="BL184" s="18" t="s">
        <v>160</v>
      </c>
      <c r="BM184" s="231" t="s">
        <v>1257</v>
      </c>
    </row>
    <row r="185" s="1" customFormat="1" ht="16.5" customHeight="1">
      <c r="B185" s="39"/>
      <c r="C185" s="220" t="s">
        <v>699</v>
      </c>
      <c r="D185" s="220" t="s">
        <v>155</v>
      </c>
      <c r="E185" s="221" t="s">
        <v>2429</v>
      </c>
      <c r="F185" s="222" t="s">
        <v>2430</v>
      </c>
      <c r="G185" s="223" t="s">
        <v>2360</v>
      </c>
      <c r="H185" s="224">
        <v>5</v>
      </c>
      <c r="I185" s="225"/>
      <c r="J185" s="226">
        <f>ROUND(I185*H185,2)</f>
        <v>0</v>
      </c>
      <c r="K185" s="222" t="s">
        <v>19</v>
      </c>
      <c r="L185" s="44"/>
      <c r="M185" s="227" t="s">
        <v>19</v>
      </c>
      <c r="N185" s="228" t="s">
        <v>45</v>
      </c>
      <c r="O185" s="84"/>
      <c r="P185" s="229">
        <f>O185*H185</f>
        <v>0</v>
      </c>
      <c r="Q185" s="229">
        <v>0.00012</v>
      </c>
      <c r="R185" s="229">
        <f>Q185*H185</f>
        <v>0.00060000000000000006</v>
      </c>
      <c r="S185" s="229">
        <v>0</v>
      </c>
      <c r="T185" s="230">
        <f>S185*H185</f>
        <v>0</v>
      </c>
      <c r="AR185" s="231" t="s">
        <v>160</v>
      </c>
      <c r="AT185" s="231" t="s">
        <v>155</v>
      </c>
      <c r="AU185" s="231" t="s">
        <v>82</v>
      </c>
      <c r="AY185" s="18" t="s">
        <v>153</v>
      </c>
      <c r="BE185" s="232">
        <f>IF(N185="základní",J185,0)</f>
        <v>0</v>
      </c>
      <c r="BF185" s="232">
        <f>IF(N185="snížená",J185,0)</f>
        <v>0</v>
      </c>
      <c r="BG185" s="232">
        <f>IF(N185="zákl. přenesená",J185,0)</f>
        <v>0</v>
      </c>
      <c r="BH185" s="232">
        <f>IF(N185="sníž. přenesená",J185,0)</f>
        <v>0</v>
      </c>
      <c r="BI185" s="232">
        <f>IF(N185="nulová",J185,0)</f>
        <v>0</v>
      </c>
      <c r="BJ185" s="18" t="s">
        <v>82</v>
      </c>
      <c r="BK185" s="232">
        <f>ROUND(I185*H185,2)</f>
        <v>0</v>
      </c>
      <c r="BL185" s="18" t="s">
        <v>160</v>
      </c>
      <c r="BM185" s="231" t="s">
        <v>1269</v>
      </c>
    </row>
    <row r="186" s="1" customFormat="1" ht="16.5" customHeight="1">
      <c r="B186" s="39"/>
      <c r="C186" s="220" t="s">
        <v>704</v>
      </c>
      <c r="D186" s="220" t="s">
        <v>155</v>
      </c>
      <c r="E186" s="221" t="s">
        <v>2431</v>
      </c>
      <c r="F186" s="222" t="s">
        <v>2432</v>
      </c>
      <c r="G186" s="223" t="s">
        <v>2360</v>
      </c>
      <c r="H186" s="224">
        <v>1</v>
      </c>
      <c r="I186" s="225"/>
      <c r="J186" s="226">
        <f>ROUND(I186*H186,2)</f>
        <v>0</v>
      </c>
      <c r="K186" s="222" t="s">
        <v>19</v>
      </c>
      <c r="L186" s="44"/>
      <c r="M186" s="227" t="s">
        <v>19</v>
      </c>
      <c r="N186" s="228" t="s">
        <v>45</v>
      </c>
      <c r="O186" s="84"/>
      <c r="P186" s="229">
        <f>O186*H186</f>
        <v>0</v>
      </c>
      <c r="Q186" s="229">
        <v>0.0018400000000000001</v>
      </c>
      <c r="R186" s="229">
        <f>Q186*H186</f>
        <v>0.0018400000000000001</v>
      </c>
      <c r="S186" s="229">
        <v>0</v>
      </c>
      <c r="T186" s="230">
        <f>S186*H186</f>
        <v>0</v>
      </c>
      <c r="AR186" s="231" t="s">
        <v>160</v>
      </c>
      <c r="AT186" s="231" t="s">
        <v>155</v>
      </c>
      <c r="AU186" s="231" t="s">
        <v>82</v>
      </c>
      <c r="AY186" s="18" t="s">
        <v>153</v>
      </c>
      <c r="BE186" s="232">
        <f>IF(N186="základní",J186,0)</f>
        <v>0</v>
      </c>
      <c r="BF186" s="232">
        <f>IF(N186="snížená",J186,0)</f>
        <v>0</v>
      </c>
      <c r="BG186" s="232">
        <f>IF(N186="zákl. přenesená",J186,0)</f>
        <v>0</v>
      </c>
      <c r="BH186" s="232">
        <f>IF(N186="sníž. přenesená",J186,0)</f>
        <v>0</v>
      </c>
      <c r="BI186" s="232">
        <f>IF(N186="nulová",J186,0)</f>
        <v>0</v>
      </c>
      <c r="BJ186" s="18" t="s">
        <v>82</v>
      </c>
      <c r="BK186" s="232">
        <f>ROUND(I186*H186,2)</f>
        <v>0</v>
      </c>
      <c r="BL186" s="18" t="s">
        <v>160</v>
      </c>
      <c r="BM186" s="231" t="s">
        <v>1281</v>
      </c>
    </row>
    <row r="187" s="1" customFormat="1" ht="16.5" customHeight="1">
      <c r="B187" s="39"/>
      <c r="C187" s="220" t="s">
        <v>709</v>
      </c>
      <c r="D187" s="220" t="s">
        <v>155</v>
      </c>
      <c r="E187" s="221" t="s">
        <v>2433</v>
      </c>
      <c r="F187" s="222" t="s">
        <v>2434</v>
      </c>
      <c r="G187" s="223" t="s">
        <v>254</v>
      </c>
      <c r="H187" s="224">
        <v>1</v>
      </c>
      <c r="I187" s="225"/>
      <c r="J187" s="226">
        <f>ROUND(I187*H187,2)</f>
        <v>0</v>
      </c>
      <c r="K187" s="222" t="s">
        <v>19</v>
      </c>
      <c r="L187" s="44"/>
      <c r="M187" s="227" t="s">
        <v>19</v>
      </c>
      <c r="N187" s="228" t="s">
        <v>45</v>
      </c>
      <c r="O187" s="84"/>
      <c r="P187" s="229">
        <f>O187*H187</f>
        <v>0</v>
      </c>
      <c r="Q187" s="229">
        <v>0.00012999999999999999</v>
      </c>
      <c r="R187" s="229">
        <f>Q187*H187</f>
        <v>0.00012999999999999999</v>
      </c>
      <c r="S187" s="229">
        <v>0</v>
      </c>
      <c r="T187" s="230">
        <f>S187*H187</f>
        <v>0</v>
      </c>
      <c r="AR187" s="231" t="s">
        <v>160</v>
      </c>
      <c r="AT187" s="231" t="s">
        <v>155</v>
      </c>
      <c r="AU187" s="231" t="s">
        <v>82</v>
      </c>
      <c r="AY187" s="18" t="s">
        <v>153</v>
      </c>
      <c r="BE187" s="232">
        <f>IF(N187="základní",J187,0)</f>
        <v>0</v>
      </c>
      <c r="BF187" s="232">
        <f>IF(N187="snížená",J187,0)</f>
        <v>0</v>
      </c>
      <c r="BG187" s="232">
        <f>IF(N187="zákl. přenesená",J187,0)</f>
        <v>0</v>
      </c>
      <c r="BH187" s="232">
        <f>IF(N187="sníž. přenesená",J187,0)</f>
        <v>0</v>
      </c>
      <c r="BI187" s="232">
        <f>IF(N187="nulová",J187,0)</f>
        <v>0</v>
      </c>
      <c r="BJ187" s="18" t="s">
        <v>82</v>
      </c>
      <c r="BK187" s="232">
        <f>ROUND(I187*H187,2)</f>
        <v>0</v>
      </c>
      <c r="BL187" s="18" t="s">
        <v>160</v>
      </c>
      <c r="BM187" s="231" t="s">
        <v>1295</v>
      </c>
    </row>
    <row r="188" s="1" customFormat="1" ht="16.5" customHeight="1">
      <c r="B188" s="39"/>
      <c r="C188" s="220" t="s">
        <v>713</v>
      </c>
      <c r="D188" s="220" t="s">
        <v>155</v>
      </c>
      <c r="E188" s="221" t="s">
        <v>2435</v>
      </c>
      <c r="F188" s="222" t="s">
        <v>2436</v>
      </c>
      <c r="G188" s="223" t="s">
        <v>254</v>
      </c>
      <c r="H188" s="224">
        <v>2</v>
      </c>
      <c r="I188" s="225"/>
      <c r="J188" s="226">
        <f>ROUND(I188*H188,2)</f>
        <v>0</v>
      </c>
      <c r="K188" s="222" t="s">
        <v>19</v>
      </c>
      <c r="L188" s="44"/>
      <c r="M188" s="227" t="s">
        <v>19</v>
      </c>
      <c r="N188" s="228" t="s">
        <v>45</v>
      </c>
      <c r="O188" s="84"/>
      <c r="P188" s="229">
        <f>O188*H188</f>
        <v>0</v>
      </c>
      <c r="Q188" s="229">
        <v>0.00036000000000000002</v>
      </c>
      <c r="R188" s="229">
        <f>Q188*H188</f>
        <v>0.00072000000000000005</v>
      </c>
      <c r="S188" s="229">
        <v>0</v>
      </c>
      <c r="T188" s="230">
        <f>S188*H188</f>
        <v>0</v>
      </c>
      <c r="AR188" s="231" t="s">
        <v>160</v>
      </c>
      <c r="AT188" s="231" t="s">
        <v>155</v>
      </c>
      <c r="AU188" s="231" t="s">
        <v>82</v>
      </c>
      <c r="AY188" s="18" t="s">
        <v>153</v>
      </c>
      <c r="BE188" s="232">
        <f>IF(N188="základní",J188,0)</f>
        <v>0</v>
      </c>
      <c r="BF188" s="232">
        <f>IF(N188="snížená",J188,0)</f>
        <v>0</v>
      </c>
      <c r="BG188" s="232">
        <f>IF(N188="zákl. přenesená",J188,0)</f>
        <v>0</v>
      </c>
      <c r="BH188" s="232">
        <f>IF(N188="sníž. přenesená",J188,0)</f>
        <v>0</v>
      </c>
      <c r="BI188" s="232">
        <f>IF(N188="nulová",J188,0)</f>
        <v>0</v>
      </c>
      <c r="BJ188" s="18" t="s">
        <v>82</v>
      </c>
      <c r="BK188" s="232">
        <f>ROUND(I188*H188,2)</f>
        <v>0</v>
      </c>
      <c r="BL188" s="18" t="s">
        <v>160</v>
      </c>
      <c r="BM188" s="231" t="s">
        <v>1306</v>
      </c>
    </row>
    <row r="189" s="1" customFormat="1" ht="16.5" customHeight="1">
      <c r="B189" s="39"/>
      <c r="C189" s="220" t="s">
        <v>719</v>
      </c>
      <c r="D189" s="220" t="s">
        <v>155</v>
      </c>
      <c r="E189" s="221" t="s">
        <v>2437</v>
      </c>
      <c r="F189" s="222" t="s">
        <v>2438</v>
      </c>
      <c r="G189" s="223" t="s">
        <v>254</v>
      </c>
      <c r="H189" s="224">
        <v>10</v>
      </c>
      <c r="I189" s="225"/>
      <c r="J189" s="226">
        <f>ROUND(I189*H189,2)</f>
        <v>0</v>
      </c>
      <c r="K189" s="222" t="s">
        <v>19</v>
      </c>
      <c r="L189" s="44"/>
      <c r="M189" s="227" t="s">
        <v>19</v>
      </c>
      <c r="N189" s="228" t="s">
        <v>45</v>
      </c>
      <c r="O189" s="84"/>
      <c r="P189" s="229">
        <f>O189*H189</f>
        <v>0</v>
      </c>
      <c r="Q189" s="229">
        <v>0.00013999999999999999</v>
      </c>
      <c r="R189" s="229">
        <f>Q189*H189</f>
        <v>0.0013999999999999998</v>
      </c>
      <c r="S189" s="229">
        <v>0</v>
      </c>
      <c r="T189" s="230">
        <f>S189*H189</f>
        <v>0</v>
      </c>
      <c r="AR189" s="231" t="s">
        <v>160</v>
      </c>
      <c r="AT189" s="231" t="s">
        <v>155</v>
      </c>
      <c r="AU189" s="231" t="s">
        <v>82</v>
      </c>
      <c r="AY189" s="18" t="s">
        <v>153</v>
      </c>
      <c r="BE189" s="232">
        <f>IF(N189="základní",J189,0)</f>
        <v>0</v>
      </c>
      <c r="BF189" s="232">
        <f>IF(N189="snížená",J189,0)</f>
        <v>0</v>
      </c>
      <c r="BG189" s="232">
        <f>IF(N189="zákl. přenesená",J189,0)</f>
        <v>0</v>
      </c>
      <c r="BH189" s="232">
        <f>IF(N189="sníž. přenesená",J189,0)</f>
        <v>0</v>
      </c>
      <c r="BI189" s="232">
        <f>IF(N189="nulová",J189,0)</f>
        <v>0</v>
      </c>
      <c r="BJ189" s="18" t="s">
        <v>82</v>
      </c>
      <c r="BK189" s="232">
        <f>ROUND(I189*H189,2)</f>
        <v>0</v>
      </c>
      <c r="BL189" s="18" t="s">
        <v>160</v>
      </c>
      <c r="BM189" s="231" t="s">
        <v>1317</v>
      </c>
    </row>
    <row r="190" s="1" customFormat="1" ht="16.5" customHeight="1">
      <c r="B190" s="39"/>
      <c r="C190" s="220" t="s">
        <v>725</v>
      </c>
      <c r="D190" s="220" t="s">
        <v>155</v>
      </c>
      <c r="E190" s="221" t="s">
        <v>2439</v>
      </c>
      <c r="F190" s="222" t="s">
        <v>2440</v>
      </c>
      <c r="G190" s="223" t="s">
        <v>254</v>
      </c>
      <c r="H190" s="224">
        <v>12</v>
      </c>
      <c r="I190" s="225"/>
      <c r="J190" s="226">
        <f>ROUND(I190*H190,2)</f>
        <v>0</v>
      </c>
      <c r="K190" s="222" t="s">
        <v>19</v>
      </c>
      <c r="L190" s="44"/>
      <c r="M190" s="227" t="s">
        <v>19</v>
      </c>
      <c r="N190" s="228" t="s">
        <v>45</v>
      </c>
      <c r="O190" s="84"/>
      <c r="P190" s="229">
        <f>O190*H190</f>
        <v>0</v>
      </c>
      <c r="Q190" s="229">
        <v>6.0000000000000002E-05</v>
      </c>
      <c r="R190" s="229">
        <f>Q190*H190</f>
        <v>0.00072000000000000005</v>
      </c>
      <c r="S190" s="229">
        <v>0</v>
      </c>
      <c r="T190" s="230">
        <f>S190*H190</f>
        <v>0</v>
      </c>
      <c r="AR190" s="231" t="s">
        <v>160</v>
      </c>
      <c r="AT190" s="231" t="s">
        <v>155</v>
      </c>
      <c r="AU190" s="231" t="s">
        <v>82</v>
      </c>
      <c r="AY190" s="18" t="s">
        <v>153</v>
      </c>
      <c r="BE190" s="232">
        <f>IF(N190="základní",J190,0)</f>
        <v>0</v>
      </c>
      <c r="BF190" s="232">
        <f>IF(N190="snížená",J190,0)</f>
        <v>0</v>
      </c>
      <c r="BG190" s="232">
        <f>IF(N190="zákl. přenesená",J190,0)</f>
        <v>0</v>
      </c>
      <c r="BH190" s="232">
        <f>IF(N190="sníž. přenesená",J190,0)</f>
        <v>0</v>
      </c>
      <c r="BI190" s="232">
        <f>IF(N190="nulová",J190,0)</f>
        <v>0</v>
      </c>
      <c r="BJ190" s="18" t="s">
        <v>82</v>
      </c>
      <c r="BK190" s="232">
        <f>ROUND(I190*H190,2)</f>
        <v>0</v>
      </c>
      <c r="BL190" s="18" t="s">
        <v>160</v>
      </c>
      <c r="BM190" s="231" t="s">
        <v>1330</v>
      </c>
    </row>
    <row r="191" s="1" customFormat="1" ht="16.5" customHeight="1">
      <c r="B191" s="39"/>
      <c r="C191" s="220" t="s">
        <v>730</v>
      </c>
      <c r="D191" s="220" t="s">
        <v>155</v>
      </c>
      <c r="E191" s="221" t="s">
        <v>2441</v>
      </c>
      <c r="F191" s="222" t="s">
        <v>2442</v>
      </c>
      <c r="G191" s="223" t="s">
        <v>254</v>
      </c>
      <c r="H191" s="224">
        <v>14</v>
      </c>
      <c r="I191" s="225"/>
      <c r="J191" s="226">
        <f>ROUND(I191*H191,2)</f>
        <v>0</v>
      </c>
      <c r="K191" s="222" t="s">
        <v>19</v>
      </c>
      <c r="L191" s="44"/>
      <c r="M191" s="227" t="s">
        <v>19</v>
      </c>
      <c r="N191" s="228" t="s">
        <v>45</v>
      </c>
      <c r="O191" s="84"/>
      <c r="P191" s="229">
        <f>O191*H191</f>
        <v>0</v>
      </c>
      <c r="Q191" s="229">
        <v>0.00051999999999999995</v>
      </c>
      <c r="R191" s="229">
        <f>Q191*H191</f>
        <v>0.0072799999999999991</v>
      </c>
      <c r="S191" s="229">
        <v>0</v>
      </c>
      <c r="T191" s="230">
        <f>S191*H191</f>
        <v>0</v>
      </c>
      <c r="AR191" s="231" t="s">
        <v>160</v>
      </c>
      <c r="AT191" s="231" t="s">
        <v>155</v>
      </c>
      <c r="AU191" s="231" t="s">
        <v>82</v>
      </c>
      <c r="AY191" s="18" t="s">
        <v>153</v>
      </c>
      <c r="BE191" s="232">
        <f>IF(N191="základní",J191,0)</f>
        <v>0</v>
      </c>
      <c r="BF191" s="232">
        <f>IF(N191="snížená",J191,0)</f>
        <v>0</v>
      </c>
      <c r="BG191" s="232">
        <f>IF(N191="zákl. přenesená",J191,0)</f>
        <v>0</v>
      </c>
      <c r="BH191" s="232">
        <f>IF(N191="sníž. přenesená",J191,0)</f>
        <v>0</v>
      </c>
      <c r="BI191" s="232">
        <f>IF(N191="nulová",J191,0)</f>
        <v>0</v>
      </c>
      <c r="BJ191" s="18" t="s">
        <v>82</v>
      </c>
      <c r="BK191" s="232">
        <f>ROUND(I191*H191,2)</f>
        <v>0</v>
      </c>
      <c r="BL191" s="18" t="s">
        <v>160</v>
      </c>
      <c r="BM191" s="231" t="s">
        <v>1348</v>
      </c>
    </row>
    <row r="192" s="1" customFormat="1" ht="16.5" customHeight="1">
      <c r="B192" s="39"/>
      <c r="C192" s="220" t="s">
        <v>736</v>
      </c>
      <c r="D192" s="220" t="s">
        <v>155</v>
      </c>
      <c r="E192" s="221" t="s">
        <v>2443</v>
      </c>
      <c r="F192" s="222" t="s">
        <v>2444</v>
      </c>
      <c r="G192" s="223" t="s">
        <v>254</v>
      </c>
      <c r="H192" s="224">
        <v>2</v>
      </c>
      <c r="I192" s="225"/>
      <c r="J192" s="226">
        <f>ROUND(I192*H192,2)</f>
        <v>0</v>
      </c>
      <c r="K192" s="222" t="s">
        <v>19</v>
      </c>
      <c r="L192" s="44"/>
      <c r="M192" s="227" t="s">
        <v>19</v>
      </c>
      <c r="N192" s="228" t="s">
        <v>45</v>
      </c>
      <c r="O192" s="84"/>
      <c r="P192" s="229">
        <f>O192*H192</f>
        <v>0</v>
      </c>
      <c r="Q192" s="229">
        <v>0.00027999999999999998</v>
      </c>
      <c r="R192" s="229">
        <f>Q192*H192</f>
        <v>0.00055999999999999995</v>
      </c>
      <c r="S192" s="229">
        <v>0</v>
      </c>
      <c r="T192" s="230">
        <f>S192*H192</f>
        <v>0</v>
      </c>
      <c r="AR192" s="231" t="s">
        <v>160</v>
      </c>
      <c r="AT192" s="231" t="s">
        <v>155</v>
      </c>
      <c r="AU192" s="231" t="s">
        <v>82</v>
      </c>
      <c r="AY192" s="18" t="s">
        <v>153</v>
      </c>
      <c r="BE192" s="232">
        <f>IF(N192="základní",J192,0)</f>
        <v>0</v>
      </c>
      <c r="BF192" s="232">
        <f>IF(N192="snížená",J192,0)</f>
        <v>0</v>
      </c>
      <c r="BG192" s="232">
        <f>IF(N192="zákl. přenesená",J192,0)</f>
        <v>0</v>
      </c>
      <c r="BH192" s="232">
        <f>IF(N192="sníž. přenesená",J192,0)</f>
        <v>0</v>
      </c>
      <c r="BI192" s="232">
        <f>IF(N192="nulová",J192,0)</f>
        <v>0</v>
      </c>
      <c r="BJ192" s="18" t="s">
        <v>82</v>
      </c>
      <c r="BK192" s="232">
        <f>ROUND(I192*H192,2)</f>
        <v>0</v>
      </c>
      <c r="BL192" s="18" t="s">
        <v>160</v>
      </c>
      <c r="BM192" s="231" t="s">
        <v>1361</v>
      </c>
    </row>
    <row r="193" s="1" customFormat="1" ht="16.5" customHeight="1">
      <c r="B193" s="39"/>
      <c r="C193" s="220" t="s">
        <v>741</v>
      </c>
      <c r="D193" s="220" t="s">
        <v>155</v>
      </c>
      <c r="E193" s="221" t="s">
        <v>2445</v>
      </c>
      <c r="F193" s="222" t="s">
        <v>2446</v>
      </c>
      <c r="G193" s="223" t="s">
        <v>254</v>
      </c>
      <c r="H193" s="224">
        <v>2</v>
      </c>
      <c r="I193" s="225"/>
      <c r="J193" s="226">
        <f>ROUND(I193*H193,2)</f>
        <v>0</v>
      </c>
      <c r="K193" s="222" t="s">
        <v>19</v>
      </c>
      <c r="L193" s="44"/>
      <c r="M193" s="227" t="s">
        <v>19</v>
      </c>
      <c r="N193" s="228" t="s">
        <v>45</v>
      </c>
      <c r="O193" s="84"/>
      <c r="P193" s="229">
        <f>O193*H193</f>
        <v>0</v>
      </c>
      <c r="Q193" s="229">
        <v>0.0010100000000000001</v>
      </c>
      <c r="R193" s="229">
        <f>Q193*H193</f>
        <v>0.0020200000000000001</v>
      </c>
      <c r="S193" s="229">
        <v>0</v>
      </c>
      <c r="T193" s="230">
        <f>S193*H193</f>
        <v>0</v>
      </c>
      <c r="AR193" s="231" t="s">
        <v>160</v>
      </c>
      <c r="AT193" s="231" t="s">
        <v>155</v>
      </c>
      <c r="AU193" s="231" t="s">
        <v>82</v>
      </c>
      <c r="AY193" s="18" t="s">
        <v>153</v>
      </c>
      <c r="BE193" s="232">
        <f>IF(N193="základní",J193,0)</f>
        <v>0</v>
      </c>
      <c r="BF193" s="232">
        <f>IF(N193="snížená",J193,0)</f>
        <v>0</v>
      </c>
      <c r="BG193" s="232">
        <f>IF(N193="zákl. přenesená",J193,0)</f>
        <v>0</v>
      </c>
      <c r="BH193" s="232">
        <f>IF(N193="sníž. přenesená",J193,0)</f>
        <v>0</v>
      </c>
      <c r="BI193" s="232">
        <f>IF(N193="nulová",J193,0)</f>
        <v>0</v>
      </c>
      <c r="BJ193" s="18" t="s">
        <v>82</v>
      </c>
      <c r="BK193" s="232">
        <f>ROUND(I193*H193,2)</f>
        <v>0</v>
      </c>
      <c r="BL193" s="18" t="s">
        <v>160</v>
      </c>
      <c r="BM193" s="231" t="s">
        <v>1372</v>
      </c>
    </row>
    <row r="194" s="1" customFormat="1" ht="16.5" customHeight="1">
      <c r="B194" s="39"/>
      <c r="C194" s="220" t="s">
        <v>748</v>
      </c>
      <c r="D194" s="220" t="s">
        <v>155</v>
      </c>
      <c r="E194" s="221" t="s">
        <v>2447</v>
      </c>
      <c r="F194" s="222" t="s">
        <v>2448</v>
      </c>
      <c r="G194" s="223" t="s">
        <v>254</v>
      </c>
      <c r="H194" s="224">
        <v>2</v>
      </c>
      <c r="I194" s="225"/>
      <c r="J194" s="226">
        <f>ROUND(I194*H194,2)</f>
        <v>0</v>
      </c>
      <c r="K194" s="222" t="s">
        <v>19</v>
      </c>
      <c r="L194" s="44"/>
      <c r="M194" s="227" t="s">
        <v>19</v>
      </c>
      <c r="N194" s="228" t="s">
        <v>45</v>
      </c>
      <c r="O194" s="84"/>
      <c r="P194" s="229">
        <f>O194*H194</f>
        <v>0</v>
      </c>
      <c r="Q194" s="229">
        <v>0.00027999999999999998</v>
      </c>
      <c r="R194" s="229">
        <f>Q194*H194</f>
        <v>0.00055999999999999995</v>
      </c>
      <c r="S194" s="229">
        <v>0</v>
      </c>
      <c r="T194" s="230">
        <f>S194*H194</f>
        <v>0</v>
      </c>
      <c r="AR194" s="231" t="s">
        <v>160</v>
      </c>
      <c r="AT194" s="231" t="s">
        <v>155</v>
      </c>
      <c r="AU194" s="231" t="s">
        <v>82</v>
      </c>
      <c r="AY194" s="18" t="s">
        <v>153</v>
      </c>
      <c r="BE194" s="232">
        <f>IF(N194="základní",J194,0)</f>
        <v>0</v>
      </c>
      <c r="BF194" s="232">
        <f>IF(N194="snížená",J194,0)</f>
        <v>0</v>
      </c>
      <c r="BG194" s="232">
        <f>IF(N194="zákl. přenesená",J194,0)</f>
        <v>0</v>
      </c>
      <c r="BH194" s="232">
        <f>IF(N194="sníž. přenesená",J194,0)</f>
        <v>0</v>
      </c>
      <c r="BI194" s="232">
        <f>IF(N194="nulová",J194,0)</f>
        <v>0</v>
      </c>
      <c r="BJ194" s="18" t="s">
        <v>82</v>
      </c>
      <c r="BK194" s="232">
        <f>ROUND(I194*H194,2)</f>
        <v>0</v>
      </c>
      <c r="BL194" s="18" t="s">
        <v>160</v>
      </c>
      <c r="BM194" s="231" t="s">
        <v>1380</v>
      </c>
    </row>
    <row r="195" s="1" customFormat="1" ht="16.5" customHeight="1">
      <c r="B195" s="39"/>
      <c r="C195" s="220" t="s">
        <v>755</v>
      </c>
      <c r="D195" s="220" t="s">
        <v>155</v>
      </c>
      <c r="E195" s="221" t="s">
        <v>2449</v>
      </c>
      <c r="F195" s="222" t="s">
        <v>2450</v>
      </c>
      <c r="G195" s="223" t="s">
        <v>254</v>
      </c>
      <c r="H195" s="224">
        <v>20</v>
      </c>
      <c r="I195" s="225"/>
      <c r="J195" s="226">
        <f>ROUND(I195*H195,2)</f>
        <v>0</v>
      </c>
      <c r="K195" s="222" t="s">
        <v>19</v>
      </c>
      <c r="L195" s="44"/>
      <c r="M195" s="227" t="s">
        <v>19</v>
      </c>
      <c r="N195" s="228" t="s">
        <v>45</v>
      </c>
      <c r="O195" s="84"/>
      <c r="P195" s="229">
        <f>O195*H195</f>
        <v>0</v>
      </c>
      <c r="Q195" s="229">
        <v>0.00016000000000000001</v>
      </c>
      <c r="R195" s="229">
        <f>Q195*H195</f>
        <v>0.0032000000000000002</v>
      </c>
      <c r="S195" s="229">
        <v>0</v>
      </c>
      <c r="T195" s="230">
        <f>S195*H195</f>
        <v>0</v>
      </c>
      <c r="AR195" s="231" t="s">
        <v>160</v>
      </c>
      <c r="AT195" s="231" t="s">
        <v>155</v>
      </c>
      <c r="AU195" s="231" t="s">
        <v>82</v>
      </c>
      <c r="AY195" s="18" t="s">
        <v>153</v>
      </c>
      <c r="BE195" s="232">
        <f>IF(N195="základní",J195,0)</f>
        <v>0</v>
      </c>
      <c r="BF195" s="232">
        <f>IF(N195="snížená",J195,0)</f>
        <v>0</v>
      </c>
      <c r="BG195" s="232">
        <f>IF(N195="zákl. přenesená",J195,0)</f>
        <v>0</v>
      </c>
      <c r="BH195" s="232">
        <f>IF(N195="sníž. přenesená",J195,0)</f>
        <v>0</v>
      </c>
      <c r="BI195" s="232">
        <f>IF(N195="nulová",J195,0)</f>
        <v>0</v>
      </c>
      <c r="BJ195" s="18" t="s">
        <v>82</v>
      </c>
      <c r="BK195" s="232">
        <f>ROUND(I195*H195,2)</f>
        <v>0</v>
      </c>
      <c r="BL195" s="18" t="s">
        <v>160</v>
      </c>
      <c r="BM195" s="231" t="s">
        <v>1388</v>
      </c>
    </row>
    <row r="196" s="1" customFormat="1" ht="16.5" customHeight="1">
      <c r="B196" s="39"/>
      <c r="C196" s="220" t="s">
        <v>764</v>
      </c>
      <c r="D196" s="220" t="s">
        <v>155</v>
      </c>
      <c r="E196" s="221" t="s">
        <v>2451</v>
      </c>
      <c r="F196" s="222" t="s">
        <v>2452</v>
      </c>
      <c r="G196" s="223" t="s">
        <v>254</v>
      </c>
      <c r="H196" s="224">
        <v>2</v>
      </c>
      <c r="I196" s="225"/>
      <c r="J196" s="226">
        <f>ROUND(I196*H196,2)</f>
        <v>0</v>
      </c>
      <c r="K196" s="222" t="s">
        <v>19</v>
      </c>
      <c r="L196" s="44"/>
      <c r="M196" s="227" t="s">
        <v>19</v>
      </c>
      <c r="N196" s="228" t="s">
        <v>45</v>
      </c>
      <c r="O196" s="84"/>
      <c r="P196" s="229">
        <f>O196*H196</f>
        <v>0</v>
      </c>
      <c r="Q196" s="229">
        <v>6.9999999999999994E-05</v>
      </c>
      <c r="R196" s="229">
        <f>Q196*H196</f>
        <v>0.00013999999999999999</v>
      </c>
      <c r="S196" s="229">
        <v>0</v>
      </c>
      <c r="T196" s="230">
        <f>S196*H196</f>
        <v>0</v>
      </c>
      <c r="AR196" s="231" t="s">
        <v>160</v>
      </c>
      <c r="AT196" s="231" t="s">
        <v>155</v>
      </c>
      <c r="AU196" s="231" t="s">
        <v>82</v>
      </c>
      <c r="AY196" s="18" t="s">
        <v>153</v>
      </c>
      <c r="BE196" s="232">
        <f>IF(N196="základní",J196,0)</f>
        <v>0</v>
      </c>
      <c r="BF196" s="232">
        <f>IF(N196="snížená",J196,0)</f>
        <v>0</v>
      </c>
      <c r="BG196" s="232">
        <f>IF(N196="zákl. přenesená",J196,0)</f>
        <v>0</v>
      </c>
      <c r="BH196" s="232">
        <f>IF(N196="sníž. přenesená",J196,0)</f>
        <v>0</v>
      </c>
      <c r="BI196" s="232">
        <f>IF(N196="nulová",J196,0)</f>
        <v>0</v>
      </c>
      <c r="BJ196" s="18" t="s">
        <v>82</v>
      </c>
      <c r="BK196" s="232">
        <f>ROUND(I196*H196,2)</f>
        <v>0</v>
      </c>
      <c r="BL196" s="18" t="s">
        <v>160</v>
      </c>
      <c r="BM196" s="231" t="s">
        <v>1396</v>
      </c>
    </row>
    <row r="197" s="1" customFormat="1" ht="16.5" customHeight="1">
      <c r="B197" s="39"/>
      <c r="C197" s="220" t="s">
        <v>769</v>
      </c>
      <c r="D197" s="220" t="s">
        <v>155</v>
      </c>
      <c r="E197" s="221" t="s">
        <v>2453</v>
      </c>
      <c r="F197" s="222" t="s">
        <v>2454</v>
      </c>
      <c r="G197" s="223" t="s">
        <v>254</v>
      </c>
      <c r="H197" s="224">
        <v>20</v>
      </c>
      <c r="I197" s="225"/>
      <c r="J197" s="226">
        <f>ROUND(I197*H197,2)</f>
        <v>0</v>
      </c>
      <c r="K197" s="222" t="s">
        <v>19</v>
      </c>
      <c r="L197" s="44"/>
      <c r="M197" s="227" t="s">
        <v>19</v>
      </c>
      <c r="N197" s="228" t="s">
        <v>45</v>
      </c>
      <c r="O197" s="84"/>
      <c r="P197" s="229">
        <f>O197*H197</f>
        <v>0</v>
      </c>
      <c r="Q197" s="229">
        <v>0.00031</v>
      </c>
      <c r="R197" s="229">
        <f>Q197*H197</f>
        <v>0.0061999999999999998</v>
      </c>
      <c r="S197" s="229">
        <v>0</v>
      </c>
      <c r="T197" s="230">
        <f>S197*H197</f>
        <v>0</v>
      </c>
      <c r="AR197" s="231" t="s">
        <v>160</v>
      </c>
      <c r="AT197" s="231" t="s">
        <v>155</v>
      </c>
      <c r="AU197" s="231" t="s">
        <v>82</v>
      </c>
      <c r="AY197" s="18" t="s">
        <v>153</v>
      </c>
      <c r="BE197" s="232">
        <f>IF(N197="základní",J197,0)</f>
        <v>0</v>
      </c>
      <c r="BF197" s="232">
        <f>IF(N197="snížená",J197,0)</f>
        <v>0</v>
      </c>
      <c r="BG197" s="232">
        <f>IF(N197="zákl. přenesená",J197,0)</f>
        <v>0</v>
      </c>
      <c r="BH197" s="232">
        <f>IF(N197="sníž. přenesená",J197,0)</f>
        <v>0</v>
      </c>
      <c r="BI197" s="232">
        <f>IF(N197="nulová",J197,0)</f>
        <v>0</v>
      </c>
      <c r="BJ197" s="18" t="s">
        <v>82</v>
      </c>
      <c r="BK197" s="232">
        <f>ROUND(I197*H197,2)</f>
        <v>0</v>
      </c>
      <c r="BL197" s="18" t="s">
        <v>160</v>
      </c>
      <c r="BM197" s="231" t="s">
        <v>1404</v>
      </c>
    </row>
    <row r="198" s="1" customFormat="1" ht="16.5" customHeight="1">
      <c r="B198" s="39"/>
      <c r="C198" s="220" t="s">
        <v>777</v>
      </c>
      <c r="D198" s="220" t="s">
        <v>155</v>
      </c>
      <c r="E198" s="221" t="s">
        <v>2455</v>
      </c>
      <c r="F198" s="222" t="s">
        <v>2456</v>
      </c>
      <c r="G198" s="223" t="s">
        <v>254</v>
      </c>
      <c r="H198" s="224">
        <v>2</v>
      </c>
      <c r="I198" s="225"/>
      <c r="J198" s="226">
        <f>ROUND(I198*H198,2)</f>
        <v>0</v>
      </c>
      <c r="K198" s="222" t="s">
        <v>19</v>
      </c>
      <c r="L198" s="44"/>
      <c r="M198" s="227" t="s">
        <v>19</v>
      </c>
      <c r="N198" s="228" t="s">
        <v>45</v>
      </c>
      <c r="O198" s="84"/>
      <c r="P198" s="229">
        <f>O198*H198</f>
        <v>0</v>
      </c>
      <c r="Q198" s="229">
        <v>0.00010000000000000001</v>
      </c>
      <c r="R198" s="229">
        <f>Q198*H198</f>
        <v>0.00020000000000000001</v>
      </c>
      <c r="S198" s="229">
        <v>0</v>
      </c>
      <c r="T198" s="230">
        <f>S198*H198</f>
        <v>0</v>
      </c>
      <c r="AR198" s="231" t="s">
        <v>160</v>
      </c>
      <c r="AT198" s="231" t="s">
        <v>155</v>
      </c>
      <c r="AU198" s="231" t="s">
        <v>82</v>
      </c>
      <c r="AY198" s="18" t="s">
        <v>153</v>
      </c>
      <c r="BE198" s="232">
        <f>IF(N198="základní",J198,0)</f>
        <v>0</v>
      </c>
      <c r="BF198" s="232">
        <f>IF(N198="snížená",J198,0)</f>
        <v>0</v>
      </c>
      <c r="BG198" s="232">
        <f>IF(N198="zákl. přenesená",J198,0)</f>
        <v>0</v>
      </c>
      <c r="BH198" s="232">
        <f>IF(N198="sníž. přenesená",J198,0)</f>
        <v>0</v>
      </c>
      <c r="BI198" s="232">
        <f>IF(N198="nulová",J198,0)</f>
        <v>0</v>
      </c>
      <c r="BJ198" s="18" t="s">
        <v>82</v>
      </c>
      <c r="BK198" s="232">
        <f>ROUND(I198*H198,2)</f>
        <v>0</v>
      </c>
      <c r="BL198" s="18" t="s">
        <v>160</v>
      </c>
      <c r="BM198" s="231" t="s">
        <v>1412</v>
      </c>
    </row>
    <row r="199" s="1" customFormat="1" ht="16.5" customHeight="1">
      <c r="B199" s="39"/>
      <c r="C199" s="220" t="s">
        <v>788</v>
      </c>
      <c r="D199" s="220" t="s">
        <v>155</v>
      </c>
      <c r="E199" s="221" t="s">
        <v>2457</v>
      </c>
      <c r="F199" s="222" t="s">
        <v>2458</v>
      </c>
      <c r="G199" s="223" t="s">
        <v>215</v>
      </c>
      <c r="H199" s="224">
        <v>1.8300000000000001</v>
      </c>
      <c r="I199" s="225"/>
      <c r="J199" s="226">
        <f>ROUND(I199*H199,2)</f>
        <v>0</v>
      </c>
      <c r="K199" s="222" t="s">
        <v>19</v>
      </c>
      <c r="L199" s="44"/>
      <c r="M199" s="227" t="s">
        <v>19</v>
      </c>
      <c r="N199" s="228" t="s">
        <v>45</v>
      </c>
      <c r="O199" s="84"/>
      <c r="P199" s="229">
        <f>O199*H199</f>
        <v>0</v>
      </c>
      <c r="Q199" s="229">
        <v>0</v>
      </c>
      <c r="R199" s="229">
        <f>Q199*H199</f>
        <v>0</v>
      </c>
      <c r="S199" s="229">
        <v>0</v>
      </c>
      <c r="T199" s="230">
        <f>S199*H199</f>
        <v>0</v>
      </c>
      <c r="AR199" s="231" t="s">
        <v>160</v>
      </c>
      <c r="AT199" s="231" t="s">
        <v>155</v>
      </c>
      <c r="AU199" s="231" t="s">
        <v>82</v>
      </c>
      <c r="AY199" s="18" t="s">
        <v>153</v>
      </c>
      <c r="BE199" s="232">
        <f>IF(N199="základní",J199,0)</f>
        <v>0</v>
      </c>
      <c r="BF199" s="232">
        <f>IF(N199="snížená",J199,0)</f>
        <v>0</v>
      </c>
      <c r="BG199" s="232">
        <f>IF(N199="zákl. přenesená",J199,0)</f>
        <v>0</v>
      </c>
      <c r="BH199" s="232">
        <f>IF(N199="sníž. přenesená",J199,0)</f>
        <v>0</v>
      </c>
      <c r="BI199" s="232">
        <f>IF(N199="nulová",J199,0)</f>
        <v>0</v>
      </c>
      <c r="BJ199" s="18" t="s">
        <v>82</v>
      </c>
      <c r="BK199" s="232">
        <f>ROUND(I199*H199,2)</f>
        <v>0</v>
      </c>
      <c r="BL199" s="18" t="s">
        <v>160</v>
      </c>
      <c r="BM199" s="231" t="s">
        <v>1420</v>
      </c>
    </row>
    <row r="200" s="11" customFormat="1" ht="25.92" customHeight="1">
      <c r="B200" s="204"/>
      <c r="C200" s="205"/>
      <c r="D200" s="206" t="s">
        <v>73</v>
      </c>
      <c r="E200" s="207" t="s">
        <v>202</v>
      </c>
      <c r="F200" s="207" t="s">
        <v>598</v>
      </c>
      <c r="G200" s="205"/>
      <c r="H200" s="205"/>
      <c r="I200" s="208"/>
      <c r="J200" s="209">
        <f>BK200</f>
        <v>0</v>
      </c>
      <c r="K200" s="205"/>
      <c r="L200" s="210"/>
      <c r="M200" s="211"/>
      <c r="N200" s="212"/>
      <c r="O200" s="212"/>
      <c r="P200" s="213">
        <f>SUM(P201:P204)</f>
        <v>0</v>
      </c>
      <c r="Q200" s="212"/>
      <c r="R200" s="213">
        <f>SUM(R201:R204)</f>
        <v>0.51362000000000008</v>
      </c>
      <c r="S200" s="212"/>
      <c r="T200" s="214">
        <f>SUM(T201:T204)</f>
        <v>0</v>
      </c>
      <c r="AR200" s="215" t="s">
        <v>82</v>
      </c>
      <c r="AT200" s="216" t="s">
        <v>73</v>
      </c>
      <c r="AU200" s="216" t="s">
        <v>74</v>
      </c>
      <c r="AY200" s="215" t="s">
        <v>153</v>
      </c>
      <c r="BK200" s="217">
        <f>SUM(BK201:BK204)</f>
        <v>0</v>
      </c>
    </row>
    <row r="201" s="1" customFormat="1" ht="16.5" customHeight="1">
      <c r="B201" s="39"/>
      <c r="C201" s="220" t="s">
        <v>794</v>
      </c>
      <c r="D201" s="220" t="s">
        <v>155</v>
      </c>
      <c r="E201" s="221" t="s">
        <v>2459</v>
      </c>
      <c r="F201" s="222" t="s">
        <v>2460</v>
      </c>
      <c r="G201" s="223" t="s">
        <v>2461</v>
      </c>
      <c r="H201" s="224">
        <v>1</v>
      </c>
      <c r="I201" s="225"/>
      <c r="J201" s="226">
        <f>ROUND(I201*H201,2)</f>
        <v>0</v>
      </c>
      <c r="K201" s="222" t="s">
        <v>19</v>
      </c>
      <c r="L201" s="44"/>
      <c r="M201" s="227" t="s">
        <v>19</v>
      </c>
      <c r="N201" s="228" t="s">
        <v>45</v>
      </c>
      <c r="O201" s="84"/>
      <c r="P201" s="229">
        <f>O201*H201</f>
        <v>0</v>
      </c>
      <c r="Q201" s="229">
        <v>0</v>
      </c>
      <c r="R201" s="229">
        <f>Q201*H201</f>
        <v>0</v>
      </c>
      <c r="S201" s="229">
        <v>0</v>
      </c>
      <c r="T201" s="230">
        <f>S201*H201</f>
        <v>0</v>
      </c>
      <c r="AR201" s="231" t="s">
        <v>160</v>
      </c>
      <c r="AT201" s="231" t="s">
        <v>155</v>
      </c>
      <c r="AU201" s="231" t="s">
        <v>82</v>
      </c>
      <c r="AY201" s="18" t="s">
        <v>153</v>
      </c>
      <c r="BE201" s="232">
        <f>IF(N201="základní",J201,0)</f>
        <v>0</v>
      </c>
      <c r="BF201" s="232">
        <f>IF(N201="snížená",J201,0)</f>
        <v>0</v>
      </c>
      <c r="BG201" s="232">
        <f>IF(N201="zákl. přenesená",J201,0)</f>
        <v>0</v>
      </c>
      <c r="BH201" s="232">
        <f>IF(N201="sníž. přenesená",J201,0)</f>
        <v>0</v>
      </c>
      <c r="BI201" s="232">
        <f>IF(N201="nulová",J201,0)</f>
        <v>0</v>
      </c>
      <c r="BJ201" s="18" t="s">
        <v>82</v>
      </c>
      <c r="BK201" s="232">
        <f>ROUND(I201*H201,2)</f>
        <v>0</v>
      </c>
      <c r="BL201" s="18" t="s">
        <v>160</v>
      </c>
      <c r="BM201" s="231" t="s">
        <v>1428</v>
      </c>
    </row>
    <row r="202" s="1" customFormat="1" ht="16.5" customHeight="1">
      <c r="B202" s="39"/>
      <c r="C202" s="220" t="s">
        <v>799</v>
      </c>
      <c r="D202" s="220" t="s">
        <v>155</v>
      </c>
      <c r="E202" s="221" t="s">
        <v>2462</v>
      </c>
      <c r="F202" s="222" t="s">
        <v>2463</v>
      </c>
      <c r="G202" s="223" t="s">
        <v>2360</v>
      </c>
      <c r="H202" s="224">
        <v>1</v>
      </c>
      <c r="I202" s="225"/>
      <c r="J202" s="226">
        <f>ROUND(I202*H202,2)</f>
        <v>0</v>
      </c>
      <c r="K202" s="222" t="s">
        <v>19</v>
      </c>
      <c r="L202" s="44"/>
      <c r="M202" s="227" t="s">
        <v>19</v>
      </c>
      <c r="N202" s="228" t="s">
        <v>45</v>
      </c>
      <c r="O202" s="84"/>
      <c r="P202" s="229">
        <f>O202*H202</f>
        <v>0</v>
      </c>
      <c r="Q202" s="229">
        <v>0</v>
      </c>
      <c r="R202" s="229">
        <f>Q202*H202</f>
        <v>0</v>
      </c>
      <c r="S202" s="229">
        <v>0</v>
      </c>
      <c r="T202" s="230">
        <f>S202*H202</f>
        <v>0</v>
      </c>
      <c r="AR202" s="231" t="s">
        <v>160</v>
      </c>
      <c r="AT202" s="231" t="s">
        <v>155</v>
      </c>
      <c r="AU202" s="231" t="s">
        <v>82</v>
      </c>
      <c r="AY202" s="18" t="s">
        <v>153</v>
      </c>
      <c r="BE202" s="232">
        <f>IF(N202="základní",J202,0)</f>
        <v>0</v>
      </c>
      <c r="BF202" s="232">
        <f>IF(N202="snížená",J202,0)</f>
        <v>0</v>
      </c>
      <c r="BG202" s="232">
        <f>IF(N202="zákl. přenesená",J202,0)</f>
        <v>0</v>
      </c>
      <c r="BH202" s="232">
        <f>IF(N202="sníž. přenesená",J202,0)</f>
        <v>0</v>
      </c>
      <c r="BI202" s="232">
        <f>IF(N202="nulová",J202,0)</f>
        <v>0</v>
      </c>
      <c r="BJ202" s="18" t="s">
        <v>82</v>
      </c>
      <c r="BK202" s="232">
        <f>ROUND(I202*H202,2)</f>
        <v>0</v>
      </c>
      <c r="BL202" s="18" t="s">
        <v>160</v>
      </c>
      <c r="BM202" s="231" t="s">
        <v>1436</v>
      </c>
    </row>
    <row r="203" s="1" customFormat="1" ht="16.5" customHeight="1">
      <c r="B203" s="39"/>
      <c r="C203" s="220" t="s">
        <v>807</v>
      </c>
      <c r="D203" s="220" t="s">
        <v>155</v>
      </c>
      <c r="E203" s="221" t="s">
        <v>2464</v>
      </c>
      <c r="F203" s="222" t="s">
        <v>2465</v>
      </c>
      <c r="G203" s="223" t="s">
        <v>254</v>
      </c>
      <c r="H203" s="224">
        <v>1</v>
      </c>
      <c r="I203" s="225"/>
      <c r="J203" s="226">
        <f>ROUND(I203*H203,2)</f>
        <v>0</v>
      </c>
      <c r="K203" s="222" t="s">
        <v>19</v>
      </c>
      <c r="L203" s="44"/>
      <c r="M203" s="227" t="s">
        <v>19</v>
      </c>
      <c r="N203" s="228" t="s">
        <v>45</v>
      </c>
      <c r="O203" s="84"/>
      <c r="P203" s="229">
        <f>O203*H203</f>
        <v>0</v>
      </c>
      <c r="Q203" s="229">
        <v>0.46156000000000003</v>
      </c>
      <c r="R203" s="229">
        <f>Q203*H203</f>
        <v>0.46156000000000003</v>
      </c>
      <c r="S203" s="229">
        <v>0</v>
      </c>
      <c r="T203" s="230">
        <f>S203*H203</f>
        <v>0</v>
      </c>
      <c r="AR203" s="231" t="s">
        <v>160</v>
      </c>
      <c r="AT203" s="231" t="s">
        <v>155</v>
      </c>
      <c r="AU203" s="231" t="s">
        <v>82</v>
      </c>
      <c r="AY203" s="18" t="s">
        <v>153</v>
      </c>
      <c r="BE203" s="232">
        <f>IF(N203="základní",J203,0)</f>
        <v>0</v>
      </c>
      <c r="BF203" s="232">
        <f>IF(N203="snížená",J203,0)</f>
        <v>0</v>
      </c>
      <c r="BG203" s="232">
        <f>IF(N203="zákl. přenesená",J203,0)</f>
        <v>0</v>
      </c>
      <c r="BH203" s="232">
        <f>IF(N203="sníž. přenesená",J203,0)</f>
        <v>0</v>
      </c>
      <c r="BI203" s="232">
        <f>IF(N203="nulová",J203,0)</f>
        <v>0</v>
      </c>
      <c r="BJ203" s="18" t="s">
        <v>82</v>
      </c>
      <c r="BK203" s="232">
        <f>ROUND(I203*H203,2)</f>
        <v>0</v>
      </c>
      <c r="BL203" s="18" t="s">
        <v>160</v>
      </c>
      <c r="BM203" s="231" t="s">
        <v>1444</v>
      </c>
    </row>
    <row r="204" s="1" customFormat="1" ht="16.5" customHeight="1">
      <c r="B204" s="39"/>
      <c r="C204" s="220" t="s">
        <v>812</v>
      </c>
      <c r="D204" s="220" t="s">
        <v>155</v>
      </c>
      <c r="E204" s="221" t="s">
        <v>2466</v>
      </c>
      <c r="F204" s="222" t="s">
        <v>2467</v>
      </c>
      <c r="G204" s="223" t="s">
        <v>2468</v>
      </c>
      <c r="H204" s="224">
        <v>1</v>
      </c>
      <c r="I204" s="225"/>
      <c r="J204" s="226">
        <f>ROUND(I204*H204,2)</f>
        <v>0</v>
      </c>
      <c r="K204" s="222" t="s">
        <v>19</v>
      </c>
      <c r="L204" s="44"/>
      <c r="M204" s="227" t="s">
        <v>19</v>
      </c>
      <c r="N204" s="228" t="s">
        <v>45</v>
      </c>
      <c r="O204" s="84"/>
      <c r="P204" s="229">
        <f>O204*H204</f>
        <v>0</v>
      </c>
      <c r="Q204" s="229">
        <v>0.052060000000000002</v>
      </c>
      <c r="R204" s="229">
        <f>Q204*H204</f>
        <v>0.052060000000000002</v>
      </c>
      <c r="S204" s="229">
        <v>0</v>
      </c>
      <c r="T204" s="230">
        <f>S204*H204</f>
        <v>0</v>
      </c>
      <c r="AR204" s="231" t="s">
        <v>160</v>
      </c>
      <c r="AT204" s="231" t="s">
        <v>155</v>
      </c>
      <c r="AU204" s="231" t="s">
        <v>82</v>
      </c>
      <c r="AY204" s="18" t="s">
        <v>153</v>
      </c>
      <c r="BE204" s="232">
        <f>IF(N204="základní",J204,0)</f>
        <v>0</v>
      </c>
      <c r="BF204" s="232">
        <f>IF(N204="snížená",J204,0)</f>
        <v>0</v>
      </c>
      <c r="BG204" s="232">
        <f>IF(N204="zákl. přenesená",J204,0)</f>
        <v>0</v>
      </c>
      <c r="BH204" s="232">
        <f>IF(N204="sníž. přenesená",J204,0)</f>
        <v>0</v>
      </c>
      <c r="BI204" s="232">
        <f>IF(N204="nulová",J204,0)</f>
        <v>0</v>
      </c>
      <c r="BJ204" s="18" t="s">
        <v>82</v>
      </c>
      <c r="BK204" s="232">
        <f>ROUND(I204*H204,2)</f>
        <v>0</v>
      </c>
      <c r="BL204" s="18" t="s">
        <v>160</v>
      </c>
      <c r="BM204" s="231" t="s">
        <v>1454</v>
      </c>
    </row>
    <row r="205" s="11" customFormat="1" ht="25.92" customHeight="1">
      <c r="B205" s="204"/>
      <c r="C205" s="205"/>
      <c r="D205" s="206" t="s">
        <v>73</v>
      </c>
      <c r="E205" s="207" t="s">
        <v>741</v>
      </c>
      <c r="F205" s="207" t="s">
        <v>2469</v>
      </c>
      <c r="G205" s="205"/>
      <c r="H205" s="205"/>
      <c r="I205" s="208"/>
      <c r="J205" s="209">
        <f>BK205</f>
        <v>0</v>
      </c>
      <c r="K205" s="205"/>
      <c r="L205" s="210"/>
      <c r="M205" s="211"/>
      <c r="N205" s="212"/>
      <c r="O205" s="212"/>
      <c r="P205" s="213">
        <f>SUM(P206:P209)</f>
        <v>0</v>
      </c>
      <c r="Q205" s="212"/>
      <c r="R205" s="213">
        <f>SUM(R206:R209)</f>
        <v>0</v>
      </c>
      <c r="S205" s="212"/>
      <c r="T205" s="214">
        <f>SUM(T206:T209)</f>
        <v>0</v>
      </c>
      <c r="AR205" s="215" t="s">
        <v>82</v>
      </c>
      <c r="AT205" s="216" t="s">
        <v>73</v>
      </c>
      <c r="AU205" s="216" t="s">
        <v>74</v>
      </c>
      <c r="AY205" s="215" t="s">
        <v>153</v>
      </c>
      <c r="BK205" s="217">
        <f>SUM(BK206:BK209)</f>
        <v>0</v>
      </c>
    </row>
    <row r="206" s="1" customFormat="1" ht="16.5" customHeight="1">
      <c r="B206" s="39"/>
      <c r="C206" s="220" t="s">
        <v>817</v>
      </c>
      <c r="D206" s="220" t="s">
        <v>155</v>
      </c>
      <c r="E206" s="221" t="s">
        <v>2470</v>
      </c>
      <c r="F206" s="222" t="s">
        <v>2471</v>
      </c>
      <c r="G206" s="223" t="s">
        <v>2360</v>
      </c>
      <c r="H206" s="224">
        <v>1</v>
      </c>
      <c r="I206" s="225"/>
      <c r="J206" s="226">
        <f>ROUND(I206*H206,2)</f>
        <v>0</v>
      </c>
      <c r="K206" s="222" t="s">
        <v>19</v>
      </c>
      <c r="L206" s="44"/>
      <c r="M206" s="227" t="s">
        <v>19</v>
      </c>
      <c r="N206" s="228" t="s">
        <v>45</v>
      </c>
      <c r="O206" s="84"/>
      <c r="P206" s="229">
        <f>O206*H206</f>
        <v>0</v>
      </c>
      <c r="Q206" s="229">
        <v>0</v>
      </c>
      <c r="R206" s="229">
        <f>Q206*H206</f>
        <v>0</v>
      </c>
      <c r="S206" s="229">
        <v>0</v>
      </c>
      <c r="T206" s="230">
        <f>S206*H206</f>
        <v>0</v>
      </c>
      <c r="AR206" s="231" t="s">
        <v>160</v>
      </c>
      <c r="AT206" s="231" t="s">
        <v>155</v>
      </c>
      <c r="AU206" s="231" t="s">
        <v>82</v>
      </c>
      <c r="AY206" s="18" t="s">
        <v>153</v>
      </c>
      <c r="BE206" s="232">
        <f>IF(N206="základní",J206,0)</f>
        <v>0</v>
      </c>
      <c r="BF206" s="232">
        <f>IF(N206="snížená",J206,0)</f>
        <v>0</v>
      </c>
      <c r="BG206" s="232">
        <f>IF(N206="zákl. přenesená",J206,0)</f>
        <v>0</v>
      </c>
      <c r="BH206" s="232">
        <f>IF(N206="sníž. přenesená",J206,0)</f>
        <v>0</v>
      </c>
      <c r="BI206" s="232">
        <f>IF(N206="nulová",J206,0)</f>
        <v>0</v>
      </c>
      <c r="BJ206" s="18" t="s">
        <v>82</v>
      </c>
      <c r="BK206" s="232">
        <f>ROUND(I206*H206,2)</f>
        <v>0</v>
      </c>
      <c r="BL206" s="18" t="s">
        <v>160</v>
      </c>
      <c r="BM206" s="231" t="s">
        <v>1462</v>
      </c>
    </row>
    <row r="207" s="1" customFormat="1" ht="16.5" customHeight="1">
      <c r="B207" s="39"/>
      <c r="C207" s="220" t="s">
        <v>823</v>
      </c>
      <c r="D207" s="220" t="s">
        <v>155</v>
      </c>
      <c r="E207" s="221" t="s">
        <v>2472</v>
      </c>
      <c r="F207" s="222" t="s">
        <v>2473</v>
      </c>
      <c r="G207" s="223" t="s">
        <v>2474</v>
      </c>
      <c r="H207" s="224">
        <v>1</v>
      </c>
      <c r="I207" s="225"/>
      <c r="J207" s="226">
        <f>ROUND(I207*H207,2)</f>
        <v>0</v>
      </c>
      <c r="K207" s="222" t="s">
        <v>19</v>
      </c>
      <c r="L207" s="44"/>
      <c r="M207" s="227" t="s">
        <v>19</v>
      </c>
      <c r="N207" s="228" t="s">
        <v>45</v>
      </c>
      <c r="O207" s="84"/>
      <c r="P207" s="229">
        <f>O207*H207</f>
        <v>0</v>
      </c>
      <c r="Q207" s="229">
        <v>0</v>
      </c>
      <c r="R207" s="229">
        <f>Q207*H207</f>
        <v>0</v>
      </c>
      <c r="S207" s="229">
        <v>0</v>
      </c>
      <c r="T207" s="230">
        <f>S207*H207</f>
        <v>0</v>
      </c>
      <c r="AR207" s="231" t="s">
        <v>160</v>
      </c>
      <c r="AT207" s="231" t="s">
        <v>155</v>
      </c>
      <c r="AU207" s="231" t="s">
        <v>82</v>
      </c>
      <c r="AY207" s="18" t="s">
        <v>153</v>
      </c>
      <c r="BE207" s="232">
        <f>IF(N207="základní",J207,0)</f>
        <v>0</v>
      </c>
      <c r="BF207" s="232">
        <f>IF(N207="snížená",J207,0)</f>
        <v>0</v>
      </c>
      <c r="BG207" s="232">
        <f>IF(N207="zákl. přenesená",J207,0)</f>
        <v>0</v>
      </c>
      <c r="BH207" s="232">
        <f>IF(N207="sníž. přenesená",J207,0)</f>
        <v>0</v>
      </c>
      <c r="BI207" s="232">
        <f>IF(N207="nulová",J207,0)</f>
        <v>0</v>
      </c>
      <c r="BJ207" s="18" t="s">
        <v>82</v>
      </c>
      <c r="BK207" s="232">
        <f>ROUND(I207*H207,2)</f>
        <v>0</v>
      </c>
      <c r="BL207" s="18" t="s">
        <v>160</v>
      </c>
      <c r="BM207" s="231" t="s">
        <v>1470</v>
      </c>
    </row>
    <row r="208" s="1" customFormat="1" ht="16.5" customHeight="1">
      <c r="B208" s="39"/>
      <c r="C208" s="220" t="s">
        <v>827</v>
      </c>
      <c r="D208" s="220" t="s">
        <v>155</v>
      </c>
      <c r="E208" s="221" t="s">
        <v>2475</v>
      </c>
      <c r="F208" s="222" t="s">
        <v>2476</v>
      </c>
      <c r="G208" s="223" t="s">
        <v>2360</v>
      </c>
      <c r="H208" s="224">
        <v>1</v>
      </c>
      <c r="I208" s="225"/>
      <c r="J208" s="226">
        <f>ROUND(I208*H208,2)</f>
        <v>0</v>
      </c>
      <c r="K208" s="222" t="s">
        <v>19</v>
      </c>
      <c r="L208" s="44"/>
      <c r="M208" s="227" t="s">
        <v>19</v>
      </c>
      <c r="N208" s="228" t="s">
        <v>45</v>
      </c>
      <c r="O208" s="84"/>
      <c r="P208" s="229">
        <f>O208*H208</f>
        <v>0</v>
      </c>
      <c r="Q208" s="229">
        <v>0</v>
      </c>
      <c r="R208" s="229">
        <f>Q208*H208</f>
        <v>0</v>
      </c>
      <c r="S208" s="229">
        <v>0</v>
      </c>
      <c r="T208" s="230">
        <f>S208*H208</f>
        <v>0</v>
      </c>
      <c r="AR208" s="231" t="s">
        <v>160</v>
      </c>
      <c r="AT208" s="231" t="s">
        <v>155</v>
      </c>
      <c r="AU208" s="231" t="s">
        <v>82</v>
      </c>
      <c r="AY208" s="18" t="s">
        <v>153</v>
      </c>
      <c r="BE208" s="232">
        <f>IF(N208="základní",J208,0)</f>
        <v>0</v>
      </c>
      <c r="BF208" s="232">
        <f>IF(N208="snížená",J208,0)</f>
        <v>0</v>
      </c>
      <c r="BG208" s="232">
        <f>IF(N208="zákl. přenesená",J208,0)</f>
        <v>0</v>
      </c>
      <c r="BH208" s="232">
        <f>IF(N208="sníž. přenesená",J208,0)</f>
        <v>0</v>
      </c>
      <c r="BI208" s="232">
        <f>IF(N208="nulová",J208,0)</f>
        <v>0</v>
      </c>
      <c r="BJ208" s="18" t="s">
        <v>82</v>
      </c>
      <c r="BK208" s="232">
        <f>ROUND(I208*H208,2)</f>
        <v>0</v>
      </c>
      <c r="BL208" s="18" t="s">
        <v>160</v>
      </c>
      <c r="BM208" s="231" t="s">
        <v>1489</v>
      </c>
    </row>
    <row r="209" s="1" customFormat="1" ht="16.5" customHeight="1">
      <c r="B209" s="39"/>
      <c r="C209" s="220" t="s">
        <v>833</v>
      </c>
      <c r="D209" s="220" t="s">
        <v>155</v>
      </c>
      <c r="E209" s="221" t="s">
        <v>2477</v>
      </c>
      <c r="F209" s="222" t="s">
        <v>2478</v>
      </c>
      <c r="G209" s="223" t="s">
        <v>2360</v>
      </c>
      <c r="H209" s="224">
        <v>1</v>
      </c>
      <c r="I209" s="225"/>
      <c r="J209" s="226">
        <f>ROUND(I209*H209,2)</f>
        <v>0</v>
      </c>
      <c r="K209" s="222" t="s">
        <v>19</v>
      </c>
      <c r="L209" s="44"/>
      <c r="M209" s="227" t="s">
        <v>19</v>
      </c>
      <c r="N209" s="228" t="s">
        <v>45</v>
      </c>
      <c r="O209" s="84"/>
      <c r="P209" s="229">
        <f>O209*H209</f>
        <v>0</v>
      </c>
      <c r="Q209" s="229">
        <v>0</v>
      </c>
      <c r="R209" s="229">
        <f>Q209*H209</f>
        <v>0</v>
      </c>
      <c r="S209" s="229">
        <v>0</v>
      </c>
      <c r="T209" s="230">
        <f>S209*H209</f>
        <v>0</v>
      </c>
      <c r="AR209" s="231" t="s">
        <v>160</v>
      </c>
      <c r="AT209" s="231" t="s">
        <v>155</v>
      </c>
      <c r="AU209" s="231" t="s">
        <v>82</v>
      </c>
      <c r="AY209" s="18" t="s">
        <v>153</v>
      </c>
      <c r="BE209" s="232">
        <f>IF(N209="základní",J209,0)</f>
        <v>0</v>
      </c>
      <c r="BF209" s="232">
        <f>IF(N209="snížená",J209,0)</f>
        <v>0</v>
      </c>
      <c r="BG209" s="232">
        <f>IF(N209="zákl. přenesená",J209,0)</f>
        <v>0</v>
      </c>
      <c r="BH209" s="232">
        <f>IF(N209="sníž. přenesená",J209,0)</f>
        <v>0</v>
      </c>
      <c r="BI209" s="232">
        <f>IF(N209="nulová",J209,0)</f>
        <v>0</v>
      </c>
      <c r="BJ209" s="18" t="s">
        <v>82</v>
      </c>
      <c r="BK209" s="232">
        <f>ROUND(I209*H209,2)</f>
        <v>0</v>
      </c>
      <c r="BL209" s="18" t="s">
        <v>160</v>
      </c>
      <c r="BM209" s="231" t="s">
        <v>1502</v>
      </c>
    </row>
    <row r="210" s="11" customFormat="1" ht="25.92" customHeight="1">
      <c r="B210" s="204"/>
      <c r="C210" s="205"/>
      <c r="D210" s="206" t="s">
        <v>73</v>
      </c>
      <c r="E210" s="207" t="s">
        <v>769</v>
      </c>
      <c r="F210" s="207" t="s">
        <v>862</v>
      </c>
      <c r="G210" s="205"/>
      <c r="H210" s="205"/>
      <c r="I210" s="208"/>
      <c r="J210" s="209">
        <f>BK210</f>
        <v>0</v>
      </c>
      <c r="K210" s="205"/>
      <c r="L210" s="210"/>
      <c r="M210" s="211"/>
      <c r="N210" s="212"/>
      <c r="O210" s="212"/>
      <c r="P210" s="213">
        <f>P211</f>
        <v>0</v>
      </c>
      <c r="Q210" s="212"/>
      <c r="R210" s="213">
        <f>R211</f>
        <v>0</v>
      </c>
      <c r="S210" s="212"/>
      <c r="T210" s="214">
        <f>T211</f>
        <v>0</v>
      </c>
      <c r="AR210" s="215" t="s">
        <v>82</v>
      </c>
      <c r="AT210" s="216" t="s">
        <v>73</v>
      </c>
      <c r="AU210" s="216" t="s">
        <v>74</v>
      </c>
      <c r="AY210" s="215" t="s">
        <v>153</v>
      </c>
      <c r="BK210" s="217">
        <f>BK211</f>
        <v>0</v>
      </c>
    </row>
    <row r="211" s="1" customFormat="1" ht="16.5" customHeight="1">
      <c r="B211" s="39"/>
      <c r="C211" s="220" t="s">
        <v>841</v>
      </c>
      <c r="D211" s="220" t="s">
        <v>155</v>
      </c>
      <c r="E211" s="221" t="s">
        <v>2479</v>
      </c>
      <c r="F211" s="222" t="s">
        <v>2480</v>
      </c>
      <c r="G211" s="223" t="s">
        <v>215</v>
      </c>
      <c r="H211" s="224">
        <v>5</v>
      </c>
      <c r="I211" s="225"/>
      <c r="J211" s="226">
        <f>ROUND(I211*H211,2)</f>
        <v>0</v>
      </c>
      <c r="K211" s="222" t="s">
        <v>19</v>
      </c>
      <c r="L211" s="44"/>
      <c r="M211" s="293" t="s">
        <v>19</v>
      </c>
      <c r="N211" s="294" t="s">
        <v>45</v>
      </c>
      <c r="O211" s="295"/>
      <c r="P211" s="296">
        <f>O211*H211</f>
        <v>0</v>
      </c>
      <c r="Q211" s="296">
        <v>0</v>
      </c>
      <c r="R211" s="296">
        <f>Q211*H211</f>
        <v>0</v>
      </c>
      <c r="S211" s="296">
        <v>0</v>
      </c>
      <c r="T211" s="297">
        <f>S211*H211</f>
        <v>0</v>
      </c>
      <c r="AR211" s="231" t="s">
        <v>160</v>
      </c>
      <c r="AT211" s="231" t="s">
        <v>155</v>
      </c>
      <c r="AU211" s="231" t="s">
        <v>82</v>
      </c>
      <c r="AY211" s="18" t="s">
        <v>153</v>
      </c>
      <c r="BE211" s="232">
        <f>IF(N211="základní",J211,0)</f>
        <v>0</v>
      </c>
      <c r="BF211" s="232">
        <f>IF(N211="snížená",J211,0)</f>
        <v>0</v>
      </c>
      <c r="BG211" s="232">
        <f>IF(N211="zákl. přenesená",J211,0)</f>
        <v>0</v>
      </c>
      <c r="BH211" s="232">
        <f>IF(N211="sníž. přenesená",J211,0)</f>
        <v>0</v>
      </c>
      <c r="BI211" s="232">
        <f>IF(N211="nulová",J211,0)</f>
        <v>0</v>
      </c>
      <c r="BJ211" s="18" t="s">
        <v>82</v>
      </c>
      <c r="BK211" s="232">
        <f>ROUND(I211*H211,2)</f>
        <v>0</v>
      </c>
      <c r="BL211" s="18" t="s">
        <v>160</v>
      </c>
      <c r="BM211" s="231" t="s">
        <v>1515</v>
      </c>
    </row>
    <row r="212" s="1" customFormat="1" ht="6.96" customHeight="1">
      <c r="B212" s="59"/>
      <c r="C212" s="60"/>
      <c r="D212" s="60"/>
      <c r="E212" s="60"/>
      <c r="F212" s="60"/>
      <c r="G212" s="60"/>
      <c r="H212" s="60"/>
      <c r="I212" s="171"/>
      <c r="J212" s="60"/>
      <c r="K212" s="60"/>
      <c r="L212" s="44"/>
    </row>
  </sheetData>
  <sheetProtection sheet="1" autoFilter="0" formatColumns="0" formatRows="0" objects="1" scenarios="1" spinCount="100000" saltValue="A4io93+0UiWuXd5nNzF/3PaJPJBN/+FLEjghrrqzsQ6Np1NZIMagxY9Mhy4yX6B9l1R+FEqJZewS6Z+B//BUnA==" hashValue="oTYCGEICK8XIx9qQOz6p/0qiP1noPj2a0h00LqfhgB7br2Fdamb8Zip5tmg6kx1oN8ZlmTpabr5t5/wZ2OKieA==" algorithmName="SHA-512" password="CC35"/>
  <autoFilter ref="C92:K211"/>
  <mergeCells count="12">
    <mergeCell ref="E7:H7"/>
    <mergeCell ref="E9:H9"/>
    <mergeCell ref="E11:H11"/>
    <mergeCell ref="E20:H20"/>
    <mergeCell ref="E29:H29"/>
    <mergeCell ref="E50:H50"/>
    <mergeCell ref="E52:H52"/>
    <mergeCell ref="E54:H54"/>
    <mergeCell ref="E81:H81"/>
    <mergeCell ref="E83:H83"/>
    <mergeCell ref="E85:H8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7" customWidth="1"/>
    <col min="8" max="8" width="11.5" customWidth="1"/>
    <col min="9" max="9" width="20.17" style="138" customWidth="1"/>
    <col min="10" max="10" width="20.17" customWidth="1"/>
    <col min="11" max="11" width="20.17"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97</v>
      </c>
    </row>
    <row r="3" ht="6.96" customHeight="1">
      <c r="B3" s="139"/>
      <c r="C3" s="140"/>
      <c r="D3" s="140"/>
      <c r="E3" s="140"/>
      <c r="F3" s="140"/>
      <c r="G3" s="140"/>
      <c r="H3" s="140"/>
      <c r="I3" s="141"/>
      <c r="J3" s="140"/>
      <c r="K3" s="140"/>
      <c r="L3" s="21"/>
      <c r="AT3" s="18" t="s">
        <v>84</v>
      </c>
    </row>
    <row r="4" ht="24.96" customHeight="1">
      <c r="B4" s="21"/>
      <c r="D4" s="142" t="s">
        <v>102</v>
      </c>
      <c r="L4" s="21"/>
      <c r="M4" s="143" t="s">
        <v>10</v>
      </c>
      <c r="AT4" s="18" t="s">
        <v>4</v>
      </c>
    </row>
    <row r="5" ht="6.96" customHeight="1">
      <c r="B5" s="21"/>
      <c r="L5" s="21"/>
    </row>
    <row r="6" ht="12" customHeight="1">
      <c r="B6" s="21"/>
      <c r="D6" s="144" t="s">
        <v>16</v>
      </c>
      <c r="L6" s="21"/>
    </row>
    <row r="7" ht="16.5" customHeight="1">
      <c r="B7" s="21"/>
      <c r="E7" s="145" t="str">
        <f>'Rekapitulace zakázky'!K6</f>
        <v>Jedlová ON - oprava objektu</v>
      </c>
      <c r="F7" s="144"/>
      <c r="G7" s="144"/>
      <c r="H7" s="144"/>
      <c r="L7" s="21"/>
    </row>
    <row r="8" ht="12" customHeight="1">
      <c r="B8" s="21"/>
      <c r="D8" s="144" t="s">
        <v>103</v>
      </c>
      <c r="L8" s="21"/>
    </row>
    <row r="9" s="1" customFormat="1" ht="16.5" customHeight="1">
      <c r="B9" s="44"/>
      <c r="E9" s="145" t="s">
        <v>2047</v>
      </c>
      <c r="F9" s="1"/>
      <c r="G9" s="1"/>
      <c r="H9" s="1"/>
      <c r="I9" s="146"/>
      <c r="L9" s="44"/>
    </row>
    <row r="10" s="1" customFormat="1" ht="12" customHeight="1">
      <c r="B10" s="44"/>
      <c r="D10" s="144" t="s">
        <v>2048</v>
      </c>
      <c r="I10" s="146"/>
      <c r="L10" s="44"/>
    </row>
    <row r="11" s="1" customFormat="1" ht="36.96" customHeight="1">
      <c r="B11" s="44"/>
      <c r="E11" s="147" t="s">
        <v>2481</v>
      </c>
      <c r="F11" s="1"/>
      <c r="G11" s="1"/>
      <c r="H11" s="1"/>
      <c r="I11" s="146"/>
      <c r="L11" s="44"/>
    </row>
    <row r="12" s="1" customFormat="1">
      <c r="B12" s="44"/>
      <c r="I12" s="146"/>
      <c r="L12" s="44"/>
    </row>
    <row r="13" s="1" customFormat="1" ht="12" customHeight="1">
      <c r="B13" s="44"/>
      <c r="D13" s="144" t="s">
        <v>18</v>
      </c>
      <c r="F13" s="133" t="s">
        <v>19</v>
      </c>
      <c r="I13" s="148" t="s">
        <v>20</v>
      </c>
      <c r="J13" s="133" t="s">
        <v>19</v>
      </c>
      <c r="L13" s="44"/>
    </row>
    <row r="14" s="1" customFormat="1" ht="12" customHeight="1">
      <c r="B14" s="44"/>
      <c r="D14" s="144" t="s">
        <v>21</v>
      </c>
      <c r="F14" s="133" t="s">
        <v>22</v>
      </c>
      <c r="I14" s="148" t="s">
        <v>23</v>
      </c>
      <c r="J14" s="149" t="str">
        <f>'Rekapitulace zakázky'!AN8</f>
        <v>3. 6. 2019</v>
      </c>
      <c r="L14" s="44"/>
    </row>
    <row r="15" s="1" customFormat="1" ht="10.8" customHeight="1">
      <c r="B15" s="44"/>
      <c r="I15" s="146"/>
      <c r="L15" s="44"/>
    </row>
    <row r="16" s="1" customFormat="1" ht="12" customHeight="1">
      <c r="B16" s="44"/>
      <c r="D16" s="144" t="s">
        <v>25</v>
      </c>
      <c r="I16" s="148" t="s">
        <v>26</v>
      </c>
      <c r="J16" s="133" t="s">
        <v>19</v>
      </c>
      <c r="L16" s="44"/>
    </row>
    <row r="17" s="1" customFormat="1" ht="18" customHeight="1">
      <c r="B17" s="44"/>
      <c r="E17" s="133" t="s">
        <v>27</v>
      </c>
      <c r="I17" s="148" t="s">
        <v>28</v>
      </c>
      <c r="J17" s="133" t="s">
        <v>19</v>
      </c>
      <c r="L17" s="44"/>
    </row>
    <row r="18" s="1" customFormat="1" ht="6.96" customHeight="1">
      <c r="B18" s="44"/>
      <c r="I18" s="146"/>
      <c r="L18" s="44"/>
    </row>
    <row r="19" s="1" customFormat="1" ht="12" customHeight="1">
      <c r="B19" s="44"/>
      <c r="D19" s="144" t="s">
        <v>29</v>
      </c>
      <c r="I19" s="148" t="s">
        <v>26</v>
      </c>
      <c r="J19" s="34" t="str">
        <f>'Rekapitulace zakázky'!AN13</f>
        <v>Vyplň údaj</v>
      </c>
      <c r="L19" s="44"/>
    </row>
    <row r="20" s="1" customFormat="1" ht="18" customHeight="1">
      <c r="B20" s="44"/>
      <c r="E20" s="34" t="str">
        <f>'Rekapitulace zakázky'!E14</f>
        <v>Vyplň údaj</v>
      </c>
      <c r="F20" s="133"/>
      <c r="G20" s="133"/>
      <c r="H20" s="133"/>
      <c r="I20" s="148" t="s">
        <v>28</v>
      </c>
      <c r="J20" s="34" t="str">
        <f>'Rekapitulace zakázky'!AN14</f>
        <v>Vyplň údaj</v>
      </c>
      <c r="L20" s="44"/>
    </row>
    <row r="21" s="1" customFormat="1" ht="6.96" customHeight="1">
      <c r="B21" s="44"/>
      <c r="I21" s="146"/>
      <c r="L21" s="44"/>
    </row>
    <row r="22" s="1" customFormat="1" ht="12" customHeight="1">
      <c r="B22" s="44"/>
      <c r="D22" s="144" t="s">
        <v>31</v>
      </c>
      <c r="I22" s="148" t="s">
        <v>26</v>
      </c>
      <c r="J22" s="133" t="s">
        <v>32</v>
      </c>
      <c r="L22" s="44"/>
    </row>
    <row r="23" s="1" customFormat="1" ht="18" customHeight="1">
      <c r="B23" s="44"/>
      <c r="E23" s="133" t="s">
        <v>33</v>
      </c>
      <c r="I23" s="148" t="s">
        <v>28</v>
      </c>
      <c r="J23" s="133" t="s">
        <v>19</v>
      </c>
      <c r="L23" s="44"/>
    </row>
    <row r="24" s="1" customFormat="1" ht="6.96" customHeight="1">
      <c r="B24" s="44"/>
      <c r="I24" s="146"/>
      <c r="L24" s="44"/>
    </row>
    <row r="25" s="1" customFormat="1" ht="12" customHeight="1">
      <c r="B25" s="44"/>
      <c r="D25" s="144" t="s">
        <v>35</v>
      </c>
      <c r="I25" s="148" t="s">
        <v>26</v>
      </c>
      <c r="J25" s="133" t="s">
        <v>36</v>
      </c>
      <c r="L25" s="44"/>
    </row>
    <row r="26" s="1" customFormat="1" ht="18" customHeight="1">
      <c r="B26" s="44"/>
      <c r="E26" s="133" t="s">
        <v>37</v>
      </c>
      <c r="I26" s="148" t="s">
        <v>28</v>
      </c>
      <c r="J26" s="133" t="s">
        <v>19</v>
      </c>
      <c r="L26" s="44"/>
    </row>
    <row r="27" s="1" customFormat="1" ht="6.96" customHeight="1">
      <c r="B27" s="44"/>
      <c r="I27" s="146"/>
      <c r="L27" s="44"/>
    </row>
    <row r="28" s="1" customFormat="1" ht="12" customHeight="1">
      <c r="B28" s="44"/>
      <c r="D28" s="144" t="s">
        <v>38</v>
      </c>
      <c r="I28" s="146"/>
      <c r="L28" s="44"/>
    </row>
    <row r="29" s="7" customFormat="1" ht="51" customHeight="1">
      <c r="B29" s="150"/>
      <c r="E29" s="151" t="s">
        <v>39</v>
      </c>
      <c r="F29" s="151"/>
      <c r="G29" s="151"/>
      <c r="H29" s="151"/>
      <c r="I29" s="152"/>
      <c r="L29" s="150"/>
    </row>
    <row r="30" s="1" customFormat="1" ht="6.96" customHeight="1">
      <c r="B30" s="44"/>
      <c r="I30" s="146"/>
      <c r="L30" s="44"/>
    </row>
    <row r="31" s="1" customFormat="1" ht="6.96" customHeight="1">
      <c r="B31" s="44"/>
      <c r="D31" s="76"/>
      <c r="E31" s="76"/>
      <c r="F31" s="76"/>
      <c r="G31" s="76"/>
      <c r="H31" s="76"/>
      <c r="I31" s="153"/>
      <c r="J31" s="76"/>
      <c r="K31" s="76"/>
      <c r="L31" s="44"/>
    </row>
    <row r="32" s="1" customFormat="1" ht="25.44" customHeight="1">
      <c r="B32" s="44"/>
      <c r="D32" s="154" t="s">
        <v>40</v>
      </c>
      <c r="I32" s="146"/>
      <c r="J32" s="155">
        <f>ROUND(J93, 2)</f>
        <v>0</v>
      </c>
      <c r="L32" s="44"/>
    </row>
    <row r="33" s="1" customFormat="1" ht="6.96" customHeight="1">
      <c r="B33" s="44"/>
      <c r="D33" s="76"/>
      <c r="E33" s="76"/>
      <c r="F33" s="76"/>
      <c r="G33" s="76"/>
      <c r="H33" s="76"/>
      <c r="I33" s="153"/>
      <c r="J33" s="76"/>
      <c r="K33" s="76"/>
      <c r="L33" s="44"/>
    </row>
    <row r="34" s="1" customFormat="1" ht="14.4" customHeight="1">
      <c r="B34" s="44"/>
      <c r="F34" s="156" t="s">
        <v>42</v>
      </c>
      <c r="I34" s="157" t="s">
        <v>41</v>
      </c>
      <c r="J34" s="156" t="s">
        <v>43</v>
      </c>
      <c r="L34" s="44"/>
    </row>
    <row r="35" s="1" customFormat="1" ht="14.4" customHeight="1">
      <c r="B35" s="44"/>
      <c r="D35" s="158" t="s">
        <v>44</v>
      </c>
      <c r="E35" s="144" t="s">
        <v>45</v>
      </c>
      <c r="F35" s="159">
        <f>ROUND((SUM(BE93:BE151)),  2)</f>
        <v>0</v>
      </c>
      <c r="I35" s="160">
        <v>0.20999999999999999</v>
      </c>
      <c r="J35" s="159">
        <f>ROUND(((SUM(BE93:BE151))*I35),  2)</f>
        <v>0</v>
      </c>
      <c r="L35" s="44"/>
    </row>
    <row r="36" s="1" customFormat="1" ht="14.4" customHeight="1">
      <c r="B36" s="44"/>
      <c r="E36" s="144" t="s">
        <v>46</v>
      </c>
      <c r="F36" s="159">
        <f>ROUND((SUM(BF93:BF151)),  2)</f>
        <v>0</v>
      </c>
      <c r="I36" s="160">
        <v>0.14999999999999999</v>
      </c>
      <c r="J36" s="159">
        <f>ROUND(((SUM(BF93:BF151))*I36),  2)</f>
        <v>0</v>
      </c>
      <c r="L36" s="44"/>
    </row>
    <row r="37" hidden="1" s="1" customFormat="1" ht="14.4" customHeight="1">
      <c r="B37" s="44"/>
      <c r="E37" s="144" t="s">
        <v>47</v>
      </c>
      <c r="F37" s="159">
        <f>ROUND((SUM(BG93:BG151)),  2)</f>
        <v>0</v>
      </c>
      <c r="I37" s="160">
        <v>0.20999999999999999</v>
      </c>
      <c r="J37" s="159">
        <f>0</f>
        <v>0</v>
      </c>
      <c r="L37" s="44"/>
    </row>
    <row r="38" hidden="1" s="1" customFormat="1" ht="14.4" customHeight="1">
      <c r="B38" s="44"/>
      <c r="E38" s="144" t="s">
        <v>48</v>
      </c>
      <c r="F38" s="159">
        <f>ROUND((SUM(BH93:BH151)),  2)</f>
        <v>0</v>
      </c>
      <c r="I38" s="160">
        <v>0.14999999999999999</v>
      </c>
      <c r="J38" s="159">
        <f>0</f>
        <v>0</v>
      </c>
      <c r="L38" s="44"/>
    </row>
    <row r="39" hidden="1" s="1" customFormat="1" ht="14.4" customHeight="1">
      <c r="B39" s="44"/>
      <c r="E39" s="144" t="s">
        <v>49</v>
      </c>
      <c r="F39" s="159">
        <f>ROUND((SUM(BI93:BI151)),  2)</f>
        <v>0</v>
      </c>
      <c r="I39" s="160">
        <v>0</v>
      </c>
      <c r="J39" s="159">
        <f>0</f>
        <v>0</v>
      </c>
      <c r="L39" s="44"/>
    </row>
    <row r="40" s="1" customFormat="1" ht="6.96" customHeight="1">
      <c r="B40" s="44"/>
      <c r="I40" s="146"/>
      <c r="L40" s="44"/>
    </row>
    <row r="41" s="1" customFormat="1" ht="25.44" customHeight="1">
      <c r="B41" s="44"/>
      <c r="C41" s="161"/>
      <c r="D41" s="162" t="s">
        <v>50</v>
      </c>
      <c r="E41" s="163"/>
      <c r="F41" s="163"/>
      <c r="G41" s="164" t="s">
        <v>51</v>
      </c>
      <c r="H41" s="165" t="s">
        <v>52</v>
      </c>
      <c r="I41" s="166"/>
      <c r="J41" s="167">
        <f>SUM(J32:J39)</f>
        <v>0</v>
      </c>
      <c r="K41" s="168"/>
      <c r="L41" s="44"/>
    </row>
    <row r="42" s="1" customFormat="1" ht="14.4" customHeight="1">
      <c r="B42" s="169"/>
      <c r="C42" s="170"/>
      <c r="D42" s="170"/>
      <c r="E42" s="170"/>
      <c r="F42" s="170"/>
      <c r="G42" s="170"/>
      <c r="H42" s="170"/>
      <c r="I42" s="171"/>
      <c r="J42" s="170"/>
      <c r="K42" s="170"/>
      <c r="L42" s="44"/>
    </row>
    <row r="46" s="1" customFormat="1" ht="6.96" customHeight="1">
      <c r="B46" s="172"/>
      <c r="C46" s="173"/>
      <c r="D46" s="173"/>
      <c r="E46" s="173"/>
      <c r="F46" s="173"/>
      <c r="G46" s="173"/>
      <c r="H46" s="173"/>
      <c r="I46" s="174"/>
      <c r="J46" s="173"/>
      <c r="K46" s="173"/>
      <c r="L46" s="44"/>
    </row>
    <row r="47" s="1" customFormat="1" ht="24.96" customHeight="1">
      <c r="B47" s="39"/>
      <c r="C47" s="24" t="s">
        <v>105</v>
      </c>
      <c r="D47" s="40"/>
      <c r="E47" s="40"/>
      <c r="F47" s="40"/>
      <c r="G47" s="40"/>
      <c r="H47" s="40"/>
      <c r="I47" s="146"/>
      <c r="J47" s="40"/>
      <c r="K47" s="40"/>
      <c r="L47" s="44"/>
    </row>
    <row r="48" s="1" customFormat="1" ht="6.96" customHeight="1">
      <c r="B48" s="39"/>
      <c r="C48" s="40"/>
      <c r="D48" s="40"/>
      <c r="E48" s="40"/>
      <c r="F48" s="40"/>
      <c r="G48" s="40"/>
      <c r="H48" s="40"/>
      <c r="I48" s="146"/>
      <c r="J48" s="40"/>
      <c r="K48" s="40"/>
      <c r="L48" s="44"/>
    </row>
    <row r="49" s="1" customFormat="1" ht="12" customHeight="1">
      <c r="B49" s="39"/>
      <c r="C49" s="33" t="s">
        <v>16</v>
      </c>
      <c r="D49" s="40"/>
      <c r="E49" s="40"/>
      <c r="F49" s="40"/>
      <c r="G49" s="40"/>
      <c r="H49" s="40"/>
      <c r="I49" s="146"/>
      <c r="J49" s="40"/>
      <c r="K49" s="40"/>
      <c r="L49" s="44"/>
    </row>
    <row r="50" s="1" customFormat="1" ht="16.5" customHeight="1">
      <c r="B50" s="39"/>
      <c r="C50" s="40"/>
      <c r="D50" s="40"/>
      <c r="E50" s="175" t="str">
        <f>E7</f>
        <v>Jedlová ON - oprava objektu</v>
      </c>
      <c r="F50" s="33"/>
      <c r="G50" s="33"/>
      <c r="H50" s="33"/>
      <c r="I50" s="146"/>
      <c r="J50" s="40"/>
      <c r="K50" s="40"/>
      <c r="L50" s="44"/>
    </row>
    <row r="51" ht="12" customHeight="1">
      <c r="B51" s="22"/>
      <c r="C51" s="33" t="s">
        <v>103</v>
      </c>
      <c r="D51" s="23"/>
      <c r="E51" s="23"/>
      <c r="F51" s="23"/>
      <c r="G51" s="23"/>
      <c r="H51" s="23"/>
      <c r="I51" s="138"/>
      <c r="J51" s="23"/>
      <c r="K51" s="23"/>
      <c r="L51" s="21"/>
    </row>
    <row r="52" s="1" customFormat="1" ht="16.5" customHeight="1">
      <c r="B52" s="39"/>
      <c r="C52" s="40"/>
      <c r="D52" s="40"/>
      <c r="E52" s="175" t="s">
        <v>2047</v>
      </c>
      <c r="F52" s="40"/>
      <c r="G52" s="40"/>
      <c r="H52" s="40"/>
      <c r="I52" s="146"/>
      <c r="J52" s="40"/>
      <c r="K52" s="40"/>
      <c r="L52" s="44"/>
    </row>
    <row r="53" s="1" customFormat="1" ht="12" customHeight="1">
      <c r="B53" s="39"/>
      <c r="C53" s="33" t="s">
        <v>2048</v>
      </c>
      <c r="D53" s="40"/>
      <c r="E53" s="40"/>
      <c r="F53" s="40"/>
      <c r="G53" s="40"/>
      <c r="H53" s="40"/>
      <c r="I53" s="146"/>
      <c r="J53" s="40"/>
      <c r="K53" s="40"/>
      <c r="L53" s="44"/>
    </row>
    <row r="54" s="1" customFormat="1" ht="16.5" customHeight="1">
      <c r="B54" s="39"/>
      <c r="C54" s="40"/>
      <c r="D54" s="40"/>
      <c r="E54" s="69" t="str">
        <f>E11</f>
        <v>SO 02_2 - Vytápění</v>
      </c>
      <c r="F54" s="40"/>
      <c r="G54" s="40"/>
      <c r="H54" s="40"/>
      <c r="I54" s="146"/>
      <c r="J54" s="40"/>
      <c r="K54" s="40"/>
      <c r="L54" s="44"/>
    </row>
    <row r="55" s="1" customFormat="1" ht="6.96" customHeight="1">
      <c r="B55" s="39"/>
      <c r="C55" s="40"/>
      <c r="D55" s="40"/>
      <c r="E55" s="40"/>
      <c r="F55" s="40"/>
      <c r="G55" s="40"/>
      <c r="H55" s="40"/>
      <c r="I55" s="146"/>
      <c r="J55" s="40"/>
      <c r="K55" s="40"/>
      <c r="L55" s="44"/>
    </row>
    <row r="56" s="1" customFormat="1" ht="12" customHeight="1">
      <c r="B56" s="39"/>
      <c r="C56" s="33" t="s">
        <v>21</v>
      </c>
      <c r="D56" s="40"/>
      <c r="E56" s="40"/>
      <c r="F56" s="28" t="str">
        <f>F14</f>
        <v>Jiřetín pod Jedlovou</v>
      </c>
      <c r="G56" s="40"/>
      <c r="H56" s="40"/>
      <c r="I56" s="148" t="s">
        <v>23</v>
      </c>
      <c r="J56" s="72" t="str">
        <f>IF(J14="","",J14)</f>
        <v>3. 6. 2019</v>
      </c>
      <c r="K56" s="40"/>
      <c r="L56" s="44"/>
    </row>
    <row r="57" s="1" customFormat="1" ht="6.96" customHeight="1">
      <c r="B57" s="39"/>
      <c r="C57" s="40"/>
      <c r="D57" s="40"/>
      <c r="E57" s="40"/>
      <c r="F57" s="40"/>
      <c r="G57" s="40"/>
      <c r="H57" s="40"/>
      <c r="I57" s="146"/>
      <c r="J57" s="40"/>
      <c r="K57" s="40"/>
      <c r="L57" s="44"/>
    </row>
    <row r="58" s="1" customFormat="1" ht="15.15" customHeight="1">
      <c r="B58" s="39"/>
      <c r="C58" s="33" t="s">
        <v>25</v>
      </c>
      <c r="D58" s="40"/>
      <c r="E58" s="40"/>
      <c r="F58" s="28" t="str">
        <f>E17</f>
        <v>SŽDC s.o., OŘ Ústí nad Labem</v>
      </c>
      <c r="G58" s="40"/>
      <c r="H58" s="40"/>
      <c r="I58" s="148" t="s">
        <v>31</v>
      </c>
      <c r="J58" s="37" t="str">
        <f>E23</f>
        <v>Stosmol s.r.o.</v>
      </c>
      <c r="K58" s="40"/>
      <c r="L58" s="44"/>
    </row>
    <row r="59" s="1" customFormat="1" ht="27.9" customHeight="1">
      <c r="B59" s="39"/>
      <c r="C59" s="33" t="s">
        <v>29</v>
      </c>
      <c r="D59" s="40"/>
      <c r="E59" s="40"/>
      <c r="F59" s="28" t="str">
        <f>IF(E20="","",E20)</f>
        <v>Vyplň údaj</v>
      </c>
      <c r="G59" s="40"/>
      <c r="H59" s="40"/>
      <c r="I59" s="148" t="s">
        <v>35</v>
      </c>
      <c r="J59" s="37" t="str">
        <f>E26</f>
        <v>STAVEBNÍ ROZPOČTY s.r.o.</v>
      </c>
      <c r="K59" s="40"/>
      <c r="L59" s="44"/>
    </row>
    <row r="60" s="1" customFormat="1" ht="10.32" customHeight="1">
      <c r="B60" s="39"/>
      <c r="C60" s="40"/>
      <c r="D60" s="40"/>
      <c r="E60" s="40"/>
      <c r="F60" s="40"/>
      <c r="G60" s="40"/>
      <c r="H60" s="40"/>
      <c r="I60" s="146"/>
      <c r="J60" s="40"/>
      <c r="K60" s="40"/>
      <c r="L60" s="44"/>
    </row>
    <row r="61" s="1" customFormat="1" ht="29.28" customHeight="1">
      <c r="B61" s="39"/>
      <c r="C61" s="176" t="s">
        <v>106</v>
      </c>
      <c r="D61" s="177"/>
      <c r="E61" s="177"/>
      <c r="F61" s="177"/>
      <c r="G61" s="177"/>
      <c r="H61" s="177"/>
      <c r="I61" s="178"/>
      <c r="J61" s="179" t="s">
        <v>107</v>
      </c>
      <c r="K61" s="177"/>
      <c r="L61" s="44"/>
    </row>
    <row r="62" s="1" customFormat="1" ht="10.32" customHeight="1">
      <c r="B62" s="39"/>
      <c r="C62" s="40"/>
      <c r="D62" s="40"/>
      <c r="E62" s="40"/>
      <c r="F62" s="40"/>
      <c r="G62" s="40"/>
      <c r="H62" s="40"/>
      <c r="I62" s="146"/>
      <c r="J62" s="40"/>
      <c r="K62" s="40"/>
      <c r="L62" s="44"/>
    </row>
    <row r="63" s="1" customFormat="1" ht="22.8" customHeight="1">
      <c r="B63" s="39"/>
      <c r="C63" s="180" t="s">
        <v>72</v>
      </c>
      <c r="D63" s="40"/>
      <c r="E63" s="40"/>
      <c r="F63" s="40"/>
      <c r="G63" s="40"/>
      <c r="H63" s="40"/>
      <c r="I63" s="146"/>
      <c r="J63" s="102">
        <f>J93</f>
        <v>0</v>
      </c>
      <c r="K63" s="40"/>
      <c r="L63" s="44"/>
      <c r="AU63" s="18" t="s">
        <v>108</v>
      </c>
    </row>
    <row r="64" s="8" customFormat="1" ht="24.96" customHeight="1">
      <c r="B64" s="181"/>
      <c r="C64" s="182"/>
      <c r="D64" s="183" t="s">
        <v>2482</v>
      </c>
      <c r="E64" s="184"/>
      <c r="F64" s="184"/>
      <c r="G64" s="184"/>
      <c r="H64" s="184"/>
      <c r="I64" s="185"/>
      <c r="J64" s="186">
        <f>J94</f>
        <v>0</v>
      </c>
      <c r="K64" s="182"/>
      <c r="L64" s="187"/>
    </row>
    <row r="65" s="8" customFormat="1" ht="24.96" customHeight="1">
      <c r="B65" s="181"/>
      <c r="C65" s="182"/>
      <c r="D65" s="183" t="s">
        <v>2483</v>
      </c>
      <c r="E65" s="184"/>
      <c r="F65" s="184"/>
      <c r="G65" s="184"/>
      <c r="H65" s="184"/>
      <c r="I65" s="185"/>
      <c r="J65" s="186">
        <f>J99</f>
        <v>0</v>
      </c>
      <c r="K65" s="182"/>
      <c r="L65" s="187"/>
    </row>
    <row r="66" s="8" customFormat="1" ht="24.96" customHeight="1">
      <c r="B66" s="181"/>
      <c r="C66" s="182"/>
      <c r="D66" s="183" t="s">
        <v>2484</v>
      </c>
      <c r="E66" s="184"/>
      <c r="F66" s="184"/>
      <c r="G66" s="184"/>
      <c r="H66" s="184"/>
      <c r="I66" s="185"/>
      <c r="J66" s="186">
        <f>J100</f>
        <v>0</v>
      </c>
      <c r="K66" s="182"/>
      <c r="L66" s="187"/>
    </row>
    <row r="67" s="8" customFormat="1" ht="24.96" customHeight="1">
      <c r="B67" s="181"/>
      <c r="C67" s="182"/>
      <c r="D67" s="183" t="s">
        <v>2485</v>
      </c>
      <c r="E67" s="184"/>
      <c r="F67" s="184"/>
      <c r="G67" s="184"/>
      <c r="H67" s="184"/>
      <c r="I67" s="185"/>
      <c r="J67" s="186">
        <f>J109</f>
        <v>0</v>
      </c>
      <c r="K67" s="182"/>
      <c r="L67" s="187"/>
    </row>
    <row r="68" s="8" customFormat="1" ht="24.96" customHeight="1">
      <c r="B68" s="181"/>
      <c r="C68" s="182"/>
      <c r="D68" s="183" t="s">
        <v>2486</v>
      </c>
      <c r="E68" s="184"/>
      <c r="F68" s="184"/>
      <c r="G68" s="184"/>
      <c r="H68" s="184"/>
      <c r="I68" s="185"/>
      <c r="J68" s="186">
        <f>J119</f>
        <v>0</v>
      </c>
      <c r="K68" s="182"/>
      <c r="L68" s="187"/>
    </row>
    <row r="69" s="8" customFormat="1" ht="24.96" customHeight="1">
      <c r="B69" s="181"/>
      <c r="C69" s="182"/>
      <c r="D69" s="183" t="s">
        <v>2487</v>
      </c>
      <c r="E69" s="184"/>
      <c r="F69" s="184"/>
      <c r="G69" s="184"/>
      <c r="H69" s="184"/>
      <c r="I69" s="185"/>
      <c r="J69" s="186">
        <f>J137</f>
        <v>0</v>
      </c>
      <c r="K69" s="182"/>
      <c r="L69" s="187"/>
    </row>
    <row r="70" s="8" customFormat="1" ht="24.96" customHeight="1">
      <c r="B70" s="181"/>
      <c r="C70" s="182"/>
      <c r="D70" s="183" t="s">
        <v>2488</v>
      </c>
      <c r="E70" s="184"/>
      <c r="F70" s="184"/>
      <c r="G70" s="184"/>
      <c r="H70" s="184"/>
      <c r="I70" s="185"/>
      <c r="J70" s="186">
        <f>J142</f>
        <v>0</v>
      </c>
      <c r="K70" s="182"/>
      <c r="L70" s="187"/>
    </row>
    <row r="71" s="8" customFormat="1" ht="24.96" customHeight="1">
      <c r="B71" s="181"/>
      <c r="C71" s="182"/>
      <c r="D71" s="183" t="s">
        <v>2489</v>
      </c>
      <c r="E71" s="184"/>
      <c r="F71" s="184"/>
      <c r="G71" s="184"/>
      <c r="H71" s="184"/>
      <c r="I71" s="185"/>
      <c r="J71" s="186">
        <f>J149</f>
        <v>0</v>
      </c>
      <c r="K71" s="182"/>
      <c r="L71" s="187"/>
    </row>
    <row r="72" s="1" customFormat="1" ht="21.84" customHeight="1">
      <c r="B72" s="39"/>
      <c r="C72" s="40"/>
      <c r="D72" s="40"/>
      <c r="E72" s="40"/>
      <c r="F72" s="40"/>
      <c r="G72" s="40"/>
      <c r="H72" s="40"/>
      <c r="I72" s="146"/>
      <c r="J72" s="40"/>
      <c r="K72" s="40"/>
      <c r="L72" s="44"/>
    </row>
    <row r="73" s="1" customFormat="1" ht="6.96" customHeight="1">
      <c r="B73" s="59"/>
      <c r="C73" s="60"/>
      <c r="D73" s="60"/>
      <c r="E73" s="60"/>
      <c r="F73" s="60"/>
      <c r="G73" s="60"/>
      <c r="H73" s="60"/>
      <c r="I73" s="171"/>
      <c r="J73" s="60"/>
      <c r="K73" s="60"/>
      <c r="L73" s="44"/>
    </row>
    <row r="77" s="1" customFormat="1" ht="6.96" customHeight="1">
      <c r="B77" s="61"/>
      <c r="C77" s="62"/>
      <c r="D77" s="62"/>
      <c r="E77" s="62"/>
      <c r="F77" s="62"/>
      <c r="G77" s="62"/>
      <c r="H77" s="62"/>
      <c r="I77" s="174"/>
      <c r="J77" s="62"/>
      <c r="K77" s="62"/>
      <c r="L77" s="44"/>
    </row>
    <row r="78" s="1" customFormat="1" ht="24.96" customHeight="1">
      <c r="B78" s="39"/>
      <c r="C78" s="24" t="s">
        <v>138</v>
      </c>
      <c r="D78" s="40"/>
      <c r="E78" s="40"/>
      <c r="F78" s="40"/>
      <c r="G78" s="40"/>
      <c r="H78" s="40"/>
      <c r="I78" s="146"/>
      <c r="J78" s="40"/>
      <c r="K78" s="40"/>
      <c r="L78" s="44"/>
    </row>
    <row r="79" s="1" customFormat="1" ht="6.96" customHeight="1">
      <c r="B79" s="39"/>
      <c r="C79" s="40"/>
      <c r="D79" s="40"/>
      <c r="E79" s="40"/>
      <c r="F79" s="40"/>
      <c r="G79" s="40"/>
      <c r="H79" s="40"/>
      <c r="I79" s="146"/>
      <c r="J79" s="40"/>
      <c r="K79" s="40"/>
      <c r="L79" s="44"/>
    </row>
    <row r="80" s="1" customFormat="1" ht="12" customHeight="1">
      <c r="B80" s="39"/>
      <c r="C80" s="33" t="s">
        <v>16</v>
      </c>
      <c r="D80" s="40"/>
      <c r="E80" s="40"/>
      <c r="F80" s="40"/>
      <c r="G80" s="40"/>
      <c r="H80" s="40"/>
      <c r="I80" s="146"/>
      <c r="J80" s="40"/>
      <c r="K80" s="40"/>
      <c r="L80" s="44"/>
    </row>
    <row r="81" s="1" customFormat="1" ht="16.5" customHeight="1">
      <c r="B81" s="39"/>
      <c r="C81" s="40"/>
      <c r="D81" s="40"/>
      <c r="E81" s="175" t="str">
        <f>E7</f>
        <v>Jedlová ON - oprava objektu</v>
      </c>
      <c r="F81" s="33"/>
      <c r="G81" s="33"/>
      <c r="H81" s="33"/>
      <c r="I81" s="146"/>
      <c r="J81" s="40"/>
      <c r="K81" s="40"/>
      <c r="L81" s="44"/>
    </row>
    <row r="82" ht="12" customHeight="1">
      <c r="B82" s="22"/>
      <c r="C82" s="33" t="s">
        <v>103</v>
      </c>
      <c r="D82" s="23"/>
      <c r="E82" s="23"/>
      <c r="F82" s="23"/>
      <c r="G82" s="23"/>
      <c r="H82" s="23"/>
      <c r="I82" s="138"/>
      <c r="J82" s="23"/>
      <c r="K82" s="23"/>
      <c r="L82" s="21"/>
    </row>
    <row r="83" s="1" customFormat="1" ht="16.5" customHeight="1">
      <c r="B83" s="39"/>
      <c r="C83" s="40"/>
      <c r="D83" s="40"/>
      <c r="E83" s="175" t="s">
        <v>2047</v>
      </c>
      <c r="F83" s="40"/>
      <c r="G83" s="40"/>
      <c r="H83" s="40"/>
      <c r="I83" s="146"/>
      <c r="J83" s="40"/>
      <c r="K83" s="40"/>
      <c r="L83" s="44"/>
    </row>
    <row r="84" s="1" customFormat="1" ht="12" customHeight="1">
      <c r="B84" s="39"/>
      <c r="C84" s="33" t="s">
        <v>2048</v>
      </c>
      <c r="D84" s="40"/>
      <c r="E84" s="40"/>
      <c r="F84" s="40"/>
      <c r="G84" s="40"/>
      <c r="H84" s="40"/>
      <c r="I84" s="146"/>
      <c r="J84" s="40"/>
      <c r="K84" s="40"/>
      <c r="L84" s="44"/>
    </row>
    <row r="85" s="1" customFormat="1" ht="16.5" customHeight="1">
      <c r="B85" s="39"/>
      <c r="C85" s="40"/>
      <c r="D85" s="40"/>
      <c r="E85" s="69" t="str">
        <f>E11</f>
        <v>SO 02_2 - Vytápění</v>
      </c>
      <c r="F85" s="40"/>
      <c r="G85" s="40"/>
      <c r="H85" s="40"/>
      <c r="I85" s="146"/>
      <c r="J85" s="40"/>
      <c r="K85" s="40"/>
      <c r="L85" s="44"/>
    </row>
    <row r="86" s="1" customFormat="1" ht="6.96" customHeight="1">
      <c r="B86" s="39"/>
      <c r="C86" s="40"/>
      <c r="D86" s="40"/>
      <c r="E86" s="40"/>
      <c r="F86" s="40"/>
      <c r="G86" s="40"/>
      <c r="H86" s="40"/>
      <c r="I86" s="146"/>
      <c r="J86" s="40"/>
      <c r="K86" s="40"/>
      <c r="L86" s="44"/>
    </row>
    <row r="87" s="1" customFormat="1" ht="12" customHeight="1">
      <c r="B87" s="39"/>
      <c r="C87" s="33" t="s">
        <v>21</v>
      </c>
      <c r="D87" s="40"/>
      <c r="E87" s="40"/>
      <c r="F87" s="28" t="str">
        <f>F14</f>
        <v>Jiřetín pod Jedlovou</v>
      </c>
      <c r="G87" s="40"/>
      <c r="H87" s="40"/>
      <c r="I87" s="148" t="s">
        <v>23</v>
      </c>
      <c r="J87" s="72" t="str">
        <f>IF(J14="","",J14)</f>
        <v>3. 6. 2019</v>
      </c>
      <c r="K87" s="40"/>
      <c r="L87" s="44"/>
    </row>
    <row r="88" s="1" customFormat="1" ht="6.96" customHeight="1">
      <c r="B88" s="39"/>
      <c r="C88" s="40"/>
      <c r="D88" s="40"/>
      <c r="E88" s="40"/>
      <c r="F88" s="40"/>
      <c r="G88" s="40"/>
      <c r="H88" s="40"/>
      <c r="I88" s="146"/>
      <c r="J88" s="40"/>
      <c r="K88" s="40"/>
      <c r="L88" s="44"/>
    </row>
    <row r="89" s="1" customFormat="1" ht="15.15" customHeight="1">
      <c r="B89" s="39"/>
      <c r="C89" s="33" t="s">
        <v>25</v>
      </c>
      <c r="D89" s="40"/>
      <c r="E89" s="40"/>
      <c r="F89" s="28" t="str">
        <f>E17</f>
        <v>SŽDC s.o., OŘ Ústí nad Labem</v>
      </c>
      <c r="G89" s="40"/>
      <c r="H89" s="40"/>
      <c r="I89" s="148" t="s">
        <v>31</v>
      </c>
      <c r="J89" s="37" t="str">
        <f>E23</f>
        <v>Stosmol s.r.o.</v>
      </c>
      <c r="K89" s="40"/>
      <c r="L89" s="44"/>
    </row>
    <row r="90" s="1" customFormat="1" ht="27.9" customHeight="1">
      <c r="B90" s="39"/>
      <c r="C90" s="33" t="s">
        <v>29</v>
      </c>
      <c r="D90" s="40"/>
      <c r="E90" s="40"/>
      <c r="F90" s="28" t="str">
        <f>IF(E20="","",E20)</f>
        <v>Vyplň údaj</v>
      </c>
      <c r="G90" s="40"/>
      <c r="H90" s="40"/>
      <c r="I90" s="148" t="s">
        <v>35</v>
      </c>
      <c r="J90" s="37" t="str">
        <f>E26</f>
        <v>STAVEBNÍ ROZPOČTY s.r.o.</v>
      </c>
      <c r="K90" s="40"/>
      <c r="L90" s="44"/>
    </row>
    <row r="91" s="1" customFormat="1" ht="10.32" customHeight="1">
      <c r="B91" s="39"/>
      <c r="C91" s="40"/>
      <c r="D91" s="40"/>
      <c r="E91" s="40"/>
      <c r="F91" s="40"/>
      <c r="G91" s="40"/>
      <c r="H91" s="40"/>
      <c r="I91" s="146"/>
      <c r="J91" s="40"/>
      <c r="K91" s="40"/>
      <c r="L91" s="44"/>
    </row>
    <row r="92" s="10" customFormat="1" ht="29.28" customHeight="1">
      <c r="B92" s="194"/>
      <c r="C92" s="195" t="s">
        <v>139</v>
      </c>
      <c r="D92" s="196" t="s">
        <v>59</v>
      </c>
      <c r="E92" s="196" t="s">
        <v>55</v>
      </c>
      <c r="F92" s="196" t="s">
        <v>56</v>
      </c>
      <c r="G92" s="196" t="s">
        <v>140</v>
      </c>
      <c r="H92" s="196" t="s">
        <v>141</v>
      </c>
      <c r="I92" s="197" t="s">
        <v>142</v>
      </c>
      <c r="J92" s="196" t="s">
        <v>107</v>
      </c>
      <c r="K92" s="198" t="s">
        <v>143</v>
      </c>
      <c r="L92" s="199"/>
      <c r="M92" s="92" t="s">
        <v>19</v>
      </c>
      <c r="N92" s="93" t="s">
        <v>44</v>
      </c>
      <c r="O92" s="93" t="s">
        <v>144</v>
      </c>
      <c r="P92" s="93" t="s">
        <v>145</v>
      </c>
      <c r="Q92" s="93" t="s">
        <v>146</v>
      </c>
      <c r="R92" s="93" t="s">
        <v>147</v>
      </c>
      <c r="S92" s="93" t="s">
        <v>148</v>
      </c>
      <c r="T92" s="94" t="s">
        <v>149</v>
      </c>
    </row>
    <row r="93" s="1" customFormat="1" ht="22.8" customHeight="1">
      <c r="B93" s="39"/>
      <c r="C93" s="99" t="s">
        <v>150</v>
      </c>
      <c r="D93" s="40"/>
      <c r="E93" s="40"/>
      <c r="F93" s="40"/>
      <c r="G93" s="40"/>
      <c r="H93" s="40"/>
      <c r="I93" s="146"/>
      <c r="J93" s="200">
        <f>BK93</f>
        <v>0</v>
      </c>
      <c r="K93" s="40"/>
      <c r="L93" s="44"/>
      <c r="M93" s="95"/>
      <c r="N93" s="96"/>
      <c r="O93" s="96"/>
      <c r="P93" s="201">
        <f>P94+P99+P100+P109+P119+P137+P142+P149</f>
        <v>0</v>
      </c>
      <c r="Q93" s="96"/>
      <c r="R93" s="201">
        <f>R94+R99+R100+R109+R119+R137+R142+R149</f>
        <v>0</v>
      </c>
      <c r="S93" s="96"/>
      <c r="T93" s="202">
        <f>T94+T99+T100+T109+T119+T137+T142+T149</f>
        <v>0</v>
      </c>
      <c r="AT93" s="18" t="s">
        <v>73</v>
      </c>
      <c r="AU93" s="18" t="s">
        <v>108</v>
      </c>
      <c r="BK93" s="203">
        <f>BK94+BK99+BK100+BK109+BK119+BK137+BK142+BK149</f>
        <v>0</v>
      </c>
    </row>
    <row r="94" s="11" customFormat="1" ht="25.92" customHeight="1">
      <c r="B94" s="204"/>
      <c r="C94" s="205"/>
      <c r="D94" s="206" t="s">
        <v>73</v>
      </c>
      <c r="E94" s="207" t="s">
        <v>2056</v>
      </c>
      <c r="F94" s="207" t="s">
        <v>2490</v>
      </c>
      <c r="G94" s="205"/>
      <c r="H94" s="205"/>
      <c r="I94" s="208"/>
      <c r="J94" s="209">
        <f>BK94</f>
        <v>0</v>
      </c>
      <c r="K94" s="205"/>
      <c r="L94" s="210"/>
      <c r="M94" s="211"/>
      <c r="N94" s="212"/>
      <c r="O94" s="212"/>
      <c r="P94" s="213">
        <f>SUM(P95:P98)</f>
        <v>0</v>
      </c>
      <c r="Q94" s="212"/>
      <c r="R94" s="213">
        <f>SUM(R95:R98)</f>
        <v>0</v>
      </c>
      <c r="S94" s="212"/>
      <c r="T94" s="214">
        <f>SUM(T95:T98)</f>
        <v>0</v>
      </c>
      <c r="AR94" s="215" t="s">
        <v>82</v>
      </c>
      <c r="AT94" s="216" t="s">
        <v>73</v>
      </c>
      <c r="AU94" s="216" t="s">
        <v>74</v>
      </c>
      <c r="AY94" s="215" t="s">
        <v>153</v>
      </c>
      <c r="BK94" s="217">
        <f>SUM(BK95:BK98)</f>
        <v>0</v>
      </c>
    </row>
    <row r="95" s="1" customFormat="1" ht="24" customHeight="1">
      <c r="B95" s="39"/>
      <c r="C95" s="220" t="s">
        <v>82</v>
      </c>
      <c r="D95" s="220" t="s">
        <v>155</v>
      </c>
      <c r="E95" s="221" t="s">
        <v>2491</v>
      </c>
      <c r="F95" s="222" t="s">
        <v>2492</v>
      </c>
      <c r="G95" s="223" t="s">
        <v>921</v>
      </c>
      <c r="H95" s="224">
        <v>1</v>
      </c>
      <c r="I95" s="225"/>
      <c r="J95" s="226">
        <f>ROUND(I95*H95,2)</f>
        <v>0</v>
      </c>
      <c r="K95" s="222" t="s">
        <v>19</v>
      </c>
      <c r="L95" s="44"/>
      <c r="M95" s="227" t="s">
        <v>19</v>
      </c>
      <c r="N95" s="228" t="s">
        <v>45</v>
      </c>
      <c r="O95" s="84"/>
      <c r="P95" s="229">
        <f>O95*H95</f>
        <v>0</v>
      </c>
      <c r="Q95" s="229">
        <v>0</v>
      </c>
      <c r="R95" s="229">
        <f>Q95*H95</f>
        <v>0</v>
      </c>
      <c r="S95" s="229">
        <v>0</v>
      </c>
      <c r="T95" s="230">
        <f>S95*H95</f>
        <v>0</v>
      </c>
      <c r="AR95" s="231" t="s">
        <v>160</v>
      </c>
      <c r="AT95" s="231" t="s">
        <v>155</v>
      </c>
      <c r="AU95" s="231" t="s">
        <v>82</v>
      </c>
      <c r="AY95" s="18" t="s">
        <v>153</v>
      </c>
      <c r="BE95" s="232">
        <f>IF(N95="základní",J95,0)</f>
        <v>0</v>
      </c>
      <c r="BF95" s="232">
        <f>IF(N95="snížená",J95,0)</f>
        <v>0</v>
      </c>
      <c r="BG95" s="232">
        <f>IF(N95="zákl. přenesená",J95,0)</f>
        <v>0</v>
      </c>
      <c r="BH95" s="232">
        <f>IF(N95="sníž. přenesená",J95,0)</f>
        <v>0</v>
      </c>
      <c r="BI95" s="232">
        <f>IF(N95="nulová",J95,0)</f>
        <v>0</v>
      </c>
      <c r="BJ95" s="18" t="s">
        <v>82</v>
      </c>
      <c r="BK95" s="232">
        <f>ROUND(I95*H95,2)</f>
        <v>0</v>
      </c>
      <c r="BL95" s="18" t="s">
        <v>160</v>
      </c>
      <c r="BM95" s="231" t="s">
        <v>84</v>
      </c>
    </row>
    <row r="96" s="1" customFormat="1" ht="16.5" customHeight="1">
      <c r="B96" s="39"/>
      <c r="C96" s="220" t="s">
        <v>84</v>
      </c>
      <c r="D96" s="220" t="s">
        <v>155</v>
      </c>
      <c r="E96" s="221" t="s">
        <v>2493</v>
      </c>
      <c r="F96" s="222" t="s">
        <v>2494</v>
      </c>
      <c r="G96" s="223" t="s">
        <v>921</v>
      </c>
      <c r="H96" s="224">
        <v>1</v>
      </c>
      <c r="I96" s="225"/>
      <c r="J96" s="226">
        <f>ROUND(I96*H96,2)</f>
        <v>0</v>
      </c>
      <c r="K96" s="222" t="s">
        <v>19</v>
      </c>
      <c r="L96" s="44"/>
      <c r="M96" s="227" t="s">
        <v>19</v>
      </c>
      <c r="N96" s="228" t="s">
        <v>45</v>
      </c>
      <c r="O96" s="84"/>
      <c r="P96" s="229">
        <f>O96*H96</f>
        <v>0</v>
      </c>
      <c r="Q96" s="229">
        <v>0</v>
      </c>
      <c r="R96" s="229">
        <f>Q96*H96</f>
        <v>0</v>
      </c>
      <c r="S96" s="229">
        <v>0</v>
      </c>
      <c r="T96" s="230">
        <f>S96*H96</f>
        <v>0</v>
      </c>
      <c r="AR96" s="231" t="s">
        <v>160</v>
      </c>
      <c r="AT96" s="231" t="s">
        <v>155</v>
      </c>
      <c r="AU96" s="231" t="s">
        <v>82</v>
      </c>
      <c r="AY96" s="18" t="s">
        <v>153</v>
      </c>
      <c r="BE96" s="232">
        <f>IF(N96="základní",J96,0)</f>
        <v>0</v>
      </c>
      <c r="BF96" s="232">
        <f>IF(N96="snížená",J96,0)</f>
        <v>0</v>
      </c>
      <c r="BG96" s="232">
        <f>IF(N96="zákl. přenesená",J96,0)</f>
        <v>0</v>
      </c>
      <c r="BH96" s="232">
        <f>IF(N96="sníž. přenesená",J96,0)</f>
        <v>0</v>
      </c>
      <c r="BI96" s="232">
        <f>IF(N96="nulová",J96,0)</f>
        <v>0</v>
      </c>
      <c r="BJ96" s="18" t="s">
        <v>82</v>
      </c>
      <c r="BK96" s="232">
        <f>ROUND(I96*H96,2)</f>
        <v>0</v>
      </c>
      <c r="BL96" s="18" t="s">
        <v>160</v>
      </c>
      <c r="BM96" s="231" t="s">
        <v>160</v>
      </c>
    </row>
    <row r="97" s="1" customFormat="1" ht="24" customHeight="1">
      <c r="B97" s="39"/>
      <c r="C97" s="220" t="s">
        <v>176</v>
      </c>
      <c r="D97" s="220" t="s">
        <v>155</v>
      </c>
      <c r="E97" s="221" t="s">
        <v>2495</v>
      </c>
      <c r="F97" s="222" t="s">
        <v>2496</v>
      </c>
      <c r="G97" s="223" t="s">
        <v>921</v>
      </c>
      <c r="H97" s="224">
        <v>1</v>
      </c>
      <c r="I97" s="225"/>
      <c r="J97" s="226">
        <f>ROUND(I97*H97,2)</f>
        <v>0</v>
      </c>
      <c r="K97" s="222" t="s">
        <v>19</v>
      </c>
      <c r="L97" s="44"/>
      <c r="M97" s="227" t="s">
        <v>19</v>
      </c>
      <c r="N97" s="228" t="s">
        <v>45</v>
      </c>
      <c r="O97" s="84"/>
      <c r="P97" s="229">
        <f>O97*H97</f>
        <v>0</v>
      </c>
      <c r="Q97" s="229">
        <v>0</v>
      </c>
      <c r="R97" s="229">
        <f>Q97*H97</f>
        <v>0</v>
      </c>
      <c r="S97" s="229">
        <v>0</v>
      </c>
      <c r="T97" s="230">
        <f>S97*H97</f>
        <v>0</v>
      </c>
      <c r="AR97" s="231" t="s">
        <v>160</v>
      </c>
      <c r="AT97" s="231" t="s">
        <v>155</v>
      </c>
      <c r="AU97" s="231" t="s">
        <v>82</v>
      </c>
      <c r="AY97" s="18" t="s">
        <v>153</v>
      </c>
      <c r="BE97" s="232">
        <f>IF(N97="základní",J97,0)</f>
        <v>0</v>
      </c>
      <c r="BF97" s="232">
        <f>IF(N97="snížená",J97,0)</f>
        <v>0</v>
      </c>
      <c r="BG97" s="232">
        <f>IF(N97="zákl. přenesená",J97,0)</f>
        <v>0</v>
      </c>
      <c r="BH97" s="232">
        <f>IF(N97="sníž. přenesená",J97,0)</f>
        <v>0</v>
      </c>
      <c r="BI97" s="232">
        <f>IF(N97="nulová",J97,0)</f>
        <v>0</v>
      </c>
      <c r="BJ97" s="18" t="s">
        <v>82</v>
      </c>
      <c r="BK97" s="232">
        <f>ROUND(I97*H97,2)</f>
        <v>0</v>
      </c>
      <c r="BL97" s="18" t="s">
        <v>160</v>
      </c>
      <c r="BM97" s="231" t="s">
        <v>192</v>
      </c>
    </row>
    <row r="98" s="1" customFormat="1" ht="16.5" customHeight="1">
      <c r="B98" s="39"/>
      <c r="C98" s="220" t="s">
        <v>160</v>
      </c>
      <c r="D98" s="220" t="s">
        <v>155</v>
      </c>
      <c r="E98" s="221" t="s">
        <v>2497</v>
      </c>
      <c r="F98" s="222" t="s">
        <v>2498</v>
      </c>
      <c r="G98" s="223" t="s">
        <v>921</v>
      </c>
      <c r="H98" s="224">
        <v>10</v>
      </c>
      <c r="I98" s="225"/>
      <c r="J98" s="226">
        <f>ROUND(I98*H98,2)</f>
        <v>0</v>
      </c>
      <c r="K98" s="222" t="s">
        <v>19</v>
      </c>
      <c r="L98" s="44"/>
      <c r="M98" s="227" t="s">
        <v>19</v>
      </c>
      <c r="N98" s="228" t="s">
        <v>45</v>
      </c>
      <c r="O98" s="84"/>
      <c r="P98" s="229">
        <f>O98*H98</f>
        <v>0</v>
      </c>
      <c r="Q98" s="229">
        <v>0</v>
      </c>
      <c r="R98" s="229">
        <f>Q98*H98</f>
        <v>0</v>
      </c>
      <c r="S98" s="229">
        <v>0</v>
      </c>
      <c r="T98" s="230">
        <f>S98*H98</f>
        <v>0</v>
      </c>
      <c r="AR98" s="231" t="s">
        <v>160</v>
      </c>
      <c r="AT98" s="231" t="s">
        <v>155</v>
      </c>
      <c r="AU98" s="231" t="s">
        <v>82</v>
      </c>
      <c r="AY98" s="18" t="s">
        <v>153</v>
      </c>
      <c r="BE98" s="232">
        <f>IF(N98="základní",J98,0)</f>
        <v>0</v>
      </c>
      <c r="BF98" s="232">
        <f>IF(N98="snížená",J98,0)</f>
        <v>0</v>
      </c>
      <c r="BG98" s="232">
        <f>IF(N98="zákl. přenesená",J98,0)</f>
        <v>0</v>
      </c>
      <c r="BH98" s="232">
        <f>IF(N98="sníž. přenesená",J98,0)</f>
        <v>0</v>
      </c>
      <c r="BI98" s="232">
        <f>IF(N98="nulová",J98,0)</f>
        <v>0</v>
      </c>
      <c r="BJ98" s="18" t="s">
        <v>82</v>
      </c>
      <c r="BK98" s="232">
        <f>ROUND(I98*H98,2)</f>
        <v>0</v>
      </c>
      <c r="BL98" s="18" t="s">
        <v>160</v>
      </c>
      <c r="BM98" s="231" t="s">
        <v>202</v>
      </c>
    </row>
    <row r="99" s="11" customFormat="1" ht="25.92" customHeight="1">
      <c r="B99" s="204"/>
      <c r="C99" s="205"/>
      <c r="D99" s="206" t="s">
        <v>73</v>
      </c>
      <c r="E99" s="207" t="s">
        <v>2144</v>
      </c>
      <c r="F99" s="207" t="s">
        <v>2499</v>
      </c>
      <c r="G99" s="205"/>
      <c r="H99" s="205"/>
      <c r="I99" s="208"/>
      <c r="J99" s="209">
        <f>BK99</f>
        <v>0</v>
      </c>
      <c r="K99" s="205"/>
      <c r="L99" s="210"/>
      <c r="M99" s="211"/>
      <c r="N99" s="212"/>
      <c r="O99" s="212"/>
      <c r="P99" s="213">
        <v>0</v>
      </c>
      <c r="Q99" s="212"/>
      <c r="R99" s="213">
        <v>0</v>
      </c>
      <c r="S99" s="212"/>
      <c r="T99" s="214">
        <v>0</v>
      </c>
      <c r="AR99" s="215" t="s">
        <v>82</v>
      </c>
      <c r="AT99" s="216" t="s">
        <v>73</v>
      </c>
      <c r="AU99" s="216" t="s">
        <v>74</v>
      </c>
      <c r="AY99" s="215" t="s">
        <v>153</v>
      </c>
      <c r="BK99" s="217">
        <v>0</v>
      </c>
    </row>
    <row r="100" s="11" customFormat="1" ht="25.92" customHeight="1">
      <c r="B100" s="204"/>
      <c r="C100" s="205"/>
      <c r="D100" s="206" t="s">
        <v>73</v>
      </c>
      <c r="E100" s="207" t="s">
        <v>2156</v>
      </c>
      <c r="F100" s="207" t="s">
        <v>2500</v>
      </c>
      <c r="G100" s="205"/>
      <c r="H100" s="205"/>
      <c r="I100" s="208"/>
      <c r="J100" s="209">
        <f>BK100</f>
        <v>0</v>
      </c>
      <c r="K100" s="205"/>
      <c r="L100" s="210"/>
      <c r="M100" s="211"/>
      <c r="N100" s="212"/>
      <c r="O100" s="212"/>
      <c r="P100" s="213">
        <f>SUM(P101:P108)</f>
        <v>0</v>
      </c>
      <c r="Q100" s="212"/>
      <c r="R100" s="213">
        <f>SUM(R101:R108)</f>
        <v>0</v>
      </c>
      <c r="S100" s="212"/>
      <c r="T100" s="214">
        <f>SUM(T101:T108)</f>
        <v>0</v>
      </c>
      <c r="AR100" s="215" t="s">
        <v>82</v>
      </c>
      <c r="AT100" s="216" t="s">
        <v>73</v>
      </c>
      <c r="AU100" s="216" t="s">
        <v>74</v>
      </c>
      <c r="AY100" s="215" t="s">
        <v>153</v>
      </c>
      <c r="BK100" s="217">
        <f>SUM(BK101:BK108)</f>
        <v>0</v>
      </c>
    </row>
    <row r="101" s="1" customFormat="1" ht="16.5" customHeight="1">
      <c r="B101" s="39"/>
      <c r="C101" s="220" t="s">
        <v>186</v>
      </c>
      <c r="D101" s="220" t="s">
        <v>155</v>
      </c>
      <c r="E101" s="221" t="s">
        <v>2501</v>
      </c>
      <c r="F101" s="222" t="s">
        <v>2502</v>
      </c>
      <c r="G101" s="223" t="s">
        <v>1279</v>
      </c>
      <c r="H101" s="224">
        <v>5</v>
      </c>
      <c r="I101" s="225"/>
      <c r="J101" s="226">
        <f>ROUND(I101*H101,2)</f>
        <v>0</v>
      </c>
      <c r="K101" s="222" t="s">
        <v>19</v>
      </c>
      <c r="L101" s="44"/>
      <c r="M101" s="227" t="s">
        <v>19</v>
      </c>
      <c r="N101" s="228" t="s">
        <v>45</v>
      </c>
      <c r="O101" s="84"/>
      <c r="P101" s="229">
        <f>O101*H101</f>
        <v>0</v>
      </c>
      <c r="Q101" s="229">
        <v>0</v>
      </c>
      <c r="R101" s="229">
        <f>Q101*H101</f>
        <v>0</v>
      </c>
      <c r="S101" s="229">
        <v>0</v>
      </c>
      <c r="T101" s="230">
        <f>S101*H101</f>
        <v>0</v>
      </c>
      <c r="AR101" s="231" t="s">
        <v>160</v>
      </c>
      <c r="AT101" s="231" t="s">
        <v>155</v>
      </c>
      <c r="AU101" s="231" t="s">
        <v>82</v>
      </c>
      <c r="AY101" s="18" t="s">
        <v>153</v>
      </c>
      <c r="BE101" s="232">
        <f>IF(N101="základní",J101,0)</f>
        <v>0</v>
      </c>
      <c r="BF101" s="232">
        <f>IF(N101="snížená",J101,0)</f>
        <v>0</v>
      </c>
      <c r="BG101" s="232">
        <f>IF(N101="zákl. přenesená",J101,0)</f>
        <v>0</v>
      </c>
      <c r="BH101" s="232">
        <f>IF(N101="sníž. přenesená",J101,0)</f>
        <v>0</v>
      </c>
      <c r="BI101" s="232">
        <f>IF(N101="nulová",J101,0)</f>
        <v>0</v>
      </c>
      <c r="BJ101" s="18" t="s">
        <v>82</v>
      </c>
      <c r="BK101" s="232">
        <f>ROUND(I101*H101,2)</f>
        <v>0</v>
      </c>
      <c r="BL101" s="18" t="s">
        <v>160</v>
      </c>
      <c r="BM101" s="231" t="s">
        <v>212</v>
      </c>
    </row>
    <row r="102" s="1" customFormat="1" ht="16.5" customHeight="1">
      <c r="B102" s="39"/>
      <c r="C102" s="220" t="s">
        <v>192</v>
      </c>
      <c r="D102" s="220" t="s">
        <v>155</v>
      </c>
      <c r="E102" s="221" t="s">
        <v>2503</v>
      </c>
      <c r="F102" s="222" t="s">
        <v>2504</v>
      </c>
      <c r="G102" s="223" t="s">
        <v>1279</v>
      </c>
      <c r="H102" s="224">
        <v>1</v>
      </c>
      <c r="I102" s="225"/>
      <c r="J102" s="226">
        <f>ROUND(I102*H102,2)</f>
        <v>0</v>
      </c>
      <c r="K102" s="222" t="s">
        <v>19</v>
      </c>
      <c r="L102" s="44"/>
      <c r="M102" s="227" t="s">
        <v>19</v>
      </c>
      <c r="N102" s="228" t="s">
        <v>45</v>
      </c>
      <c r="O102" s="84"/>
      <c r="P102" s="229">
        <f>O102*H102</f>
        <v>0</v>
      </c>
      <c r="Q102" s="229">
        <v>0</v>
      </c>
      <c r="R102" s="229">
        <f>Q102*H102</f>
        <v>0</v>
      </c>
      <c r="S102" s="229">
        <v>0</v>
      </c>
      <c r="T102" s="230">
        <f>S102*H102</f>
        <v>0</v>
      </c>
      <c r="AR102" s="231" t="s">
        <v>160</v>
      </c>
      <c r="AT102" s="231" t="s">
        <v>155</v>
      </c>
      <c r="AU102" s="231" t="s">
        <v>82</v>
      </c>
      <c r="AY102" s="18" t="s">
        <v>153</v>
      </c>
      <c r="BE102" s="232">
        <f>IF(N102="základní",J102,0)</f>
        <v>0</v>
      </c>
      <c r="BF102" s="232">
        <f>IF(N102="snížená",J102,0)</f>
        <v>0</v>
      </c>
      <c r="BG102" s="232">
        <f>IF(N102="zákl. přenesená",J102,0)</f>
        <v>0</v>
      </c>
      <c r="BH102" s="232">
        <f>IF(N102="sníž. přenesená",J102,0)</f>
        <v>0</v>
      </c>
      <c r="BI102" s="232">
        <f>IF(N102="nulová",J102,0)</f>
        <v>0</v>
      </c>
      <c r="BJ102" s="18" t="s">
        <v>82</v>
      </c>
      <c r="BK102" s="232">
        <f>ROUND(I102*H102,2)</f>
        <v>0</v>
      </c>
      <c r="BL102" s="18" t="s">
        <v>160</v>
      </c>
      <c r="BM102" s="231" t="s">
        <v>228</v>
      </c>
    </row>
    <row r="103" s="1" customFormat="1" ht="16.5" customHeight="1">
      <c r="B103" s="39"/>
      <c r="C103" s="220" t="s">
        <v>196</v>
      </c>
      <c r="D103" s="220" t="s">
        <v>155</v>
      </c>
      <c r="E103" s="221" t="s">
        <v>2505</v>
      </c>
      <c r="F103" s="222" t="s">
        <v>2506</v>
      </c>
      <c r="G103" s="223" t="s">
        <v>1279</v>
      </c>
      <c r="H103" s="224">
        <v>1</v>
      </c>
      <c r="I103" s="225"/>
      <c r="J103" s="226">
        <f>ROUND(I103*H103,2)</f>
        <v>0</v>
      </c>
      <c r="K103" s="222" t="s">
        <v>19</v>
      </c>
      <c r="L103" s="44"/>
      <c r="M103" s="227" t="s">
        <v>19</v>
      </c>
      <c r="N103" s="228" t="s">
        <v>45</v>
      </c>
      <c r="O103" s="84"/>
      <c r="P103" s="229">
        <f>O103*H103</f>
        <v>0</v>
      </c>
      <c r="Q103" s="229">
        <v>0</v>
      </c>
      <c r="R103" s="229">
        <f>Q103*H103</f>
        <v>0</v>
      </c>
      <c r="S103" s="229">
        <v>0</v>
      </c>
      <c r="T103" s="230">
        <f>S103*H103</f>
        <v>0</v>
      </c>
      <c r="AR103" s="231" t="s">
        <v>160</v>
      </c>
      <c r="AT103" s="231" t="s">
        <v>155</v>
      </c>
      <c r="AU103" s="231" t="s">
        <v>82</v>
      </c>
      <c r="AY103" s="18" t="s">
        <v>153</v>
      </c>
      <c r="BE103" s="232">
        <f>IF(N103="základní",J103,0)</f>
        <v>0</v>
      </c>
      <c r="BF103" s="232">
        <f>IF(N103="snížená",J103,0)</f>
        <v>0</v>
      </c>
      <c r="BG103" s="232">
        <f>IF(N103="zákl. přenesená",J103,0)</f>
        <v>0</v>
      </c>
      <c r="BH103" s="232">
        <f>IF(N103="sníž. přenesená",J103,0)</f>
        <v>0</v>
      </c>
      <c r="BI103" s="232">
        <f>IF(N103="nulová",J103,0)</f>
        <v>0</v>
      </c>
      <c r="BJ103" s="18" t="s">
        <v>82</v>
      </c>
      <c r="BK103" s="232">
        <f>ROUND(I103*H103,2)</f>
        <v>0</v>
      </c>
      <c r="BL103" s="18" t="s">
        <v>160</v>
      </c>
      <c r="BM103" s="231" t="s">
        <v>246</v>
      </c>
    </row>
    <row r="104" s="1" customFormat="1" ht="16.5" customHeight="1">
      <c r="B104" s="39"/>
      <c r="C104" s="220" t="s">
        <v>202</v>
      </c>
      <c r="D104" s="220" t="s">
        <v>155</v>
      </c>
      <c r="E104" s="221" t="s">
        <v>2507</v>
      </c>
      <c r="F104" s="222" t="s">
        <v>2508</v>
      </c>
      <c r="G104" s="223" t="s">
        <v>1279</v>
      </c>
      <c r="H104" s="224">
        <v>1</v>
      </c>
      <c r="I104" s="225"/>
      <c r="J104" s="226">
        <f>ROUND(I104*H104,2)</f>
        <v>0</v>
      </c>
      <c r="K104" s="222" t="s">
        <v>19</v>
      </c>
      <c r="L104" s="44"/>
      <c r="M104" s="227" t="s">
        <v>19</v>
      </c>
      <c r="N104" s="228" t="s">
        <v>45</v>
      </c>
      <c r="O104" s="84"/>
      <c r="P104" s="229">
        <f>O104*H104</f>
        <v>0</v>
      </c>
      <c r="Q104" s="229">
        <v>0</v>
      </c>
      <c r="R104" s="229">
        <f>Q104*H104</f>
        <v>0</v>
      </c>
      <c r="S104" s="229">
        <v>0</v>
      </c>
      <c r="T104" s="230">
        <f>S104*H104</f>
        <v>0</v>
      </c>
      <c r="AR104" s="231" t="s">
        <v>160</v>
      </c>
      <c r="AT104" s="231" t="s">
        <v>155</v>
      </c>
      <c r="AU104" s="231" t="s">
        <v>82</v>
      </c>
      <c r="AY104" s="18" t="s">
        <v>153</v>
      </c>
      <c r="BE104" s="232">
        <f>IF(N104="základní",J104,0)</f>
        <v>0</v>
      </c>
      <c r="BF104" s="232">
        <f>IF(N104="snížená",J104,0)</f>
        <v>0</v>
      </c>
      <c r="BG104" s="232">
        <f>IF(N104="zákl. přenesená",J104,0)</f>
        <v>0</v>
      </c>
      <c r="BH104" s="232">
        <f>IF(N104="sníž. přenesená",J104,0)</f>
        <v>0</v>
      </c>
      <c r="BI104" s="232">
        <f>IF(N104="nulová",J104,0)</f>
        <v>0</v>
      </c>
      <c r="BJ104" s="18" t="s">
        <v>82</v>
      </c>
      <c r="BK104" s="232">
        <f>ROUND(I104*H104,2)</f>
        <v>0</v>
      </c>
      <c r="BL104" s="18" t="s">
        <v>160</v>
      </c>
      <c r="BM104" s="231" t="s">
        <v>257</v>
      </c>
    </row>
    <row r="105" s="1" customFormat="1" ht="16.5" customHeight="1">
      <c r="B105" s="39"/>
      <c r="C105" s="220" t="s">
        <v>207</v>
      </c>
      <c r="D105" s="220" t="s">
        <v>155</v>
      </c>
      <c r="E105" s="221" t="s">
        <v>2509</v>
      </c>
      <c r="F105" s="222" t="s">
        <v>2510</v>
      </c>
      <c r="G105" s="223" t="s">
        <v>1279</v>
      </c>
      <c r="H105" s="224">
        <v>1</v>
      </c>
      <c r="I105" s="225"/>
      <c r="J105" s="226">
        <f>ROUND(I105*H105,2)</f>
        <v>0</v>
      </c>
      <c r="K105" s="222" t="s">
        <v>19</v>
      </c>
      <c r="L105" s="44"/>
      <c r="M105" s="227" t="s">
        <v>19</v>
      </c>
      <c r="N105" s="228" t="s">
        <v>45</v>
      </c>
      <c r="O105" s="84"/>
      <c r="P105" s="229">
        <f>O105*H105</f>
        <v>0</v>
      </c>
      <c r="Q105" s="229">
        <v>0</v>
      </c>
      <c r="R105" s="229">
        <f>Q105*H105</f>
        <v>0</v>
      </c>
      <c r="S105" s="229">
        <v>0</v>
      </c>
      <c r="T105" s="230">
        <f>S105*H105</f>
        <v>0</v>
      </c>
      <c r="AR105" s="231" t="s">
        <v>160</v>
      </c>
      <c r="AT105" s="231" t="s">
        <v>155</v>
      </c>
      <c r="AU105" s="231" t="s">
        <v>82</v>
      </c>
      <c r="AY105" s="18" t="s">
        <v>153</v>
      </c>
      <c r="BE105" s="232">
        <f>IF(N105="základní",J105,0)</f>
        <v>0</v>
      </c>
      <c r="BF105" s="232">
        <f>IF(N105="snížená",J105,0)</f>
        <v>0</v>
      </c>
      <c r="BG105" s="232">
        <f>IF(N105="zákl. přenesená",J105,0)</f>
        <v>0</v>
      </c>
      <c r="BH105" s="232">
        <f>IF(N105="sníž. přenesená",J105,0)</f>
        <v>0</v>
      </c>
      <c r="BI105" s="232">
        <f>IF(N105="nulová",J105,0)</f>
        <v>0</v>
      </c>
      <c r="BJ105" s="18" t="s">
        <v>82</v>
      </c>
      <c r="BK105" s="232">
        <f>ROUND(I105*H105,2)</f>
        <v>0</v>
      </c>
      <c r="BL105" s="18" t="s">
        <v>160</v>
      </c>
      <c r="BM105" s="231" t="s">
        <v>265</v>
      </c>
    </row>
    <row r="106" s="1" customFormat="1" ht="16.5" customHeight="1">
      <c r="B106" s="39"/>
      <c r="C106" s="220" t="s">
        <v>212</v>
      </c>
      <c r="D106" s="220" t="s">
        <v>155</v>
      </c>
      <c r="E106" s="221" t="s">
        <v>2511</v>
      </c>
      <c r="F106" s="222" t="s">
        <v>2512</v>
      </c>
      <c r="G106" s="223" t="s">
        <v>1279</v>
      </c>
      <c r="H106" s="224">
        <v>1</v>
      </c>
      <c r="I106" s="225"/>
      <c r="J106" s="226">
        <f>ROUND(I106*H106,2)</f>
        <v>0</v>
      </c>
      <c r="K106" s="222" t="s">
        <v>19</v>
      </c>
      <c r="L106" s="44"/>
      <c r="M106" s="227" t="s">
        <v>19</v>
      </c>
      <c r="N106" s="228" t="s">
        <v>45</v>
      </c>
      <c r="O106" s="84"/>
      <c r="P106" s="229">
        <f>O106*H106</f>
        <v>0</v>
      </c>
      <c r="Q106" s="229">
        <v>0</v>
      </c>
      <c r="R106" s="229">
        <f>Q106*H106</f>
        <v>0</v>
      </c>
      <c r="S106" s="229">
        <v>0</v>
      </c>
      <c r="T106" s="230">
        <f>S106*H106</f>
        <v>0</v>
      </c>
      <c r="AR106" s="231" t="s">
        <v>160</v>
      </c>
      <c r="AT106" s="231" t="s">
        <v>155</v>
      </c>
      <c r="AU106" s="231" t="s">
        <v>82</v>
      </c>
      <c r="AY106" s="18" t="s">
        <v>153</v>
      </c>
      <c r="BE106" s="232">
        <f>IF(N106="základní",J106,0)</f>
        <v>0</v>
      </c>
      <c r="BF106" s="232">
        <f>IF(N106="snížená",J106,0)</f>
        <v>0</v>
      </c>
      <c r="BG106" s="232">
        <f>IF(N106="zákl. přenesená",J106,0)</f>
        <v>0</v>
      </c>
      <c r="BH106" s="232">
        <f>IF(N106="sníž. přenesená",J106,0)</f>
        <v>0</v>
      </c>
      <c r="BI106" s="232">
        <f>IF(N106="nulová",J106,0)</f>
        <v>0</v>
      </c>
      <c r="BJ106" s="18" t="s">
        <v>82</v>
      </c>
      <c r="BK106" s="232">
        <f>ROUND(I106*H106,2)</f>
        <v>0</v>
      </c>
      <c r="BL106" s="18" t="s">
        <v>160</v>
      </c>
      <c r="BM106" s="231" t="s">
        <v>274</v>
      </c>
    </row>
    <row r="107" s="1" customFormat="1" ht="16.5" customHeight="1">
      <c r="B107" s="39"/>
      <c r="C107" s="220" t="s">
        <v>219</v>
      </c>
      <c r="D107" s="220" t="s">
        <v>155</v>
      </c>
      <c r="E107" s="221" t="s">
        <v>2513</v>
      </c>
      <c r="F107" s="222" t="s">
        <v>2514</v>
      </c>
      <c r="G107" s="223" t="s">
        <v>1279</v>
      </c>
      <c r="H107" s="224">
        <v>6</v>
      </c>
      <c r="I107" s="225"/>
      <c r="J107" s="226">
        <f>ROUND(I107*H107,2)</f>
        <v>0</v>
      </c>
      <c r="K107" s="222" t="s">
        <v>19</v>
      </c>
      <c r="L107" s="44"/>
      <c r="M107" s="227" t="s">
        <v>19</v>
      </c>
      <c r="N107" s="228" t="s">
        <v>45</v>
      </c>
      <c r="O107" s="84"/>
      <c r="P107" s="229">
        <f>O107*H107</f>
        <v>0</v>
      </c>
      <c r="Q107" s="229">
        <v>0</v>
      </c>
      <c r="R107" s="229">
        <f>Q107*H107</f>
        <v>0</v>
      </c>
      <c r="S107" s="229">
        <v>0</v>
      </c>
      <c r="T107" s="230">
        <f>S107*H107</f>
        <v>0</v>
      </c>
      <c r="AR107" s="231" t="s">
        <v>160</v>
      </c>
      <c r="AT107" s="231" t="s">
        <v>155</v>
      </c>
      <c r="AU107" s="231" t="s">
        <v>82</v>
      </c>
      <c r="AY107" s="18" t="s">
        <v>153</v>
      </c>
      <c r="BE107" s="232">
        <f>IF(N107="základní",J107,0)</f>
        <v>0</v>
      </c>
      <c r="BF107" s="232">
        <f>IF(N107="snížená",J107,0)</f>
        <v>0</v>
      </c>
      <c r="BG107" s="232">
        <f>IF(N107="zákl. přenesená",J107,0)</f>
        <v>0</v>
      </c>
      <c r="BH107" s="232">
        <f>IF(N107="sníž. přenesená",J107,0)</f>
        <v>0</v>
      </c>
      <c r="BI107" s="232">
        <f>IF(N107="nulová",J107,0)</f>
        <v>0</v>
      </c>
      <c r="BJ107" s="18" t="s">
        <v>82</v>
      </c>
      <c r="BK107" s="232">
        <f>ROUND(I107*H107,2)</f>
        <v>0</v>
      </c>
      <c r="BL107" s="18" t="s">
        <v>160</v>
      </c>
      <c r="BM107" s="231" t="s">
        <v>282</v>
      </c>
    </row>
    <row r="108" s="1" customFormat="1" ht="16.5" customHeight="1">
      <c r="B108" s="39"/>
      <c r="C108" s="220" t="s">
        <v>228</v>
      </c>
      <c r="D108" s="220" t="s">
        <v>155</v>
      </c>
      <c r="E108" s="221" t="s">
        <v>2515</v>
      </c>
      <c r="F108" s="222" t="s">
        <v>2516</v>
      </c>
      <c r="G108" s="223" t="s">
        <v>1279</v>
      </c>
      <c r="H108" s="224">
        <v>2</v>
      </c>
      <c r="I108" s="225"/>
      <c r="J108" s="226">
        <f>ROUND(I108*H108,2)</f>
        <v>0</v>
      </c>
      <c r="K108" s="222" t="s">
        <v>19</v>
      </c>
      <c r="L108" s="44"/>
      <c r="M108" s="227" t="s">
        <v>19</v>
      </c>
      <c r="N108" s="228" t="s">
        <v>45</v>
      </c>
      <c r="O108" s="84"/>
      <c r="P108" s="229">
        <f>O108*H108</f>
        <v>0</v>
      </c>
      <c r="Q108" s="229">
        <v>0</v>
      </c>
      <c r="R108" s="229">
        <f>Q108*H108</f>
        <v>0</v>
      </c>
      <c r="S108" s="229">
        <v>0</v>
      </c>
      <c r="T108" s="230">
        <f>S108*H108</f>
        <v>0</v>
      </c>
      <c r="AR108" s="231" t="s">
        <v>160</v>
      </c>
      <c r="AT108" s="231" t="s">
        <v>155</v>
      </c>
      <c r="AU108" s="231" t="s">
        <v>82</v>
      </c>
      <c r="AY108" s="18" t="s">
        <v>153</v>
      </c>
      <c r="BE108" s="232">
        <f>IF(N108="základní",J108,0)</f>
        <v>0</v>
      </c>
      <c r="BF108" s="232">
        <f>IF(N108="snížená",J108,0)</f>
        <v>0</v>
      </c>
      <c r="BG108" s="232">
        <f>IF(N108="zákl. přenesená",J108,0)</f>
        <v>0</v>
      </c>
      <c r="BH108" s="232">
        <f>IF(N108="sníž. přenesená",J108,0)</f>
        <v>0</v>
      </c>
      <c r="BI108" s="232">
        <f>IF(N108="nulová",J108,0)</f>
        <v>0</v>
      </c>
      <c r="BJ108" s="18" t="s">
        <v>82</v>
      </c>
      <c r="BK108" s="232">
        <f>ROUND(I108*H108,2)</f>
        <v>0</v>
      </c>
      <c r="BL108" s="18" t="s">
        <v>160</v>
      </c>
      <c r="BM108" s="231" t="s">
        <v>298</v>
      </c>
    </row>
    <row r="109" s="11" customFormat="1" ht="25.92" customHeight="1">
      <c r="B109" s="204"/>
      <c r="C109" s="205"/>
      <c r="D109" s="206" t="s">
        <v>73</v>
      </c>
      <c r="E109" s="207" t="s">
        <v>2168</v>
      </c>
      <c r="F109" s="207" t="s">
        <v>2517</v>
      </c>
      <c r="G109" s="205"/>
      <c r="H109" s="205"/>
      <c r="I109" s="208"/>
      <c r="J109" s="209">
        <f>BK109</f>
        <v>0</v>
      </c>
      <c r="K109" s="205"/>
      <c r="L109" s="210"/>
      <c r="M109" s="211"/>
      <c r="N109" s="212"/>
      <c r="O109" s="212"/>
      <c r="P109" s="213">
        <f>SUM(P110:P118)</f>
        <v>0</v>
      </c>
      <c r="Q109" s="212"/>
      <c r="R109" s="213">
        <f>SUM(R110:R118)</f>
        <v>0</v>
      </c>
      <c r="S109" s="212"/>
      <c r="T109" s="214">
        <f>SUM(T110:T118)</f>
        <v>0</v>
      </c>
      <c r="AR109" s="215" t="s">
        <v>82</v>
      </c>
      <c r="AT109" s="216" t="s">
        <v>73</v>
      </c>
      <c r="AU109" s="216" t="s">
        <v>74</v>
      </c>
      <c r="AY109" s="215" t="s">
        <v>153</v>
      </c>
      <c r="BK109" s="217">
        <f>SUM(BK110:BK118)</f>
        <v>0</v>
      </c>
    </row>
    <row r="110" s="1" customFormat="1" ht="16.5" customHeight="1">
      <c r="B110" s="39"/>
      <c r="C110" s="220" t="s">
        <v>235</v>
      </c>
      <c r="D110" s="220" t="s">
        <v>155</v>
      </c>
      <c r="E110" s="221" t="s">
        <v>2518</v>
      </c>
      <c r="F110" s="222" t="s">
        <v>2519</v>
      </c>
      <c r="G110" s="223" t="s">
        <v>2520</v>
      </c>
      <c r="H110" s="224">
        <v>226</v>
      </c>
      <c r="I110" s="225"/>
      <c r="J110" s="226">
        <f>ROUND(I110*H110,2)</f>
        <v>0</v>
      </c>
      <c r="K110" s="222" t="s">
        <v>19</v>
      </c>
      <c r="L110" s="44"/>
      <c r="M110" s="227" t="s">
        <v>19</v>
      </c>
      <c r="N110" s="228" t="s">
        <v>45</v>
      </c>
      <c r="O110" s="84"/>
      <c r="P110" s="229">
        <f>O110*H110</f>
        <v>0</v>
      </c>
      <c r="Q110" s="229">
        <v>0</v>
      </c>
      <c r="R110" s="229">
        <f>Q110*H110</f>
        <v>0</v>
      </c>
      <c r="S110" s="229">
        <v>0</v>
      </c>
      <c r="T110" s="230">
        <f>S110*H110</f>
        <v>0</v>
      </c>
      <c r="AR110" s="231" t="s">
        <v>160</v>
      </c>
      <c r="AT110" s="231" t="s">
        <v>155</v>
      </c>
      <c r="AU110" s="231" t="s">
        <v>82</v>
      </c>
      <c r="AY110" s="18" t="s">
        <v>153</v>
      </c>
      <c r="BE110" s="232">
        <f>IF(N110="základní",J110,0)</f>
        <v>0</v>
      </c>
      <c r="BF110" s="232">
        <f>IF(N110="snížená",J110,0)</f>
        <v>0</v>
      </c>
      <c r="BG110" s="232">
        <f>IF(N110="zákl. přenesená",J110,0)</f>
        <v>0</v>
      </c>
      <c r="BH110" s="232">
        <f>IF(N110="sníž. přenesená",J110,0)</f>
        <v>0</v>
      </c>
      <c r="BI110" s="232">
        <f>IF(N110="nulová",J110,0)</f>
        <v>0</v>
      </c>
      <c r="BJ110" s="18" t="s">
        <v>82</v>
      </c>
      <c r="BK110" s="232">
        <f>ROUND(I110*H110,2)</f>
        <v>0</v>
      </c>
      <c r="BL110" s="18" t="s">
        <v>160</v>
      </c>
      <c r="BM110" s="231" t="s">
        <v>308</v>
      </c>
    </row>
    <row r="111" s="1" customFormat="1" ht="16.5" customHeight="1">
      <c r="B111" s="39"/>
      <c r="C111" s="220" t="s">
        <v>246</v>
      </c>
      <c r="D111" s="220" t="s">
        <v>155</v>
      </c>
      <c r="E111" s="221" t="s">
        <v>2521</v>
      </c>
      <c r="F111" s="222" t="s">
        <v>2522</v>
      </c>
      <c r="G111" s="223" t="s">
        <v>2520</v>
      </c>
      <c r="H111" s="224">
        <v>116</v>
      </c>
      <c r="I111" s="225"/>
      <c r="J111" s="226">
        <f>ROUND(I111*H111,2)</f>
        <v>0</v>
      </c>
      <c r="K111" s="222" t="s">
        <v>19</v>
      </c>
      <c r="L111" s="44"/>
      <c r="M111" s="227" t="s">
        <v>19</v>
      </c>
      <c r="N111" s="228" t="s">
        <v>45</v>
      </c>
      <c r="O111" s="84"/>
      <c r="P111" s="229">
        <f>O111*H111</f>
        <v>0</v>
      </c>
      <c r="Q111" s="229">
        <v>0</v>
      </c>
      <c r="R111" s="229">
        <f>Q111*H111</f>
        <v>0</v>
      </c>
      <c r="S111" s="229">
        <v>0</v>
      </c>
      <c r="T111" s="230">
        <f>S111*H111</f>
        <v>0</v>
      </c>
      <c r="AR111" s="231" t="s">
        <v>160</v>
      </c>
      <c r="AT111" s="231" t="s">
        <v>155</v>
      </c>
      <c r="AU111" s="231" t="s">
        <v>82</v>
      </c>
      <c r="AY111" s="18" t="s">
        <v>153</v>
      </c>
      <c r="BE111" s="232">
        <f>IF(N111="základní",J111,0)</f>
        <v>0</v>
      </c>
      <c r="BF111" s="232">
        <f>IF(N111="snížená",J111,0)</f>
        <v>0</v>
      </c>
      <c r="BG111" s="232">
        <f>IF(N111="zákl. přenesená",J111,0)</f>
        <v>0</v>
      </c>
      <c r="BH111" s="232">
        <f>IF(N111="sníž. přenesená",J111,0)</f>
        <v>0</v>
      </c>
      <c r="BI111" s="232">
        <f>IF(N111="nulová",J111,0)</f>
        <v>0</v>
      </c>
      <c r="BJ111" s="18" t="s">
        <v>82</v>
      </c>
      <c r="BK111" s="232">
        <f>ROUND(I111*H111,2)</f>
        <v>0</v>
      </c>
      <c r="BL111" s="18" t="s">
        <v>160</v>
      </c>
      <c r="BM111" s="231" t="s">
        <v>316</v>
      </c>
    </row>
    <row r="112" s="1" customFormat="1" ht="16.5" customHeight="1">
      <c r="B112" s="39"/>
      <c r="C112" s="220" t="s">
        <v>8</v>
      </c>
      <c r="D112" s="220" t="s">
        <v>155</v>
      </c>
      <c r="E112" s="221" t="s">
        <v>2523</v>
      </c>
      <c r="F112" s="222" t="s">
        <v>2524</v>
      </c>
      <c r="G112" s="223" t="s">
        <v>2520</v>
      </c>
      <c r="H112" s="224">
        <v>98</v>
      </c>
      <c r="I112" s="225"/>
      <c r="J112" s="226">
        <f>ROUND(I112*H112,2)</f>
        <v>0</v>
      </c>
      <c r="K112" s="222" t="s">
        <v>19</v>
      </c>
      <c r="L112" s="44"/>
      <c r="M112" s="227" t="s">
        <v>19</v>
      </c>
      <c r="N112" s="228" t="s">
        <v>45</v>
      </c>
      <c r="O112" s="84"/>
      <c r="P112" s="229">
        <f>O112*H112</f>
        <v>0</v>
      </c>
      <c r="Q112" s="229">
        <v>0</v>
      </c>
      <c r="R112" s="229">
        <f>Q112*H112</f>
        <v>0</v>
      </c>
      <c r="S112" s="229">
        <v>0</v>
      </c>
      <c r="T112" s="230">
        <f>S112*H112</f>
        <v>0</v>
      </c>
      <c r="AR112" s="231" t="s">
        <v>160</v>
      </c>
      <c r="AT112" s="231" t="s">
        <v>155</v>
      </c>
      <c r="AU112" s="231" t="s">
        <v>82</v>
      </c>
      <c r="AY112" s="18" t="s">
        <v>153</v>
      </c>
      <c r="BE112" s="232">
        <f>IF(N112="základní",J112,0)</f>
        <v>0</v>
      </c>
      <c r="BF112" s="232">
        <f>IF(N112="snížená",J112,0)</f>
        <v>0</v>
      </c>
      <c r="BG112" s="232">
        <f>IF(N112="zákl. přenesená",J112,0)</f>
        <v>0</v>
      </c>
      <c r="BH112" s="232">
        <f>IF(N112="sníž. přenesená",J112,0)</f>
        <v>0</v>
      </c>
      <c r="BI112" s="232">
        <f>IF(N112="nulová",J112,0)</f>
        <v>0</v>
      </c>
      <c r="BJ112" s="18" t="s">
        <v>82</v>
      </c>
      <c r="BK112" s="232">
        <f>ROUND(I112*H112,2)</f>
        <v>0</v>
      </c>
      <c r="BL112" s="18" t="s">
        <v>160</v>
      </c>
      <c r="BM112" s="231" t="s">
        <v>326</v>
      </c>
    </row>
    <row r="113" s="1" customFormat="1" ht="16.5" customHeight="1">
      <c r="B113" s="39"/>
      <c r="C113" s="220" t="s">
        <v>257</v>
      </c>
      <c r="D113" s="220" t="s">
        <v>155</v>
      </c>
      <c r="E113" s="221" t="s">
        <v>2525</v>
      </c>
      <c r="F113" s="222" t="s">
        <v>2526</v>
      </c>
      <c r="G113" s="223" t="s">
        <v>2520</v>
      </c>
      <c r="H113" s="224">
        <v>10</v>
      </c>
      <c r="I113" s="225"/>
      <c r="J113" s="226">
        <f>ROUND(I113*H113,2)</f>
        <v>0</v>
      </c>
      <c r="K113" s="222" t="s">
        <v>19</v>
      </c>
      <c r="L113" s="44"/>
      <c r="M113" s="227" t="s">
        <v>19</v>
      </c>
      <c r="N113" s="228" t="s">
        <v>45</v>
      </c>
      <c r="O113" s="84"/>
      <c r="P113" s="229">
        <f>O113*H113</f>
        <v>0</v>
      </c>
      <c r="Q113" s="229">
        <v>0</v>
      </c>
      <c r="R113" s="229">
        <f>Q113*H113</f>
        <v>0</v>
      </c>
      <c r="S113" s="229">
        <v>0</v>
      </c>
      <c r="T113" s="230">
        <f>S113*H113</f>
        <v>0</v>
      </c>
      <c r="AR113" s="231" t="s">
        <v>160</v>
      </c>
      <c r="AT113" s="231" t="s">
        <v>155</v>
      </c>
      <c r="AU113" s="231" t="s">
        <v>82</v>
      </c>
      <c r="AY113" s="18" t="s">
        <v>153</v>
      </c>
      <c r="BE113" s="232">
        <f>IF(N113="základní",J113,0)</f>
        <v>0</v>
      </c>
      <c r="BF113" s="232">
        <f>IF(N113="snížená",J113,0)</f>
        <v>0</v>
      </c>
      <c r="BG113" s="232">
        <f>IF(N113="zákl. přenesená",J113,0)</f>
        <v>0</v>
      </c>
      <c r="BH113" s="232">
        <f>IF(N113="sníž. přenesená",J113,0)</f>
        <v>0</v>
      </c>
      <c r="BI113" s="232">
        <f>IF(N113="nulová",J113,0)</f>
        <v>0</v>
      </c>
      <c r="BJ113" s="18" t="s">
        <v>82</v>
      </c>
      <c r="BK113" s="232">
        <f>ROUND(I113*H113,2)</f>
        <v>0</v>
      </c>
      <c r="BL113" s="18" t="s">
        <v>160</v>
      </c>
      <c r="BM113" s="231" t="s">
        <v>336</v>
      </c>
    </row>
    <row r="114" s="1" customFormat="1" ht="24" customHeight="1">
      <c r="B114" s="39"/>
      <c r="C114" s="220" t="s">
        <v>261</v>
      </c>
      <c r="D114" s="220" t="s">
        <v>155</v>
      </c>
      <c r="E114" s="221" t="s">
        <v>2527</v>
      </c>
      <c r="F114" s="222" t="s">
        <v>2528</v>
      </c>
      <c r="G114" s="223" t="s">
        <v>2520</v>
      </c>
      <c r="H114" s="224">
        <v>0</v>
      </c>
      <c r="I114" s="225"/>
      <c r="J114" s="226">
        <f>ROUND(I114*H114,2)</f>
        <v>0</v>
      </c>
      <c r="K114" s="222" t="s">
        <v>19</v>
      </c>
      <c r="L114" s="44"/>
      <c r="M114" s="227" t="s">
        <v>19</v>
      </c>
      <c r="N114" s="228" t="s">
        <v>45</v>
      </c>
      <c r="O114" s="84"/>
      <c r="P114" s="229">
        <f>O114*H114</f>
        <v>0</v>
      </c>
      <c r="Q114" s="229">
        <v>0</v>
      </c>
      <c r="R114" s="229">
        <f>Q114*H114</f>
        <v>0</v>
      </c>
      <c r="S114" s="229">
        <v>0</v>
      </c>
      <c r="T114" s="230">
        <f>S114*H114</f>
        <v>0</v>
      </c>
      <c r="AR114" s="231" t="s">
        <v>160</v>
      </c>
      <c r="AT114" s="231" t="s">
        <v>155</v>
      </c>
      <c r="AU114" s="231" t="s">
        <v>82</v>
      </c>
      <c r="AY114" s="18" t="s">
        <v>153</v>
      </c>
      <c r="BE114" s="232">
        <f>IF(N114="základní",J114,0)</f>
        <v>0</v>
      </c>
      <c r="BF114" s="232">
        <f>IF(N114="snížená",J114,0)</f>
        <v>0</v>
      </c>
      <c r="BG114" s="232">
        <f>IF(N114="zákl. přenesená",J114,0)</f>
        <v>0</v>
      </c>
      <c r="BH114" s="232">
        <f>IF(N114="sníž. přenesená",J114,0)</f>
        <v>0</v>
      </c>
      <c r="BI114" s="232">
        <f>IF(N114="nulová",J114,0)</f>
        <v>0</v>
      </c>
      <c r="BJ114" s="18" t="s">
        <v>82</v>
      </c>
      <c r="BK114" s="232">
        <f>ROUND(I114*H114,2)</f>
        <v>0</v>
      </c>
      <c r="BL114" s="18" t="s">
        <v>160</v>
      </c>
      <c r="BM114" s="231" t="s">
        <v>345</v>
      </c>
    </row>
    <row r="115" s="1" customFormat="1" ht="24" customHeight="1">
      <c r="B115" s="39"/>
      <c r="C115" s="220" t="s">
        <v>265</v>
      </c>
      <c r="D115" s="220" t="s">
        <v>155</v>
      </c>
      <c r="E115" s="221" t="s">
        <v>2529</v>
      </c>
      <c r="F115" s="222" t="s">
        <v>2530</v>
      </c>
      <c r="G115" s="223" t="s">
        <v>2520</v>
      </c>
      <c r="H115" s="224">
        <v>63</v>
      </c>
      <c r="I115" s="225"/>
      <c r="J115" s="226">
        <f>ROUND(I115*H115,2)</f>
        <v>0</v>
      </c>
      <c r="K115" s="222" t="s">
        <v>19</v>
      </c>
      <c r="L115" s="44"/>
      <c r="M115" s="227" t="s">
        <v>19</v>
      </c>
      <c r="N115" s="228" t="s">
        <v>45</v>
      </c>
      <c r="O115" s="84"/>
      <c r="P115" s="229">
        <f>O115*H115</f>
        <v>0</v>
      </c>
      <c r="Q115" s="229">
        <v>0</v>
      </c>
      <c r="R115" s="229">
        <f>Q115*H115</f>
        <v>0</v>
      </c>
      <c r="S115" s="229">
        <v>0</v>
      </c>
      <c r="T115" s="230">
        <f>S115*H115</f>
        <v>0</v>
      </c>
      <c r="AR115" s="231" t="s">
        <v>160</v>
      </c>
      <c r="AT115" s="231" t="s">
        <v>155</v>
      </c>
      <c r="AU115" s="231" t="s">
        <v>82</v>
      </c>
      <c r="AY115" s="18" t="s">
        <v>153</v>
      </c>
      <c r="BE115" s="232">
        <f>IF(N115="základní",J115,0)</f>
        <v>0</v>
      </c>
      <c r="BF115" s="232">
        <f>IF(N115="snížená",J115,0)</f>
        <v>0</v>
      </c>
      <c r="BG115" s="232">
        <f>IF(N115="zákl. přenesená",J115,0)</f>
        <v>0</v>
      </c>
      <c r="BH115" s="232">
        <f>IF(N115="sníž. přenesená",J115,0)</f>
        <v>0</v>
      </c>
      <c r="BI115" s="232">
        <f>IF(N115="nulová",J115,0)</f>
        <v>0</v>
      </c>
      <c r="BJ115" s="18" t="s">
        <v>82</v>
      </c>
      <c r="BK115" s="232">
        <f>ROUND(I115*H115,2)</f>
        <v>0</v>
      </c>
      <c r="BL115" s="18" t="s">
        <v>160</v>
      </c>
      <c r="BM115" s="231" t="s">
        <v>357</v>
      </c>
    </row>
    <row r="116" s="1" customFormat="1" ht="24" customHeight="1">
      <c r="B116" s="39"/>
      <c r="C116" s="220" t="s">
        <v>269</v>
      </c>
      <c r="D116" s="220" t="s">
        <v>155</v>
      </c>
      <c r="E116" s="221" t="s">
        <v>2531</v>
      </c>
      <c r="F116" s="222" t="s">
        <v>2532</v>
      </c>
      <c r="G116" s="223" t="s">
        <v>2520</v>
      </c>
      <c r="H116" s="224">
        <v>16</v>
      </c>
      <c r="I116" s="225"/>
      <c r="J116" s="226">
        <f>ROUND(I116*H116,2)</f>
        <v>0</v>
      </c>
      <c r="K116" s="222" t="s">
        <v>19</v>
      </c>
      <c r="L116" s="44"/>
      <c r="M116" s="227" t="s">
        <v>19</v>
      </c>
      <c r="N116" s="228" t="s">
        <v>45</v>
      </c>
      <c r="O116" s="84"/>
      <c r="P116" s="229">
        <f>O116*H116</f>
        <v>0</v>
      </c>
      <c r="Q116" s="229">
        <v>0</v>
      </c>
      <c r="R116" s="229">
        <f>Q116*H116</f>
        <v>0</v>
      </c>
      <c r="S116" s="229">
        <v>0</v>
      </c>
      <c r="T116" s="230">
        <f>S116*H116</f>
        <v>0</v>
      </c>
      <c r="AR116" s="231" t="s">
        <v>160</v>
      </c>
      <c r="AT116" s="231" t="s">
        <v>155</v>
      </c>
      <c r="AU116" s="231" t="s">
        <v>82</v>
      </c>
      <c r="AY116" s="18" t="s">
        <v>153</v>
      </c>
      <c r="BE116" s="232">
        <f>IF(N116="základní",J116,0)</f>
        <v>0</v>
      </c>
      <c r="BF116" s="232">
        <f>IF(N116="snížená",J116,0)</f>
        <v>0</v>
      </c>
      <c r="BG116" s="232">
        <f>IF(N116="zákl. přenesená",J116,0)</f>
        <v>0</v>
      </c>
      <c r="BH116" s="232">
        <f>IF(N116="sníž. přenesená",J116,0)</f>
        <v>0</v>
      </c>
      <c r="BI116" s="232">
        <f>IF(N116="nulová",J116,0)</f>
        <v>0</v>
      </c>
      <c r="BJ116" s="18" t="s">
        <v>82</v>
      </c>
      <c r="BK116" s="232">
        <f>ROUND(I116*H116,2)</f>
        <v>0</v>
      </c>
      <c r="BL116" s="18" t="s">
        <v>160</v>
      </c>
      <c r="BM116" s="231" t="s">
        <v>370</v>
      </c>
    </row>
    <row r="117" s="1" customFormat="1" ht="24" customHeight="1">
      <c r="B117" s="39"/>
      <c r="C117" s="220" t="s">
        <v>274</v>
      </c>
      <c r="D117" s="220" t="s">
        <v>155</v>
      </c>
      <c r="E117" s="221" t="s">
        <v>2533</v>
      </c>
      <c r="F117" s="222" t="s">
        <v>2534</v>
      </c>
      <c r="G117" s="223" t="s">
        <v>2520</v>
      </c>
      <c r="H117" s="224">
        <v>10</v>
      </c>
      <c r="I117" s="225"/>
      <c r="J117" s="226">
        <f>ROUND(I117*H117,2)</f>
        <v>0</v>
      </c>
      <c r="K117" s="222" t="s">
        <v>19</v>
      </c>
      <c r="L117" s="44"/>
      <c r="M117" s="227" t="s">
        <v>19</v>
      </c>
      <c r="N117" s="228" t="s">
        <v>45</v>
      </c>
      <c r="O117" s="84"/>
      <c r="P117" s="229">
        <f>O117*H117</f>
        <v>0</v>
      </c>
      <c r="Q117" s="229">
        <v>0</v>
      </c>
      <c r="R117" s="229">
        <f>Q117*H117</f>
        <v>0</v>
      </c>
      <c r="S117" s="229">
        <v>0</v>
      </c>
      <c r="T117" s="230">
        <f>S117*H117</f>
        <v>0</v>
      </c>
      <c r="AR117" s="231" t="s">
        <v>160</v>
      </c>
      <c r="AT117" s="231" t="s">
        <v>155</v>
      </c>
      <c r="AU117" s="231" t="s">
        <v>82</v>
      </c>
      <c r="AY117" s="18" t="s">
        <v>153</v>
      </c>
      <c r="BE117" s="232">
        <f>IF(N117="základní",J117,0)</f>
        <v>0</v>
      </c>
      <c r="BF117" s="232">
        <f>IF(N117="snížená",J117,0)</f>
        <v>0</v>
      </c>
      <c r="BG117" s="232">
        <f>IF(N117="zákl. přenesená",J117,0)</f>
        <v>0</v>
      </c>
      <c r="BH117" s="232">
        <f>IF(N117="sníž. přenesená",J117,0)</f>
        <v>0</v>
      </c>
      <c r="BI117" s="232">
        <f>IF(N117="nulová",J117,0)</f>
        <v>0</v>
      </c>
      <c r="BJ117" s="18" t="s">
        <v>82</v>
      </c>
      <c r="BK117" s="232">
        <f>ROUND(I117*H117,2)</f>
        <v>0</v>
      </c>
      <c r="BL117" s="18" t="s">
        <v>160</v>
      </c>
      <c r="BM117" s="231" t="s">
        <v>382</v>
      </c>
    </row>
    <row r="118" s="1" customFormat="1" ht="24" customHeight="1">
      <c r="B118" s="39"/>
      <c r="C118" s="220" t="s">
        <v>7</v>
      </c>
      <c r="D118" s="220" t="s">
        <v>155</v>
      </c>
      <c r="E118" s="221" t="s">
        <v>2535</v>
      </c>
      <c r="F118" s="222" t="s">
        <v>2536</v>
      </c>
      <c r="G118" s="223" t="s">
        <v>921</v>
      </c>
      <c r="H118" s="224">
        <v>1</v>
      </c>
      <c r="I118" s="225"/>
      <c r="J118" s="226">
        <f>ROUND(I118*H118,2)</f>
        <v>0</v>
      </c>
      <c r="K118" s="222" t="s">
        <v>19</v>
      </c>
      <c r="L118" s="44"/>
      <c r="M118" s="227" t="s">
        <v>19</v>
      </c>
      <c r="N118" s="228" t="s">
        <v>45</v>
      </c>
      <c r="O118" s="84"/>
      <c r="P118" s="229">
        <f>O118*H118</f>
        <v>0</v>
      </c>
      <c r="Q118" s="229">
        <v>0</v>
      </c>
      <c r="R118" s="229">
        <f>Q118*H118</f>
        <v>0</v>
      </c>
      <c r="S118" s="229">
        <v>0</v>
      </c>
      <c r="T118" s="230">
        <f>S118*H118</f>
        <v>0</v>
      </c>
      <c r="AR118" s="231" t="s">
        <v>160</v>
      </c>
      <c r="AT118" s="231" t="s">
        <v>155</v>
      </c>
      <c r="AU118" s="231" t="s">
        <v>82</v>
      </c>
      <c r="AY118" s="18" t="s">
        <v>153</v>
      </c>
      <c r="BE118" s="232">
        <f>IF(N118="základní",J118,0)</f>
        <v>0</v>
      </c>
      <c r="BF118" s="232">
        <f>IF(N118="snížená",J118,0)</f>
        <v>0</v>
      </c>
      <c r="BG118" s="232">
        <f>IF(N118="zákl. přenesená",J118,0)</f>
        <v>0</v>
      </c>
      <c r="BH118" s="232">
        <f>IF(N118="sníž. přenesená",J118,0)</f>
        <v>0</v>
      </c>
      <c r="BI118" s="232">
        <f>IF(N118="nulová",J118,0)</f>
        <v>0</v>
      </c>
      <c r="BJ118" s="18" t="s">
        <v>82</v>
      </c>
      <c r="BK118" s="232">
        <f>ROUND(I118*H118,2)</f>
        <v>0</v>
      </c>
      <c r="BL118" s="18" t="s">
        <v>160</v>
      </c>
      <c r="BM118" s="231" t="s">
        <v>445</v>
      </c>
    </row>
    <row r="119" s="11" customFormat="1" ht="25.92" customHeight="1">
      <c r="B119" s="204"/>
      <c r="C119" s="205"/>
      <c r="D119" s="206" t="s">
        <v>73</v>
      </c>
      <c r="E119" s="207" t="s">
        <v>2213</v>
      </c>
      <c r="F119" s="207" t="s">
        <v>2537</v>
      </c>
      <c r="G119" s="205"/>
      <c r="H119" s="205"/>
      <c r="I119" s="208"/>
      <c r="J119" s="209">
        <f>BK119</f>
        <v>0</v>
      </c>
      <c r="K119" s="205"/>
      <c r="L119" s="210"/>
      <c r="M119" s="211"/>
      <c r="N119" s="212"/>
      <c r="O119" s="212"/>
      <c r="P119" s="213">
        <f>SUM(P120:P136)</f>
        <v>0</v>
      </c>
      <c r="Q119" s="212"/>
      <c r="R119" s="213">
        <f>SUM(R120:R136)</f>
        <v>0</v>
      </c>
      <c r="S119" s="212"/>
      <c r="T119" s="214">
        <f>SUM(T120:T136)</f>
        <v>0</v>
      </c>
      <c r="AR119" s="215" t="s">
        <v>82</v>
      </c>
      <c r="AT119" s="216" t="s">
        <v>73</v>
      </c>
      <c r="AU119" s="216" t="s">
        <v>74</v>
      </c>
      <c r="AY119" s="215" t="s">
        <v>153</v>
      </c>
      <c r="BK119" s="217">
        <f>SUM(BK120:BK136)</f>
        <v>0</v>
      </c>
    </row>
    <row r="120" s="1" customFormat="1" ht="16.5" customHeight="1">
      <c r="B120" s="39"/>
      <c r="C120" s="220" t="s">
        <v>282</v>
      </c>
      <c r="D120" s="220" t="s">
        <v>155</v>
      </c>
      <c r="E120" s="221" t="s">
        <v>2538</v>
      </c>
      <c r="F120" s="222" t="s">
        <v>2539</v>
      </c>
      <c r="G120" s="223" t="s">
        <v>1279</v>
      </c>
      <c r="H120" s="224">
        <v>1</v>
      </c>
      <c r="I120" s="225"/>
      <c r="J120" s="226">
        <f>ROUND(I120*H120,2)</f>
        <v>0</v>
      </c>
      <c r="K120" s="222" t="s">
        <v>19</v>
      </c>
      <c r="L120" s="44"/>
      <c r="M120" s="227" t="s">
        <v>19</v>
      </c>
      <c r="N120" s="228" t="s">
        <v>45</v>
      </c>
      <c r="O120" s="84"/>
      <c r="P120" s="229">
        <f>O120*H120</f>
        <v>0</v>
      </c>
      <c r="Q120" s="229">
        <v>0</v>
      </c>
      <c r="R120" s="229">
        <f>Q120*H120</f>
        <v>0</v>
      </c>
      <c r="S120" s="229">
        <v>0</v>
      </c>
      <c r="T120" s="230">
        <f>S120*H120</f>
        <v>0</v>
      </c>
      <c r="AR120" s="231" t="s">
        <v>160</v>
      </c>
      <c r="AT120" s="231" t="s">
        <v>155</v>
      </c>
      <c r="AU120" s="231" t="s">
        <v>82</v>
      </c>
      <c r="AY120" s="18" t="s">
        <v>153</v>
      </c>
      <c r="BE120" s="232">
        <f>IF(N120="základní",J120,0)</f>
        <v>0</v>
      </c>
      <c r="BF120" s="232">
        <f>IF(N120="snížená",J120,0)</f>
        <v>0</v>
      </c>
      <c r="BG120" s="232">
        <f>IF(N120="zákl. přenesená",J120,0)</f>
        <v>0</v>
      </c>
      <c r="BH120" s="232">
        <f>IF(N120="sníž. přenesená",J120,0)</f>
        <v>0</v>
      </c>
      <c r="BI120" s="232">
        <f>IF(N120="nulová",J120,0)</f>
        <v>0</v>
      </c>
      <c r="BJ120" s="18" t="s">
        <v>82</v>
      </c>
      <c r="BK120" s="232">
        <f>ROUND(I120*H120,2)</f>
        <v>0</v>
      </c>
      <c r="BL120" s="18" t="s">
        <v>160</v>
      </c>
      <c r="BM120" s="231" t="s">
        <v>453</v>
      </c>
    </row>
    <row r="121" s="1" customFormat="1" ht="16.5" customHeight="1">
      <c r="B121" s="39"/>
      <c r="C121" s="220" t="s">
        <v>293</v>
      </c>
      <c r="D121" s="220" t="s">
        <v>155</v>
      </c>
      <c r="E121" s="221" t="s">
        <v>2540</v>
      </c>
      <c r="F121" s="222" t="s">
        <v>2541</v>
      </c>
      <c r="G121" s="223" t="s">
        <v>1279</v>
      </c>
      <c r="H121" s="224">
        <v>2</v>
      </c>
      <c r="I121" s="225"/>
      <c r="J121" s="226">
        <f>ROUND(I121*H121,2)</f>
        <v>0</v>
      </c>
      <c r="K121" s="222" t="s">
        <v>19</v>
      </c>
      <c r="L121" s="44"/>
      <c r="M121" s="227" t="s">
        <v>19</v>
      </c>
      <c r="N121" s="228" t="s">
        <v>45</v>
      </c>
      <c r="O121" s="84"/>
      <c r="P121" s="229">
        <f>O121*H121</f>
        <v>0</v>
      </c>
      <c r="Q121" s="229">
        <v>0</v>
      </c>
      <c r="R121" s="229">
        <f>Q121*H121</f>
        <v>0</v>
      </c>
      <c r="S121" s="229">
        <v>0</v>
      </c>
      <c r="T121" s="230">
        <f>S121*H121</f>
        <v>0</v>
      </c>
      <c r="AR121" s="231" t="s">
        <v>160</v>
      </c>
      <c r="AT121" s="231" t="s">
        <v>155</v>
      </c>
      <c r="AU121" s="231" t="s">
        <v>82</v>
      </c>
      <c r="AY121" s="18" t="s">
        <v>153</v>
      </c>
      <c r="BE121" s="232">
        <f>IF(N121="základní",J121,0)</f>
        <v>0</v>
      </c>
      <c r="BF121" s="232">
        <f>IF(N121="snížená",J121,0)</f>
        <v>0</v>
      </c>
      <c r="BG121" s="232">
        <f>IF(N121="zákl. přenesená",J121,0)</f>
        <v>0</v>
      </c>
      <c r="BH121" s="232">
        <f>IF(N121="sníž. přenesená",J121,0)</f>
        <v>0</v>
      </c>
      <c r="BI121" s="232">
        <f>IF(N121="nulová",J121,0)</f>
        <v>0</v>
      </c>
      <c r="BJ121" s="18" t="s">
        <v>82</v>
      </c>
      <c r="BK121" s="232">
        <f>ROUND(I121*H121,2)</f>
        <v>0</v>
      </c>
      <c r="BL121" s="18" t="s">
        <v>160</v>
      </c>
      <c r="BM121" s="231" t="s">
        <v>472</v>
      </c>
    </row>
    <row r="122" s="1" customFormat="1" ht="16.5" customHeight="1">
      <c r="B122" s="39"/>
      <c r="C122" s="220" t="s">
        <v>298</v>
      </c>
      <c r="D122" s="220" t="s">
        <v>155</v>
      </c>
      <c r="E122" s="221" t="s">
        <v>2542</v>
      </c>
      <c r="F122" s="222" t="s">
        <v>2543</v>
      </c>
      <c r="G122" s="223" t="s">
        <v>1279</v>
      </c>
      <c r="H122" s="224">
        <v>1</v>
      </c>
      <c r="I122" s="225"/>
      <c r="J122" s="226">
        <f>ROUND(I122*H122,2)</f>
        <v>0</v>
      </c>
      <c r="K122" s="222" t="s">
        <v>19</v>
      </c>
      <c r="L122" s="44"/>
      <c r="M122" s="227" t="s">
        <v>19</v>
      </c>
      <c r="N122" s="228" t="s">
        <v>45</v>
      </c>
      <c r="O122" s="84"/>
      <c r="P122" s="229">
        <f>O122*H122</f>
        <v>0</v>
      </c>
      <c r="Q122" s="229">
        <v>0</v>
      </c>
      <c r="R122" s="229">
        <f>Q122*H122</f>
        <v>0</v>
      </c>
      <c r="S122" s="229">
        <v>0</v>
      </c>
      <c r="T122" s="230">
        <f>S122*H122</f>
        <v>0</v>
      </c>
      <c r="AR122" s="231" t="s">
        <v>160</v>
      </c>
      <c r="AT122" s="231" t="s">
        <v>155</v>
      </c>
      <c r="AU122" s="231" t="s">
        <v>82</v>
      </c>
      <c r="AY122" s="18" t="s">
        <v>153</v>
      </c>
      <c r="BE122" s="232">
        <f>IF(N122="základní",J122,0)</f>
        <v>0</v>
      </c>
      <c r="BF122" s="232">
        <f>IF(N122="snížená",J122,0)</f>
        <v>0</v>
      </c>
      <c r="BG122" s="232">
        <f>IF(N122="zákl. přenesená",J122,0)</f>
        <v>0</v>
      </c>
      <c r="BH122" s="232">
        <f>IF(N122="sníž. přenesená",J122,0)</f>
        <v>0</v>
      </c>
      <c r="BI122" s="232">
        <f>IF(N122="nulová",J122,0)</f>
        <v>0</v>
      </c>
      <c r="BJ122" s="18" t="s">
        <v>82</v>
      </c>
      <c r="BK122" s="232">
        <f>ROUND(I122*H122,2)</f>
        <v>0</v>
      </c>
      <c r="BL122" s="18" t="s">
        <v>160</v>
      </c>
      <c r="BM122" s="231" t="s">
        <v>483</v>
      </c>
    </row>
    <row r="123" s="1" customFormat="1" ht="16.5" customHeight="1">
      <c r="B123" s="39"/>
      <c r="C123" s="220" t="s">
        <v>303</v>
      </c>
      <c r="D123" s="220" t="s">
        <v>155</v>
      </c>
      <c r="E123" s="221" t="s">
        <v>2544</v>
      </c>
      <c r="F123" s="222" t="s">
        <v>2545</v>
      </c>
      <c r="G123" s="223" t="s">
        <v>1279</v>
      </c>
      <c r="H123" s="224">
        <v>1</v>
      </c>
      <c r="I123" s="225"/>
      <c r="J123" s="226">
        <f>ROUND(I123*H123,2)</f>
        <v>0</v>
      </c>
      <c r="K123" s="222" t="s">
        <v>19</v>
      </c>
      <c r="L123" s="44"/>
      <c r="M123" s="227" t="s">
        <v>19</v>
      </c>
      <c r="N123" s="228" t="s">
        <v>45</v>
      </c>
      <c r="O123" s="84"/>
      <c r="P123" s="229">
        <f>O123*H123</f>
        <v>0</v>
      </c>
      <c r="Q123" s="229">
        <v>0</v>
      </c>
      <c r="R123" s="229">
        <f>Q123*H123</f>
        <v>0</v>
      </c>
      <c r="S123" s="229">
        <v>0</v>
      </c>
      <c r="T123" s="230">
        <f>S123*H123</f>
        <v>0</v>
      </c>
      <c r="AR123" s="231" t="s">
        <v>160</v>
      </c>
      <c r="AT123" s="231" t="s">
        <v>155</v>
      </c>
      <c r="AU123" s="231" t="s">
        <v>82</v>
      </c>
      <c r="AY123" s="18" t="s">
        <v>153</v>
      </c>
      <c r="BE123" s="232">
        <f>IF(N123="základní",J123,0)</f>
        <v>0</v>
      </c>
      <c r="BF123" s="232">
        <f>IF(N123="snížená",J123,0)</f>
        <v>0</v>
      </c>
      <c r="BG123" s="232">
        <f>IF(N123="zákl. přenesená",J123,0)</f>
        <v>0</v>
      </c>
      <c r="BH123" s="232">
        <f>IF(N123="sníž. přenesená",J123,0)</f>
        <v>0</v>
      </c>
      <c r="BI123" s="232">
        <f>IF(N123="nulová",J123,0)</f>
        <v>0</v>
      </c>
      <c r="BJ123" s="18" t="s">
        <v>82</v>
      </c>
      <c r="BK123" s="232">
        <f>ROUND(I123*H123,2)</f>
        <v>0</v>
      </c>
      <c r="BL123" s="18" t="s">
        <v>160</v>
      </c>
      <c r="BM123" s="231" t="s">
        <v>493</v>
      </c>
    </row>
    <row r="124" s="1" customFormat="1" ht="16.5" customHeight="1">
      <c r="B124" s="39"/>
      <c r="C124" s="220" t="s">
        <v>308</v>
      </c>
      <c r="D124" s="220" t="s">
        <v>155</v>
      </c>
      <c r="E124" s="221" t="s">
        <v>2546</v>
      </c>
      <c r="F124" s="222" t="s">
        <v>2547</v>
      </c>
      <c r="G124" s="223" t="s">
        <v>1279</v>
      </c>
      <c r="H124" s="224">
        <v>2</v>
      </c>
      <c r="I124" s="225"/>
      <c r="J124" s="226">
        <f>ROUND(I124*H124,2)</f>
        <v>0</v>
      </c>
      <c r="K124" s="222" t="s">
        <v>19</v>
      </c>
      <c r="L124" s="44"/>
      <c r="M124" s="227" t="s">
        <v>19</v>
      </c>
      <c r="N124" s="228" t="s">
        <v>45</v>
      </c>
      <c r="O124" s="84"/>
      <c r="P124" s="229">
        <f>O124*H124</f>
        <v>0</v>
      </c>
      <c r="Q124" s="229">
        <v>0</v>
      </c>
      <c r="R124" s="229">
        <f>Q124*H124</f>
        <v>0</v>
      </c>
      <c r="S124" s="229">
        <v>0</v>
      </c>
      <c r="T124" s="230">
        <f>S124*H124</f>
        <v>0</v>
      </c>
      <c r="AR124" s="231" t="s">
        <v>160</v>
      </c>
      <c r="AT124" s="231" t="s">
        <v>155</v>
      </c>
      <c r="AU124" s="231" t="s">
        <v>82</v>
      </c>
      <c r="AY124" s="18" t="s">
        <v>153</v>
      </c>
      <c r="BE124" s="232">
        <f>IF(N124="základní",J124,0)</f>
        <v>0</v>
      </c>
      <c r="BF124" s="232">
        <f>IF(N124="snížená",J124,0)</f>
        <v>0</v>
      </c>
      <c r="BG124" s="232">
        <f>IF(N124="zákl. přenesená",J124,0)</f>
        <v>0</v>
      </c>
      <c r="BH124" s="232">
        <f>IF(N124="sníž. přenesená",J124,0)</f>
        <v>0</v>
      </c>
      <c r="BI124" s="232">
        <f>IF(N124="nulová",J124,0)</f>
        <v>0</v>
      </c>
      <c r="BJ124" s="18" t="s">
        <v>82</v>
      </c>
      <c r="BK124" s="232">
        <f>ROUND(I124*H124,2)</f>
        <v>0</v>
      </c>
      <c r="BL124" s="18" t="s">
        <v>160</v>
      </c>
      <c r="BM124" s="231" t="s">
        <v>503</v>
      </c>
    </row>
    <row r="125" s="1" customFormat="1" ht="16.5" customHeight="1">
      <c r="B125" s="39"/>
      <c r="C125" s="220" t="s">
        <v>312</v>
      </c>
      <c r="D125" s="220" t="s">
        <v>155</v>
      </c>
      <c r="E125" s="221" t="s">
        <v>2548</v>
      </c>
      <c r="F125" s="222" t="s">
        <v>2549</v>
      </c>
      <c r="G125" s="223" t="s">
        <v>1279</v>
      </c>
      <c r="H125" s="224">
        <v>1</v>
      </c>
      <c r="I125" s="225"/>
      <c r="J125" s="226">
        <f>ROUND(I125*H125,2)</f>
        <v>0</v>
      </c>
      <c r="K125" s="222" t="s">
        <v>19</v>
      </c>
      <c r="L125" s="44"/>
      <c r="M125" s="227" t="s">
        <v>19</v>
      </c>
      <c r="N125" s="228" t="s">
        <v>45</v>
      </c>
      <c r="O125" s="84"/>
      <c r="P125" s="229">
        <f>O125*H125</f>
        <v>0</v>
      </c>
      <c r="Q125" s="229">
        <v>0</v>
      </c>
      <c r="R125" s="229">
        <f>Q125*H125</f>
        <v>0</v>
      </c>
      <c r="S125" s="229">
        <v>0</v>
      </c>
      <c r="T125" s="230">
        <f>S125*H125</f>
        <v>0</v>
      </c>
      <c r="AR125" s="231" t="s">
        <v>160</v>
      </c>
      <c r="AT125" s="231" t="s">
        <v>155</v>
      </c>
      <c r="AU125" s="231" t="s">
        <v>82</v>
      </c>
      <c r="AY125" s="18" t="s">
        <v>153</v>
      </c>
      <c r="BE125" s="232">
        <f>IF(N125="základní",J125,0)</f>
        <v>0</v>
      </c>
      <c r="BF125" s="232">
        <f>IF(N125="snížená",J125,0)</f>
        <v>0</v>
      </c>
      <c r="BG125" s="232">
        <f>IF(N125="zákl. přenesená",J125,0)</f>
        <v>0</v>
      </c>
      <c r="BH125" s="232">
        <f>IF(N125="sníž. přenesená",J125,0)</f>
        <v>0</v>
      </c>
      <c r="BI125" s="232">
        <f>IF(N125="nulová",J125,0)</f>
        <v>0</v>
      </c>
      <c r="BJ125" s="18" t="s">
        <v>82</v>
      </c>
      <c r="BK125" s="232">
        <f>ROUND(I125*H125,2)</f>
        <v>0</v>
      </c>
      <c r="BL125" s="18" t="s">
        <v>160</v>
      </c>
      <c r="BM125" s="231" t="s">
        <v>513</v>
      </c>
    </row>
    <row r="126" s="1" customFormat="1" ht="16.5" customHeight="1">
      <c r="B126" s="39"/>
      <c r="C126" s="220" t="s">
        <v>316</v>
      </c>
      <c r="D126" s="220" t="s">
        <v>155</v>
      </c>
      <c r="E126" s="221" t="s">
        <v>2550</v>
      </c>
      <c r="F126" s="222" t="s">
        <v>2551</v>
      </c>
      <c r="G126" s="223" t="s">
        <v>1279</v>
      </c>
      <c r="H126" s="224">
        <v>4</v>
      </c>
      <c r="I126" s="225"/>
      <c r="J126" s="226">
        <f>ROUND(I126*H126,2)</f>
        <v>0</v>
      </c>
      <c r="K126" s="222" t="s">
        <v>19</v>
      </c>
      <c r="L126" s="44"/>
      <c r="M126" s="227" t="s">
        <v>19</v>
      </c>
      <c r="N126" s="228" t="s">
        <v>45</v>
      </c>
      <c r="O126" s="84"/>
      <c r="P126" s="229">
        <f>O126*H126</f>
        <v>0</v>
      </c>
      <c r="Q126" s="229">
        <v>0</v>
      </c>
      <c r="R126" s="229">
        <f>Q126*H126</f>
        <v>0</v>
      </c>
      <c r="S126" s="229">
        <v>0</v>
      </c>
      <c r="T126" s="230">
        <f>S126*H126</f>
        <v>0</v>
      </c>
      <c r="AR126" s="231" t="s">
        <v>160</v>
      </c>
      <c r="AT126" s="231" t="s">
        <v>155</v>
      </c>
      <c r="AU126" s="231" t="s">
        <v>82</v>
      </c>
      <c r="AY126" s="18" t="s">
        <v>153</v>
      </c>
      <c r="BE126" s="232">
        <f>IF(N126="základní",J126,0)</f>
        <v>0</v>
      </c>
      <c r="BF126" s="232">
        <f>IF(N126="snížená",J126,0)</f>
        <v>0</v>
      </c>
      <c r="BG126" s="232">
        <f>IF(N126="zákl. přenesená",J126,0)</f>
        <v>0</v>
      </c>
      <c r="BH126" s="232">
        <f>IF(N126="sníž. přenesená",J126,0)</f>
        <v>0</v>
      </c>
      <c r="BI126" s="232">
        <f>IF(N126="nulová",J126,0)</f>
        <v>0</v>
      </c>
      <c r="BJ126" s="18" t="s">
        <v>82</v>
      </c>
      <c r="BK126" s="232">
        <f>ROUND(I126*H126,2)</f>
        <v>0</v>
      </c>
      <c r="BL126" s="18" t="s">
        <v>160</v>
      </c>
      <c r="BM126" s="231" t="s">
        <v>523</v>
      </c>
    </row>
    <row r="127" s="1" customFormat="1" ht="16.5" customHeight="1">
      <c r="B127" s="39"/>
      <c r="C127" s="220" t="s">
        <v>320</v>
      </c>
      <c r="D127" s="220" t="s">
        <v>155</v>
      </c>
      <c r="E127" s="221" t="s">
        <v>2552</v>
      </c>
      <c r="F127" s="222" t="s">
        <v>2553</v>
      </c>
      <c r="G127" s="223" t="s">
        <v>1279</v>
      </c>
      <c r="H127" s="224">
        <v>3</v>
      </c>
      <c r="I127" s="225"/>
      <c r="J127" s="226">
        <f>ROUND(I127*H127,2)</f>
        <v>0</v>
      </c>
      <c r="K127" s="222" t="s">
        <v>19</v>
      </c>
      <c r="L127" s="44"/>
      <c r="M127" s="227" t="s">
        <v>19</v>
      </c>
      <c r="N127" s="228" t="s">
        <v>45</v>
      </c>
      <c r="O127" s="84"/>
      <c r="P127" s="229">
        <f>O127*H127</f>
        <v>0</v>
      </c>
      <c r="Q127" s="229">
        <v>0</v>
      </c>
      <c r="R127" s="229">
        <f>Q127*H127</f>
        <v>0</v>
      </c>
      <c r="S127" s="229">
        <v>0</v>
      </c>
      <c r="T127" s="230">
        <f>S127*H127</f>
        <v>0</v>
      </c>
      <c r="AR127" s="231" t="s">
        <v>160</v>
      </c>
      <c r="AT127" s="231" t="s">
        <v>155</v>
      </c>
      <c r="AU127" s="231" t="s">
        <v>82</v>
      </c>
      <c r="AY127" s="18" t="s">
        <v>153</v>
      </c>
      <c r="BE127" s="232">
        <f>IF(N127="základní",J127,0)</f>
        <v>0</v>
      </c>
      <c r="BF127" s="232">
        <f>IF(N127="snížená",J127,0)</f>
        <v>0</v>
      </c>
      <c r="BG127" s="232">
        <f>IF(N127="zákl. přenesená",J127,0)</f>
        <v>0</v>
      </c>
      <c r="BH127" s="232">
        <f>IF(N127="sníž. přenesená",J127,0)</f>
        <v>0</v>
      </c>
      <c r="BI127" s="232">
        <f>IF(N127="nulová",J127,0)</f>
        <v>0</v>
      </c>
      <c r="BJ127" s="18" t="s">
        <v>82</v>
      </c>
      <c r="BK127" s="232">
        <f>ROUND(I127*H127,2)</f>
        <v>0</v>
      </c>
      <c r="BL127" s="18" t="s">
        <v>160</v>
      </c>
      <c r="BM127" s="231" t="s">
        <v>534</v>
      </c>
    </row>
    <row r="128" s="1" customFormat="1" ht="16.5" customHeight="1">
      <c r="B128" s="39"/>
      <c r="C128" s="220" t="s">
        <v>326</v>
      </c>
      <c r="D128" s="220" t="s">
        <v>155</v>
      </c>
      <c r="E128" s="221" t="s">
        <v>2554</v>
      </c>
      <c r="F128" s="222" t="s">
        <v>2555</v>
      </c>
      <c r="G128" s="223" t="s">
        <v>1279</v>
      </c>
      <c r="H128" s="224">
        <v>3</v>
      </c>
      <c r="I128" s="225"/>
      <c r="J128" s="226">
        <f>ROUND(I128*H128,2)</f>
        <v>0</v>
      </c>
      <c r="K128" s="222" t="s">
        <v>19</v>
      </c>
      <c r="L128" s="44"/>
      <c r="M128" s="227" t="s">
        <v>19</v>
      </c>
      <c r="N128" s="228" t="s">
        <v>45</v>
      </c>
      <c r="O128" s="84"/>
      <c r="P128" s="229">
        <f>O128*H128</f>
        <v>0</v>
      </c>
      <c r="Q128" s="229">
        <v>0</v>
      </c>
      <c r="R128" s="229">
        <f>Q128*H128</f>
        <v>0</v>
      </c>
      <c r="S128" s="229">
        <v>0</v>
      </c>
      <c r="T128" s="230">
        <f>S128*H128</f>
        <v>0</v>
      </c>
      <c r="AR128" s="231" t="s">
        <v>160</v>
      </c>
      <c r="AT128" s="231" t="s">
        <v>155</v>
      </c>
      <c r="AU128" s="231" t="s">
        <v>82</v>
      </c>
      <c r="AY128" s="18" t="s">
        <v>153</v>
      </c>
      <c r="BE128" s="232">
        <f>IF(N128="základní",J128,0)</f>
        <v>0</v>
      </c>
      <c r="BF128" s="232">
        <f>IF(N128="snížená",J128,0)</f>
        <v>0</v>
      </c>
      <c r="BG128" s="232">
        <f>IF(N128="zákl. přenesená",J128,0)</f>
        <v>0</v>
      </c>
      <c r="BH128" s="232">
        <f>IF(N128="sníž. přenesená",J128,0)</f>
        <v>0</v>
      </c>
      <c r="BI128" s="232">
        <f>IF(N128="nulová",J128,0)</f>
        <v>0</v>
      </c>
      <c r="BJ128" s="18" t="s">
        <v>82</v>
      </c>
      <c r="BK128" s="232">
        <f>ROUND(I128*H128,2)</f>
        <v>0</v>
      </c>
      <c r="BL128" s="18" t="s">
        <v>160</v>
      </c>
      <c r="BM128" s="231" t="s">
        <v>549</v>
      </c>
    </row>
    <row r="129" s="1" customFormat="1" ht="16.5" customHeight="1">
      <c r="B129" s="39"/>
      <c r="C129" s="220" t="s">
        <v>331</v>
      </c>
      <c r="D129" s="220" t="s">
        <v>155</v>
      </c>
      <c r="E129" s="221" t="s">
        <v>2556</v>
      </c>
      <c r="F129" s="222" t="s">
        <v>2557</v>
      </c>
      <c r="G129" s="223" t="s">
        <v>1279</v>
      </c>
      <c r="H129" s="224">
        <v>0</v>
      </c>
      <c r="I129" s="225"/>
      <c r="J129" s="226">
        <f>ROUND(I129*H129,2)</f>
        <v>0</v>
      </c>
      <c r="K129" s="222" t="s">
        <v>19</v>
      </c>
      <c r="L129" s="44"/>
      <c r="M129" s="227" t="s">
        <v>19</v>
      </c>
      <c r="N129" s="228" t="s">
        <v>45</v>
      </c>
      <c r="O129" s="84"/>
      <c r="P129" s="229">
        <f>O129*H129</f>
        <v>0</v>
      </c>
      <c r="Q129" s="229">
        <v>0</v>
      </c>
      <c r="R129" s="229">
        <f>Q129*H129</f>
        <v>0</v>
      </c>
      <c r="S129" s="229">
        <v>0</v>
      </c>
      <c r="T129" s="230">
        <f>S129*H129</f>
        <v>0</v>
      </c>
      <c r="AR129" s="231" t="s">
        <v>160</v>
      </c>
      <c r="AT129" s="231" t="s">
        <v>155</v>
      </c>
      <c r="AU129" s="231" t="s">
        <v>82</v>
      </c>
      <c r="AY129" s="18" t="s">
        <v>153</v>
      </c>
      <c r="BE129" s="232">
        <f>IF(N129="základní",J129,0)</f>
        <v>0</v>
      </c>
      <c r="BF129" s="232">
        <f>IF(N129="snížená",J129,0)</f>
        <v>0</v>
      </c>
      <c r="BG129" s="232">
        <f>IF(N129="zákl. přenesená",J129,0)</f>
        <v>0</v>
      </c>
      <c r="BH129" s="232">
        <f>IF(N129="sníž. přenesená",J129,0)</f>
        <v>0</v>
      </c>
      <c r="BI129" s="232">
        <f>IF(N129="nulová",J129,0)</f>
        <v>0</v>
      </c>
      <c r="BJ129" s="18" t="s">
        <v>82</v>
      </c>
      <c r="BK129" s="232">
        <f>ROUND(I129*H129,2)</f>
        <v>0</v>
      </c>
      <c r="BL129" s="18" t="s">
        <v>160</v>
      </c>
      <c r="BM129" s="231" t="s">
        <v>557</v>
      </c>
    </row>
    <row r="130" s="1" customFormat="1" ht="16.5" customHeight="1">
      <c r="B130" s="39"/>
      <c r="C130" s="220" t="s">
        <v>336</v>
      </c>
      <c r="D130" s="220" t="s">
        <v>155</v>
      </c>
      <c r="E130" s="221" t="s">
        <v>2558</v>
      </c>
      <c r="F130" s="222" t="s">
        <v>2559</v>
      </c>
      <c r="G130" s="223" t="s">
        <v>1279</v>
      </c>
      <c r="H130" s="224">
        <v>0</v>
      </c>
      <c r="I130" s="225"/>
      <c r="J130" s="226">
        <f>ROUND(I130*H130,2)</f>
        <v>0</v>
      </c>
      <c r="K130" s="222" t="s">
        <v>19</v>
      </c>
      <c r="L130" s="44"/>
      <c r="M130" s="227" t="s">
        <v>19</v>
      </c>
      <c r="N130" s="228" t="s">
        <v>45</v>
      </c>
      <c r="O130" s="84"/>
      <c r="P130" s="229">
        <f>O130*H130</f>
        <v>0</v>
      </c>
      <c r="Q130" s="229">
        <v>0</v>
      </c>
      <c r="R130" s="229">
        <f>Q130*H130</f>
        <v>0</v>
      </c>
      <c r="S130" s="229">
        <v>0</v>
      </c>
      <c r="T130" s="230">
        <f>S130*H130</f>
        <v>0</v>
      </c>
      <c r="AR130" s="231" t="s">
        <v>160</v>
      </c>
      <c r="AT130" s="231" t="s">
        <v>155</v>
      </c>
      <c r="AU130" s="231" t="s">
        <v>82</v>
      </c>
      <c r="AY130" s="18" t="s">
        <v>153</v>
      </c>
      <c r="BE130" s="232">
        <f>IF(N130="základní",J130,0)</f>
        <v>0</v>
      </c>
      <c r="BF130" s="232">
        <f>IF(N130="snížená",J130,0)</f>
        <v>0</v>
      </c>
      <c r="BG130" s="232">
        <f>IF(N130="zákl. přenesená",J130,0)</f>
        <v>0</v>
      </c>
      <c r="BH130" s="232">
        <f>IF(N130="sníž. přenesená",J130,0)</f>
        <v>0</v>
      </c>
      <c r="BI130" s="232">
        <f>IF(N130="nulová",J130,0)</f>
        <v>0</v>
      </c>
      <c r="BJ130" s="18" t="s">
        <v>82</v>
      </c>
      <c r="BK130" s="232">
        <f>ROUND(I130*H130,2)</f>
        <v>0</v>
      </c>
      <c r="BL130" s="18" t="s">
        <v>160</v>
      </c>
      <c r="BM130" s="231" t="s">
        <v>567</v>
      </c>
    </row>
    <row r="131" s="1" customFormat="1" ht="16.5" customHeight="1">
      <c r="B131" s="39"/>
      <c r="C131" s="220" t="s">
        <v>340</v>
      </c>
      <c r="D131" s="220" t="s">
        <v>155</v>
      </c>
      <c r="E131" s="221" t="s">
        <v>2560</v>
      </c>
      <c r="F131" s="222" t="s">
        <v>2561</v>
      </c>
      <c r="G131" s="223" t="s">
        <v>1279</v>
      </c>
      <c r="H131" s="224">
        <v>2</v>
      </c>
      <c r="I131" s="225"/>
      <c r="J131" s="226">
        <f>ROUND(I131*H131,2)</f>
        <v>0</v>
      </c>
      <c r="K131" s="222" t="s">
        <v>19</v>
      </c>
      <c r="L131" s="44"/>
      <c r="M131" s="227" t="s">
        <v>19</v>
      </c>
      <c r="N131" s="228" t="s">
        <v>45</v>
      </c>
      <c r="O131" s="84"/>
      <c r="P131" s="229">
        <f>O131*H131</f>
        <v>0</v>
      </c>
      <c r="Q131" s="229">
        <v>0</v>
      </c>
      <c r="R131" s="229">
        <f>Q131*H131</f>
        <v>0</v>
      </c>
      <c r="S131" s="229">
        <v>0</v>
      </c>
      <c r="T131" s="230">
        <f>S131*H131</f>
        <v>0</v>
      </c>
      <c r="AR131" s="231" t="s">
        <v>160</v>
      </c>
      <c r="AT131" s="231" t="s">
        <v>155</v>
      </c>
      <c r="AU131" s="231" t="s">
        <v>82</v>
      </c>
      <c r="AY131" s="18" t="s">
        <v>153</v>
      </c>
      <c r="BE131" s="232">
        <f>IF(N131="základní",J131,0)</f>
        <v>0</v>
      </c>
      <c r="BF131" s="232">
        <f>IF(N131="snížená",J131,0)</f>
        <v>0</v>
      </c>
      <c r="BG131" s="232">
        <f>IF(N131="zákl. přenesená",J131,0)</f>
        <v>0</v>
      </c>
      <c r="BH131" s="232">
        <f>IF(N131="sníž. přenesená",J131,0)</f>
        <v>0</v>
      </c>
      <c r="BI131" s="232">
        <f>IF(N131="nulová",J131,0)</f>
        <v>0</v>
      </c>
      <c r="BJ131" s="18" t="s">
        <v>82</v>
      </c>
      <c r="BK131" s="232">
        <f>ROUND(I131*H131,2)</f>
        <v>0</v>
      </c>
      <c r="BL131" s="18" t="s">
        <v>160</v>
      </c>
      <c r="BM131" s="231" t="s">
        <v>577</v>
      </c>
    </row>
    <row r="132" s="1" customFormat="1" ht="16.5" customHeight="1">
      <c r="B132" s="39"/>
      <c r="C132" s="220" t="s">
        <v>345</v>
      </c>
      <c r="D132" s="220" t="s">
        <v>155</v>
      </c>
      <c r="E132" s="221" t="s">
        <v>2562</v>
      </c>
      <c r="F132" s="222" t="s">
        <v>2563</v>
      </c>
      <c r="G132" s="223" t="s">
        <v>1279</v>
      </c>
      <c r="H132" s="224">
        <v>3</v>
      </c>
      <c r="I132" s="225"/>
      <c r="J132" s="226">
        <f>ROUND(I132*H132,2)</f>
        <v>0</v>
      </c>
      <c r="K132" s="222" t="s">
        <v>19</v>
      </c>
      <c r="L132" s="44"/>
      <c r="M132" s="227" t="s">
        <v>19</v>
      </c>
      <c r="N132" s="228" t="s">
        <v>45</v>
      </c>
      <c r="O132" s="84"/>
      <c r="P132" s="229">
        <f>O132*H132</f>
        <v>0</v>
      </c>
      <c r="Q132" s="229">
        <v>0</v>
      </c>
      <c r="R132" s="229">
        <f>Q132*H132</f>
        <v>0</v>
      </c>
      <c r="S132" s="229">
        <v>0</v>
      </c>
      <c r="T132" s="230">
        <f>S132*H132</f>
        <v>0</v>
      </c>
      <c r="AR132" s="231" t="s">
        <v>160</v>
      </c>
      <c r="AT132" s="231" t="s">
        <v>155</v>
      </c>
      <c r="AU132" s="231" t="s">
        <v>82</v>
      </c>
      <c r="AY132" s="18" t="s">
        <v>153</v>
      </c>
      <c r="BE132" s="232">
        <f>IF(N132="základní",J132,0)</f>
        <v>0</v>
      </c>
      <c r="BF132" s="232">
        <f>IF(N132="snížená",J132,0)</f>
        <v>0</v>
      </c>
      <c r="BG132" s="232">
        <f>IF(N132="zákl. přenesená",J132,0)</f>
        <v>0</v>
      </c>
      <c r="BH132" s="232">
        <f>IF(N132="sníž. přenesená",J132,0)</f>
        <v>0</v>
      </c>
      <c r="BI132" s="232">
        <f>IF(N132="nulová",J132,0)</f>
        <v>0</v>
      </c>
      <c r="BJ132" s="18" t="s">
        <v>82</v>
      </c>
      <c r="BK132" s="232">
        <f>ROUND(I132*H132,2)</f>
        <v>0</v>
      </c>
      <c r="BL132" s="18" t="s">
        <v>160</v>
      </c>
      <c r="BM132" s="231" t="s">
        <v>605</v>
      </c>
    </row>
    <row r="133" s="1" customFormat="1" ht="16.5" customHeight="1">
      <c r="B133" s="39"/>
      <c r="C133" s="220" t="s">
        <v>350</v>
      </c>
      <c r="D133" s="220" t="s">
        <v>155</v>
      </c>
      <c r="E133" s="221" t="s">
        <v>2564</v>
      </c>
      <c r="F133" s="222" t="s">
        <v>2565</v>
      </c>
      <c r="G133" s="223" t="s">
        <v>1279</v>
      </c>
      <c r="H133" s="224">
        <v>6</v>
      </c>
      <c r="I133" s="225"/>
      <c r="J133" s="226">
        <f>ROUND(I133*H133,2)</f>
        <v>0</v>
      </c>
      <c r="K133" s="222" t="s">
        <v>19</v>
      </c>
      <c r="L133" s="44"/>
      <c r="M133" s="227" t="s">
        <v>19</v>
      </c>
      <c r="N133" s="228" t="s">
        <v>45</v>
      </c>
      <c r="O133" s="84"/>
      <c r="P133" s="229">
        <f>O133*H133</f>
        <v>0</v>
      </c>
      <c r="Q133" s="229">
        <v>0</v>
      </c>
      <c r="R133" s="229">
        <f>Q133*H133</f>
        <v>0</v>
      </c>
      <c r="S133" s="229">
        <v>0</v>
      </c>
      <c r="T133" s="230">
        <f>S133*H133</f>
        <v>0</v>
      </c>
      <c r="AR133" s="231" t="s">
        <v>160</v>
      </c>
      <c r="AT133" s="231" t="s">
        <v>155</v>
      </c>
      <c r="AU133" s="231" t="s">
        <v>82</v>
      </c>
      <c r="AY133" s="18" t="s">
        <v>153</v>
      </c>
      <c r="BE133" s="232">
        <f>IF(N133="základní",J133,0)</f>
        <v>0</v>
      </c>
      <c r="BF133" s="232">
        <f>IF(N133="snížená",J133,0)</f>
        <v>0</v>
      </c>
      <c r="BG133" s="232">
        <f>IF(N133="zákl. přenesená",J133,0)</f>
        <v>0</v>
      </c>
      <c r="BH133" s="232">
        <f>IF(N133="sníž. přenesená",J133,0)</f>
        <v>0</v>
      </c>
      <c r="BI133" s="232">
        <f>IF(N133="nulová",J133,0)</f>
        <v>0</v>
      </c>
      <c r="BJ133" s="18" t="s">
        <v>82</v>
      </c>
      <c r="BK133" s="232">
        <f>ROUND(I133*H133,2)</f>
        <v>0</v>
      </c>
      <c r="BL133" s="18" t="s">
        <v>160</v>
      </c>
      <c r="BM133" s="231" t="s">
        <v>617</v>
      </c>
    </row>
    <row r="134" s="1" customFormat="1" ht="16.5" customHeight="1">
      <c r="B134" s="39"/>
      <c r="C134" s="220" t="s">
        <v>357</v>
      </c>
      <c r="D134" s="220" t="s">
        <v>155</v>
      </c>
      <c r="E134" s="221" t="s">
        <v>2566</v>
      </c>
      <c r="F134" s="222" t="s">
        <v>2567</v>
      </c>
      <c r="G134" s="223" t="s">
        <v>1279</v>
      </c>
      <c r="H134" s="224">
        <v>2</v>
      </c>
      <c r="I134" s="225"/>
      <c r="J134" s="226">
        <f>ROUND(I134*H134,2)</f>
        <v>0</v>
      </c>
      <c r="K134" s="222" t="s">
        <v>19</v>
      </c>
      <c r="L134" s="44"/>
      <c r="M134" s="227" t="s">
        <v>19</v>
      </c>
      <c r="N134" s="228" t="s">
        <v>45</v>
      </c>
      <c r="O134" s="84"/>
      <c r="P134" s="229">
        <f>O134*H134</f>
        <v>0</v>
      </c>
      <c r="Q134" s="229">
        <v>0</v>
      </c>
      <c r="R134" s="229">
        <f>Q134*H134</f>
        <v>0</v>
      </c>
      <c r="S134" s="229">
        <v>0</v>
      </c>
      <c r="T134" s="230">
        <f>S134*H134</f>
        <v>0</v>
      </c>
      <c r="AR134" s="231" t="s">
        <v>160</v>
      </c>
      <c r="AT134" s="231" t="s">
        <v>155</v>
      </c>
      <c r="AU134" s="231" t="s">
        <v>82</v>
      </c>
      <c r="AY134" s="18" t="s">
        <v>153</v>
      </c>
      <c r="BE134" s="232">
        <f>IF(N134="základní",J134,0)</f>
        <v>0</v>
      </c>
      <c r="BF134" s="232">
        <f>IF(N134="snížená",J134,0)</f>
        <v>0</v>
      </c>
      <c r="BG134" s="232">
        <f>IF(N134="zákl. přenesená",J134,0)</f>
        <v>0</v>
      </c>
      <c r="BH134" s="232">
        <f>IF(N134="sníž. přenesená",J134,0)</f>
        <v>0</v>
      </c>
      <c r="BI134" s="232">
        <f>IF(N134="nulová",J134,0)</f>
        <v>0</v>
      </c>
      <c r="BJ134" s="18" t="s">
        <v>82</v>
      </c>
      <c r="BK134" s="232">
        <f>ROUND(I134*H134,2)</f>
        <v>0</v>
      </c>
      <c r="BL134" s="18" t="s">
        <v>160</v>
      </c>
      <c r="BM134" s="231" t="s">
        <v>627</v>
      </c>
    </row>
    <row r="135" s="1" customFormat="1" ht="16.5" customHeight="1">
      <c r="B135" s="39"/>
      <c r="C135" s="220" t="s">
        <v>364</v>
      </c>
      <c r="D135" s="220" t="s">
        <v>155</v>
      </c>
      <c r="E135" s="221" t="s">
        <v>2568</v>
      </c>
      <c r="F135" s="222" t="s">
        <v>2569</v>
      </c>
      <c r="G135" s="223" t="s">
        <v>1279</v>
      </c>
      <c r="H135" s="224">
        <v>1</v>
      </c>
      <c r="I135" s="225"/>
      <c r="J135" s="226">
        <f>ROUND(I135*H135,2)</f>
        <v>0</v>
      </c>
      <c r="K135" s="222" t="s">
        <v>19</v>
      </c>
      <c r="L135" s="44"/>
      <c r="M135" s="227" t="s">
        <v>19</v>
      </c>
      <c r="N135" s="228" t="s">
        <v>45</v>
      </c>
      <c r="O135" s="84"/>
      <c r="P135" s="229">
        <f>O135*H135</f>
        <v>0</v>
      </c>
      <c r="Q135" s="229">
        <v>0</v>
      </c>
      <c r="R135" s="229">
        <f>Q135*H135</f>
        <v>0</v>
      </c>
      <c r="S135" s="229">
        <v>0</v>
      </c>
      <c r="T135" s="230">
        <f>S135*H135</f>
        <v>0</v>
      </c>
      <c r="AR135" s="231" t="s">
        <v>160</v>
      </c>
      <c r="AT135" s="231" t="s">
        <v>155</v>
      </c>
      <c r="AU135" s="231" t="s">
        <v>82</v>
      </c>
      <c r="AY135" s="18" t="s">
        <v>153</v>
      </c>
      <c r="BE135" s="232">
        <f>IF(N135="základní",J135,0)</f>
        <v>0</v>
      </c>
      <c r="BF135" s="232">
        <f>IF(N135="snížená",J135,0)</f>
        <v>0</v>
      </c>
      <c r="BG135" s="232">
        <f>IF(N135="zákl. přenesená",J135,0)</f>
        <v>0</v>
      </c>
      <c r="BH135" s="232">
        <f>IF(N135="sníž. přenesená",J135,0)</f>
        <v>0</v>
      </c>
      <c r="BI135" s="232">
        <f>IF(N135="nulová",J135,0)</f>
        <v>0</v>
      </c>
      <c r="BJ135" s="18" t="s">
        <v>82</v>
      </c>
      <c r="BK135" s="232">
        <f>ROUND(I135*H135,2)</f>
        <v>0</v>
      </c>
      <c r="BL135" s="18" t="s">
        <v>160</v>
      </c>
      <c r="BM135" s="231" t="s">
        <v>636</v>
      </c>
    </row>
    <row r="136" s="1" customFormat="1" ht="16.5" customHeight="1">
      <c r="B136" s="39"/>
      <c r="C136" s="220" t="s">
        <v>370</v>
      </c>
      <c r="D136" s="220" t="s">
        <v>155</v>
      </c>
      <c r="E136" s="221" t="s">
        <v>2570</v>
      </c>
      <c r="F136" s="222" t="s">
        <v>2571</v>
      </c>
      <c r="G136" s="223" t="s">
        <v>1279</v>
      </c>
      <c r="H136" s="224">
        <v>2</v>
      </c>
      <c r="I136" s="225"/>
      <c r="J136" s="226">
        <f>ROUND(I136*H136,2)</f>
        <v>0</v>
      </c>
      <c r="K136" s="222" t="s">
        <v>19</v>
      </c>
      <c r="L136" s="44"/>
      <c r="M136" s="227" t="s">
        <v>19</v>
      </c>
      <c r="N136" s="228" t="s">
        <v>45</v>
      </c>
      <c r="O136" s="84"/>
      <c r="P136" s="229">
        <f>O136*H136</f>
        <v>0</v>
      </c>
      <c r="Q136" s="229">
        <v>0</v>
      </c>
      <c r="R136" s="229">
        <f>Q136*H136</f>
        <v>0</v>
      </c>
      <c r="S136" s="229">
        <v>0</v>
      </c>
      <c r="T136" s="230">
        <f>S136*H136</f>
        <v>0</v>
      </c>
      <c r="AR136" s="231" t="s">
        <v>160</v>
      </c>
      <c r="AT136" s="231" t="s">
        <v>155</v>
      </c>
      <c r="AU136" s="231" t="s">
        <v>82</v>
      </c>
      <c r="AY136" s="18" t="s">
        <v>153</v>
      </c>
      <c r="BE136" s="232">
        <f>IF(N136="základní",J136,0)</f>
        <v>0</v>
      </c>
      <c r="BF136" s="232">
        <f>IF(N136="snížená",J136,0)</f>
        <v>0</v>
      </c>
      <c r="BG136" s="232">
        <f>IF(N136="zákl. přenesená",J136,0)</f>
        <v>0</v>
      </c>
      <c r="BH136" s="232">
        <f>IF(N136="sníž. přenesená",J136,0)</f>
        <v>0</v>
      </c>
      <c r="BI136" s="232">
        <f>IF(N136="nulová",J136,0)</f>
        <v>0</v>
      </c>
      <c r="BJ136" s="18" t="s">
        <v>82</v>
      </c>
      <c r="BK136" s="232">
        <f>ROUND(I136*H136,2)</f>
        <v>0</v>
      </c>
      <c r="BL136" s="18" t="s">
        <v>160</v>
      </c>
      <c r="BM136" s="231" t="s">
        <v>645</v>
      </c>
    </row>
    <row r="137" s="11" customFormat="1" ht="25.92" customHeight="1">
      <c r="B137" s="204"/>
      <c r="C137" s="205"/>
      <c r="D137" s="206" t="s">
        <v>73</v>
      </c>
      <c r="E137" s="207" t="s">
        <v>2227</v>
      </c>
      <c r="F137" s="207" t="s">
        <v>2572</v>
      </c>
      <c r="G137" s="205"/>
      <c r="H137" s="205"/>
      <c r="I137" s="208"/>
      <c r="J137" s="209">
        <f>BK137</f>
        <v>0</v>
      </c>
      <c r="K137" s="205"/>
      <c r="L137" s="210"/>
      <c r="M137" s="211"/>
      <c r="N137" s="212"/>
      <c r="O137" s="212"/>
      <c r="P137" s="213">
        <f>SUM(P138:P141)</f>
        <v>0</v>
      </c>
      <c r="Q137" s="212"/>
      <c r="R137" s="213">
        <f>SUM(R138:R141)</f>
        <v>0</v>
      </c>
      <c r="S137" s="212"/>
      <c r="T137" s="214">
        <f>SUM(T138:T141)</f>
        <v>0</v>
      </c>
      <c r="AR137" s="215" t="s">
        <v>82</v>
      </c>
      <c r="AT137" s="216" t="s">
        <v>73</v>
      </c>
      <c r="AU137" s="216" t="s">
        <v>74</v>
      </c>
      <c r="AY137" s="215" t="s">
        <v>153</v>
      </c>
      <c r="BK137" s="217">
        <f>SUM(BK138:BK141)</f>
        <v>0</v>
      </c>
    </row>
    <row r="138" s="1" customFormat="1" ht="16.5" customHeight="1">
      <c r="B138" s="39"/>
      <c r="C138" s="220" t="s">
        <v>378</v>
      </c>
      <c r="D138" s="220" t="s">
        <v>155</v>
      </c>
      <c r="E138" s="221" t="s">
        <v>2573</v>
      </c>
      <c r="F138" s="222" t="s">
        <v>2574</v>
      </c>
      <c r="G138" s="223" t="s">
        <v>1279</v>
      </c>
      <c r="H138" s="224">
        <v>33</v>
      </c>
      <c r="I138" s="225"/>
      <c r="J138" s="226">
        <f>ROUND(I138*H138,2)</f>
        <v>0</v>
      </c>
      <c r="K138" s="222" t="s">
        <v>19</v>
      </c>
      <c r="L138" s="44"/>
      <c r="M138" s="227" t="s">
        <v>19</v>
      </c>
      <c r="N138" s="228" t="s">
        <v>45</v>
      </c>
      <c r="O138" s="84"/>
      <c r="P138" s="229">
        <f>O138*H138</f>
        <v>0</v>
      </c>
      <c r="Q138" s="229">
        <v>0</v>
      </c>
      <c r="R138" s="229">
        <f>Q138*H138</f>
        <v>0</v>
      </c>
      <c r="S138" s="229">
        <v>0</v>
      </c>
      <c r="T138" s="230">
        <f>S138*H138</f>
        <v>0</v>
      </c>
      <c r="AR138" s="231" t="s">
        <v>160</v>
      </c>
      <c r="AT138" s="231" t="s">
        <v>155</v>
      </c>
      <c r="AU138" s="231" t="s">
        <v>82</v>
      </c>
      <c r="AY138" s="18" t="s">
        <v>153</v>
      </c>
      <c r="BE138" s="232">
        <f>IF(N138="základní",J138,0)</f>
        <v>0</v>
      </c>
      <c r="BF138" s="232">
        <f>IF(N138="snížená",J138,0)</f>
        <v>0</v>
      </c>
      <c r="BG138" s="232">
        <f>IF(N138="zákl. přenesená",J138,0)</f>
        <v>0</v>
      </c>
      <c r="BH138" s="232">
        <f>IF(N138="sníž. přenesená",J138,0)</f>
        <v>0</v>
      </c>
      <c r="BI138" s="232">
        <f>IF(N138="nulová",J138,0)</f>
        <v>0</v>
      </c>
      <c r="BJ138" s="18" t="s">
        <v>82</v>
      </c>
      <c r="BK138" s="232">
        <f>ROUND(I138*H138,2)</f>
        <v>0</v>
      </c>
      <c r="BL138" s="18" t="s">
        <v>160</v>
      </c>
      <c r="BM138" s="231" t="s">
        <v>654</v>
      </c>
    </row>
    <row r="139" s="1" customFormat="1" ht="16.5" customHeight="1">
      <c r="B139" s="39"/>
      <c r="C139" s="220" t="s">
        <v>382</v>
      </c>
      <c r="D139" s="220" t="s">
        <v>155</v>
      </c>
      <c r="E139" s="221" t="s">
        <v>2575</v>
      </c>
      <c r="F139" s="222" t="s">
        <v>2576</v>
      </c>
      <c r="G139" s="223" t="s">
        <v>1279</v>
      </c>
      <c r="H139" s="224">
        <v>1</v>
      </c>
      <c r="I139" s="225"/>
      <c r="J139" s="226">
        <f>ROUND(I139*H139,2)</f>
        <v>0</v>
      </c>
      <c r="K139" s="222" t="s">
        <v>19</v>
      </c>
      <c r="L139" s="44"/>
      <c r="M139" s="227" t="s">
        <v>19</v>
      </c>
      <c r="N139" s="228" t="s">
        <v>45</v>
      </c>
      <c r="O139" s="84"/>
      <c r="P139" s="229">
        <f>O139*H139</f>
        <v>0</v>
      </c>
      <c r="Q139" s="229">
        <v>0</v>
      </c>
      <c r="R139" s="229">
        <f>Q139*H139</f>
        <v>0</v>
      </c>
      <c r="S139" s="229">
        <v>0</v>
      </c>
      <c r="T139" s="230">
        <f>S139*H139</f>
        <v>0</v>
      </c>
      <c r="AR139" s="231" t="s">
        <v>160</v>
      </c>
      <c r="AT139" s="231" t="s">
        <v>155</v>
      </c>
      <c r="AU139" s="231" t="s">
        <v>82</v>
      </c>
      <c r="AY139" s="18" t="s">
        <v>153</v>
      </c>
      <c r="BE139" s="232">
        <f>IF(N139="základní",J139,0)</f>
        <v>0</v>
      </c>
      <c r="BF139" s="232">
        <f>IF(N139="snížená",J139,0)</f>
        <v>0</v>
      </c>
      <c r="BG139" s="232">
        <f>IF(N139="zákl. přenesená",J139,0)</f>
        <v>0</v>
      </c>
      <c r="BH139" s="232">
        <f>IF(N139="sníž. přenesená",J139,0)</f>
        <v>0</v>
      </c>
      <c r="BI139" s="232">
        <f>IF(N139="nulová",J139,0)</f>
        <v>0</v>
      </c>
      <c r="BJ139" s="18" t="s">
        <v>82</v>
      </c>
      <c r="BK139" s="232">
        <f>ROUND(I139*H139,2)</f>
        <v>0</v>
      </c>
      <c r="BL139" s="18" t="s">
        <v>160</v>
      </c>
      <c r="BM139" s="231" t="s">
        <v>665</v>
      </c>
    </row>
    <row r="140" s="1" customFormat="1" ht="16.5" customHeight="1">
      <c r="B140" s="39"/>
      <c r="C140" s="220" t="s">
        <v>441</v>
      </c>
      <c r="D140" s="220" t="s">
        <v>155</v>
      </c>
      <c r="E140" s="221" t="s">
        <v>2577</v>
      </c>
      <c r="F140" s="222" t="s">
        <v>2578</v>
      </c>
      <c r="G140" s="223" t="s">
        <v>1279</v>
      </c>
      <c r="H140" s="224">
        <v>22</v>
      </c>
      <c r="I140" s="225"/>
      <c r="J140" s="226">
        <f>ROUND(I140*H140,2)</f>
        <v>0</v>
      </c>
      <c r="K140" s="222" t="s">
        <v>19</v>
      </c>
      <c r="L140" s="44"/>
      <c r="M140" s="227" t="s">
        <v>19</v>
      </c>
      <c r="N140" s="228" t="s">
        <v>45</v>
      </c>
      <c r="O140" s="84"/>
      <c r="P140" s="229">
        <f>O140*H140</f>
        <v>0</v>
      </c>
      <c r="Q140" s="229">
        <v>0</v>
      </c>
      <c r="R140" s="229">
        <f>Q140*H140</f>
        <v>0</v>
      </c>
      <c r="S140" s="229">
        <v>0</v>
      </c>
      <c r="T140" s="230">
        <f>S140*H140</f>
        <v>0</v>
      </c>
      <c r="AR140" s="231" t="s">
        <v>160</v>
      </c>
      <c r="AT140" s="231" t="s">
        <v>155</v>
      </c>
      <c r="AU140" s="231" t="s">
        <v>82</v>
      </c>
      <c r="AY140" s="18" t="s">
        <v>153</v>
      </c>
      <c r="BE140" s="232">
        <f>IF(N140="základní",J140,0)</f>
        <v>0</v>
      </c>
      <c r="BF140" s="232">
        <f>IF(N140="snížená",J140,0)</f>
        <v>0</v>
      </c>
      <c r="BG140" s="232">
        <f>IF(N140="zákl. přenesená",J140,0)</f>
        <v>0</v>
      </c>
      <c r="BH140" s="232">
        <f>IF(N140="sníž. přenesená",J140,0)</f>
        <v>0</v>
      </c>
      <c r="BI140" s="232">
        <f>IF(N140="nulová",J140,0)</f>
        <v>0</v>
      </c>
      <c r="BJ140" s="18" t="s">
        <v>82</v>
      </c>
      <c r="BK140" s="232">
        <f>ROUND(I140*H140,2)</f>
        <v>0</v>
      </c>
      <c r="BL140" s="18" t="s">
        <v>160</v>
      </c>
      <c r="BM140" s="231" t="s">
        <v>674</v>
      </c>
    </row>
    <row r="141" s="1" customFormat="1" ht="16.5" customHeight="1">
      <c r="B141" s="39"/>
      <c r="C141" s="220" t="s">
        <v>445</v>
      </c>
      <c r="D141" s="220" t="s">
        <v>155</v>
      </c>
      <c r="E141" s="221" t="s">
        <v>2579</v>
      </c>
      <c r="F141" s="222" t="s">
        <v>2580</v>
      </c>
      <c r="G141" s="223" t="s">
        <v>1279</v>
      </c>
      <c r="H141" s="224">
        <v>7</v>
      </c>
      <c r="I141" s="225"/>
      <c r="J141" s="226">
        <f>ROUND(I141*H141,2)</f>
        <v>0</v>
      </c>
      <c r="K141" s="222" t="s">
        <v>19</v>
      </c>
      <c r="L141" s="44"/>
      <c r="M141" s="227" t="s">
        <v>19</v>
      </c>
      <c r="N141" s="228" t="s">
        <v>45</v>
      </c>
      <c r="O141" s="84"/>
      <c r="P141" s="229">
        <f>O141*H141</f>
        <v>0</v>
      </c>
      <c r="Q141" s="229">
        <v>0</v>
      </c>
      <c r="R141" s="229">
        <f>Q141*H141</f>
        <v>0</v>
      </c>
      <c r="S141" s="229">
        <v>0</v>
      </c>
      <c r="T141" s="230">
        <f>S141*H141</f>
        <v>0</v>
      </c>
      <c r="AR141" s="231" t="s">
        <v>160</v>
      </c>
      <c r="AT141" s="231" t="s">
        <v>155</v>
      </c>
      <c r="AU141" s="231" t="s">
        <v>82</v>
      </c>
      <c r="AY141" s="18" t="s">
        <v>153</v>
      </c>
      <c r="BE141" s="232">
        <f>IF(N141="základní",J141,0)</f>
        <v>0</v>
      </c>
      <c r="BF141" s="232">
        <f>IF(N141="snížená",J141,0)</f>
        <v>0</v>
      </c>
      <c r="BG141" s="232">
        <f>IF(N141="zákl. přenesená",J141,0)</f>
        <v>0</v>
      </c>
      <c r="BH141" s="232">
        <f>IF(N141="sníž. přenesená",J141,0)</f>
        <v>0</v>
      </c>
      <c r="BI141" s="232">
        <f>IF(N141="nulová",J141,0)</f>
        <v>0</v>
      </c>
      <c r="BJ141" s="18" t="s">
        <v>82</v>
      </c>
      <c r="BK141" s="232">
        <f>ROUND(I141*H141,2)</f>
        <v>0</v>
      </c>
      <c r="BL141" s="18" t="s">
        <v>160</v>
      </c>
      <c r="BM141" s="231" t="s">
        <v>683</v>
      </c>
    </row>
    <row r="142" s="11" customFormat="1" ht="25.92" customHeight="1">
      <c r="B142" s="204"/>
      <c r="C142" s="205"/>
      <c r="D142" s="206" t="s">
        <v>73</v>
      </c>
      <c r="E142" s="207" t="s">
        <v>2581</v>
      </c>
      <c r="F142" s="207" t="s">
        <v>2582</v>
      </c>
      <c r="G142" s="205"/>
      <c r="H142" s="205"/>
      <c r="I142" s="208"/>
      <c r="J142" s="209">
        <f>BK142</f>
        <v>0</v>
      </c>
      <c r="K142" s="205"/>
      <c r="L142" s="210"/>
      <c r="M142" s="211"/>
      <c r="N142" s="212"/>
      <c r="O142" s="212"/>
      <c r="P142" s="213">
        <f>SUM(P143:P148)</f>
        <v>0</v>
      </c>
      <c r="Q142" s="212"/>
      <c r="R142" s="213">
        <f>SUM(R143:R148)</f>
        <v>0</v>
      </c>
      <c r="S142" s="212"/>
      <c r="T142" s="214">
        <f>SUM(T143:T148)</f>
        <v>0</v>
      </c>
      <c r="AR142" s="215" t="s">
        <v>82</v>
      </c>
      <c r="AT142" s="216" t="s">
        <v>73</v>
      </c>
      <c r="AU142" s="216" t="s">
        <v>74</v>
      </c>
      <c r="AY142" s="215" t="s">
        <v>153</v>
      </c>
      <c r="BK142" s="217">
        <f>SUM(BK143:BK148)</f>
        <v>0</v>
      </c>
    </row>
    <row r="143" s="1" customFormat="1" ht="16.5" customHeight="1">
      <c r="B143" s="39"/>
      <c r="C143" s="220" t="s">
        <v>449</v>
      </c>
      <c r="D143" s="220" t="s">
        <v>155</v>
      </c>
      <c r="E143" s="221" t="s">
        <v>2583</v>
      </c>
      <c r="F143" s="222" t="s">
        <v>2584</v>
      </c>
      <c r="G143" s="223" t="s">
        <v>2034</v>
      </c>
      <c r="H143" s="224">
        <v>72</v>
      </c>
      <c r="I143" s="225"/>
      <c r="J143" s="226">
        <f>ROUND(I143*H143,2)</f>
        <v>0</v>
      </c>
      <c r="K143" s="222" t="s">
        <v>19</v>
      </c>
      <c r="L143" s="44"/>
      <c r="M143" s="227" t="s">
        <v>19</v>
      </c>
      <c r="N143" s="228" t="s">
        <v>45</v>
      </c>
      <c r="O143" s="84"/>
      <c r="P143" s="229">
        <f>O143*H143</f>
        <v>0</v>
      </c>
      <c r="Q143" s="229">
        <v>0</v>
      </c>
      <c r="R143" s="229">
        <f>Q143*H143</f>
        <v>0</v>
      </c>
      <c r="S143" s="229">
        <v>0</v>
      </c>
      <c r="T143" s="230">
        <f>S143*H143</f>
        <v>0</v>
      </c>
      <c r="AR143" s="231" t="s">
        <v>160</v>
      </c>
      <c r="AT143" s="231" t="s">
        <v>155</v>
      </c>
      <c r="AU143" s="231" t="s">
        <v>82</v>
      </c>
      <c r="AY143" s="18" t="s">
        <v>153</v>
      </c>
      <c r="BE143" s="232">
        <f>IF(N143="základní",J143,0)</f>
        <v>0</v>
      </c>
      <c r="BF143" s="232">
        <f>IF(N143="snížená",J143,0)</f>
        <v>0</v>
      </c>
      <c r="BG143" s="232">
        <f>IF(N143="zákl. přenesená",J143,0)</f>
        <v>0</v>
      </c>
      <c r="BH143" s="232">
        <f>IF(N143="sníž. přenesená",J143,0)</f>
        <v>0</v>
      </c>
      <c r="BI143" s="232">
        <f>IF(N143="nulová",J143,0)</f>
        <v>0</v>
      </c>
      <c r="BJ143" s="18" t="s">
        <v>82</v>
      </c>
      <c r="BK143" s="232">
        <f>ROUND(I143*H143,2)</f>
        <v>0</v>
      </c>
      <c r="BL143" s="18" t="s">
        <v>160</v>
      </c>
      <c r="BM143" s="231" t="s">
        <v>693</v>
      </c>
    </row>
    <row r="144" s="1" customFormat="1" ht="16.5" customHeight="1">
      <c r="B144" s="39"/>
      <c r="C144" s="220" t="s">
        <v>453</v>
      </c>
      <c r="D144" s="220" t="s">
        <v>155</v>
      </c>
      <c r="E144" s="221" t="s">
        <v>2585</v>
      </c>
      <c r="F144" s="222" t="s">
        <v>2586</v>
      </c>
      <c r="G144" s="223" t="s">
        <v>921</v>
      </c>
      <c r="H144" s="224">
        <v>1</v>
      </c>
      <c r="I144" s="225"/>
      <c r="J144" s="226">
        <f>ROUND(I144*H144,2)</f>
        <v>0</v>
      </c>
      <c r="K144" s="222" t="s">
        <v>19</v>
      </c>
      <c r="L144" s="44"/>
      <c r="M144" s="227" t="s">
        <v>19</v>
      </c>
      <c r="N144" s="228" t="s">
        <v>45</v>
      </c>
      <c r="O144" s="84"/>
      <c r="P144" s="229">
        <f>O144*H144</f>
        <v>0</v>
      </c>
      <c r="Q144" s="229">
        <v>0</v>
      </c>
      <c r="R144" s="229">
        <f>Q144*H144</f>
        <v>0</v>
      </c>
      <c r="S144" s="229">
        <v>0</v>
      </c>
      <c r="T144" s="230">
        <f>S144*H144</f>
        <v>0</v>
      </c>
      <c r="AR144" s="231" t="s">
        <v>160</v>
      </c>
      <c r="AT144" s="231" t="s">
        <v>155</v>
      </c>
      <c r="AU144" s="231" t="s">
        <v>82</v>
      </c>
      <c r="AY144" s="18" t="s">
        <v>153</v>
      </c>
      <c r="BE144" s="232">
        <f>IF(N144="základní",J144,0)</f>
        <v>0</v>
      </c>
      <c r="BF144" s="232">
        <f>IF(N144="snížená",J144,0)</f>
        <v>0</v>
      </c>
      <c r="BG144" s="232">
        <f>IF(N144="zákl. přenesená",J144,0)</f>
        <v>0</v>
      </c>
      <c r="BH144" s="232">
        <f>IF(N144="sníž. přenesená",J144,0)</f>
        <v>0</v>
      </c>
      <c r="BI144" s="232">
        <f>IF(N144="nulová",J144,0)</f>
        <v>0</v>
      </c>
      <c r="BJ144" s="18" t="s">
        <v>82</v>
      </c>
      <c r="BK144" s="232">
        <f>ROUND(I144*H144,2)</f>
        <v>0</v>
      </c>
      <c r="BL144" s="18" t="s">
        <v>160</v>
      </c>
      <c r="BM144" s="231" t="s">
        <v>704</v>
      </c>
    </row>
    <row r="145" s="1" customFormat="1" ht="24" customHeight="1">
      <c r="B145" s="39"/>
      <c r="C145" s="220" t="s">
        <v>465</v>
      </c>
      <c r="D145" s="220" t="s">
        <v>155</v>
      </c>
      <c r="E145" s="221" t="s">
        <v>2587</v>
      </c>
      <c r="F145" s="222" t="s">
        <v>2588</v>
      </c>
      <c r="G145" s="223" t="s">
        <v>921</v>
      </c>
      <c r="H145" s="224">
        <v>1</v>
      </c>
      <c r="I145" s="225"/>
      <c r="J145" s="226">
        <f>ROUND(I145*H145,2)</f>
        <v>0</v>
      </c>
      <c r="K145" s="222" t="s">
        <v>19</v>
      </c>
      <c r="L145" s="44"/>
      <c r="M145" s="227" t="s">
        <v>19</v>
      </c>
      <c r="N145" s="228" t="s">
        <v>45</v>
      </c>
      <c r="O145" s="84"/>
      <c r="P145" s="229">
        <f>O145*H145</f>
        <v>0</v>
      </c>
      <c r="Q145" s="229">
        <v>0</v>
      </c>
      <c r="R145" s="229">
        <f>Q145*H145</f>
        <v>0</v>
      </c>
      <c r="S145" s="229">
        <v>0</v>
      </c>
      <c r="T145" s="230">
        <f>S145*H145</f>
        <v>0</v>
      </c>
      <c r="AR145" s="231" t="s">
        <v>160</v>
      </c>
      <c r="AT145" s="231" t="s">
        <v>155</v>
      </c>
      <c r="AU145" s="231" t="s">
        <v>82</v>
      </c>
      <c r="AY145" s="18" t="s">
        <v>153</v>
      </c>
      <c r="BE145" s="232">
        <f>IF(N145="základní",J145,0)</f>
        <v>0</v>
      </c>
      <c r="BF145" s="232">
        <f>IF(N145="snížená",J145,0)</f>
        <v>0</v>
      </c>
      <c r="BG145" s="232">
        <f>IF(N145="zákl. přenesená",J145,0)</f>
        <v>0</v>
      </c>
      <c r="BH145" s="232">
        <f>IF(N145="sníž. přenesená",J145,0)</f>
        <v>0</v>
      </c>
      <c r="BI145" s="232">
        <f>IF(N145="nulová",J145,0)</f>
        <v>0</v>
      </c>
      <c r="BJ145" s="18" t="s">
        <v>82</v>
      </c>
      <c r="BK145" s="232">
        <f>ROUND(I145*H145,2)</f>
        <v>0</v>
      </c>
      <c r="BL145" s="18" t="s">
        <v>160</v>
      </c>
      <c r="BM145" s="231" t="s">
        <v>713</v>
      </c>
    </row>
    <row r="146" s="1" customFormat="1" ht="16.5" customHeight="1">
      <c r="B146" s="39"/>
      <c r="C146" s="220" t="s">
        <v>472</v>
      </c>
      <c r="D146" s="220" t="s">
        <v>155</v>
      </c>
      <c r="E146" s="221" t="s">
        <v>2589</v>
      </c>
      <c r="F146" s="222" t="s">
        <v>2590</v>
      </c>
      <c r="G146" s="223" t="s">
        <v>921</v>
      </c>
      <c r="H146" s="224">
        <v>1</v>
      </c>
      <c r="I146" s="225"/>
      <c r="J146" s="226">
        <f>ROUND(I146*H146,2)</f>
        <v>0</v>
      </c>
      <c r="K146" s="222" t="s">
        <v>19</v>
      </c>
      <c r="L146" s="44"/>
      <c r="M146" s="227" t="s">
        <v>19</v>
      </c>
      <c r="N146" s="228" t="s">
        <v>45</v>
      </c>
      <c r="O146" s="84"/>
      <c r="P146" s="229">
        <f>O146*H146</f>
        <v>0</v>
      </c>
      <c r="Q146" s="229">
        <v>0</v>
      </c>
      <c r="R146" s="229">
        <f>Q146*H146</f>
        <v>0</v>
      </c>
      <c r="S146" s="229">
        <v>0</v>
      </c>
      <c r="T146" s="230">
        <f>S146*H146</f>
        <v>0</v>
      </c>
      <c r="AR146" s="231" t="s">
        <v>160</v>
      </c>
      <c r="AT146" s="231" t="s">
        <v>155</v>
      </c>
      <c r="AU146" s="231" t="s">
        <v>82</v>
      </c>
      <c r="AY146" s="18" t="s">
        <v>153</v>
      </c>
      <c r="BE146" s="232">
        <f>IF(N146="základní",J146,0)</f>
        <v>0</v>
      </c>
      <c r="BF146" s="232">
        <f>IF(N146="snížená",J146,0)</f>
        <v>0</v>
      </c>
      <c r="BG146" s="232">
        <f>IF(N146="zákl. přenesená",J146,0)</f>
        <v>0</v>
      </c>
      <c r="BH146" s="232">
        <f>IF(N146="sníž. přenesená",J146,0)</f>
        <v>0</v>
      </c>
      <c r="BI146" s="232">
        <f>IF(N146="nulová",J146,0)</f>
        <v>0</v>
      </c>
      <c r="BJ146" s="18" t="s">
        <v>82</v>
      </c>
      <c r="BK146" s="232">
        <f>ROUND(I146*H146,2)</f>
        <v>0</v>
      </c>
      <c r="BL146" s="18" t="s">
        <v>160</v>
      </c>
      <c r="BM146" s="231" t="s">
        <v>725</v>
      </c>
    </row>
    <row r="147" s="1" customFormat="1" ht="16.5" customHeight="1">
      <c r="B147" s="39"/>
      <c r="C147" s="220" t="s">
        <v>477</v>
      </c>
      <c r="D147" s="220" t="s">
        <v>155</v>
      </c>
      <c r="E147" s="221" t="s">
        <v>2591</v>
      </c>
      <c r="F147" s="222" t="s">
        <v>2592</v>
      </c>
      <c r="G147" s="223" t="s">
        <v>921</v>
      </c>
      <c r="H147" s="224">
        <v>1</v>
      </c>
      <c r="I147" s="225"/>
      <c r="J147" s="226">
        <f>ROUND(I147*H147,2)</f>
        <v>0</v>
      </c>
      <c r="K147" s="222" t="s">
        <v>19</v>
      </c>
      <c r="L147" s="44"/>
      <c r="M147" s="227" t="s">
        <v>19</v>
      </c>
      <c r="N147" s="228" t="s">
        <v>45</v>
      </c>
      <c r="O147" s="84"/>
      <c r="P147" s="229">
        <f>O147*H147</f>
        <v>0</v>
      </c>
      <c r="Q147" s="229">
        <v>0</v>
      </c>
      <c r="R147" s="229">
        <f>Q147*H147</f>
        <v>0</v>
      </c>
      <c r="S147" s="229">
        <v>0</v>
      </c>
      <c r="T147" s="230">
        <f>S147*H147</f>
        <v>0</v>
      </c>
      <c r="AR147" s="231" t="s">
        <v>160</v>
      </c>
      <c r="AT147" s="231" t="s">
        <v>155</v>
      </c>
      <c r="AU147" s="231" t="s">
        <v>82</v>
      </c>
      <c r="AY147" s="18" t="s">
        <v>153</v>
      </c>
      <c r="BE147" s="232">
        <f>IF(N147="základní",J147,0)</f>
        <v>0</v>
      </c>
      <c r="BF147" s="232">
        <f>IF(N147="snížená",J147,0)</f>
        <v>0</v>
      </c>
      <c r="BG147" s="232">
        <f>IF(N147="zákl. přenesená",J147,0)</f>
        <v>0</v>
      </c>
      <c r="BH147" s="232">
        <f>IF(N147="sníž. přenesená",J147,0)</f>
        <v>0</v>
      </c>
      <c r="BI147" s="232">
        <f>IF(N147="nulová",J147,0)</f>
        <v>0</v>
      </c>
      <c r="BJ147" s="18" t="s">
        <v>82</v>
      </c>
      <c r="BK147" s="232">
        <f>ROUND(I147*H147,2)</f>
        <v>0</v>
      </c>
      <c r="BL147" s="18" t="s">
        <v>160</v>
      </c>
      <c r="BM147" s="231" t="s">
        <v>736</v>
      </c>
    </row>
    <row r="148" s="1" customFormat="1" ht="16.5" customHeight="1">
      <c r="B148" s="39"/>
      <c r="C148" s="220" t="s">
        <v>483</v>
      </c>
      <c r="D148" s="220" t="s">
        <v>155</v>
      </c>
      <c r="E148" s="221" t="s">
        <v>2593</v>
      </c>
      <c r="F148" s="222" t="s">
        <v>2594</v>
      </c>
      <c r="G148" s="223" t="s">
        <v>2595</v>
      </c>
      <c r="H148" s="224">
        <v>1</v>
      </c>
      <c r="I148" s="225"/>
      <c r="J148" s="226">
        <f>ROUND(I148*H148,2)</f>
        <v>0</v>
      </c>
      <c r="K148" s="222" t="s">
        <v>19</v>
      </c>
      <c r="L148" s="44"/>
      <c r="M148" s="227" t="s">
        <v>19</v>
      </c>
      <c r="N148" s="228" t="s">
        <v>45</v>
      </c>
      <c r="O148" s="84"/>
      <c r="P148" s="229">
        <f>O148*H148</f>
        <v>0</v>
      </c>
      <c r="Q148" s="229">
        <v>0</v>
      </c>
      <c r="R148" s="229">
        <f>Q148*H148</f>
        <v>0</v>
      </c>
      <c r="S148" s="229">
        <v>0</v>
      </c>
      <c r="T148" s="230">
        <f>S148*H148</f>
        <v>0</v>
      </c>
      <c r="AR148" s="231" t="s">
        <v>160</v>
      </c>
      <c r="AT148" s="231" t="s">
        <v>155</v>
      </c>
      <c r="AU148" s="231" t="s">
        <v>82</v>
      </c>
      <c r="AY148" s="18" t="s">
        <v>153</v>
      </c>
      <c r="BE148" s="232">
        <f>IF(N148="základní",J148,0)</f>
        <v>0</v>
      </c>
      <c r="BF148" s="232">
        <f>IF(N148="snížená",J148,0)</f>
        <v>0</v>
      </c>
      <c r="BG148" s="232">
        <f>IF(N148="zákl. přenesená",J148,0)</f>
        <v>0</v>
      </c>
      <c r="BH148" s="232">
        <f>IF(N148="sníž. přenesená",J148,0)</f>
        <v>0</v>
      </c>
      <c r="BI148" s="232">
        <f>IF(N148="nulová",J148,0)</f>
        <v>0</v>
      </c>
      <c r="BJ148" s="18" t="s">
        <v>82</v>
      </c>
      <c r="BK148" s="232">
        <f>ROUND(I148*H148,2)</f>
        <v>0</v>
      </c>
      <c r="BL148" s="18" t="s">
        <v>160</v>
      </c>
      <c r="BM148" s="231" t="s">
        <v>748</v>
      </c>
    </row>
    <row r="149" s="11" customFormat="1" ht="25.92" customHeight="1">
      <c r="B149" s="204"/>
      <c r="C149" s="205"/>
      <c r="D149" s="206" t="s">
        <v>73</v>
      </c>
      <c r="E149" s="207" t="s">
        <v>2596</v>
      </c>
      <c r="F149" s="207" t="s">
        <v>2597</v>
      </c>
      <c r="G149" s="205"/>
      <c r="H149" s="205"/>
      <c r="I149" s="208"/>
      <c r="J149" s="209">
        <f>BK149</f>
        <v>0</v>
      </c>
      <c r="K149" s="205"/>
      <c r="L149" s="210"/>
      <c r="M149" s="211"/>
      <c r="N149" s="212"/>
      <c r="O149" s="212"/>
      <c r="P149" s="213">
        <f>SUM(P150:P151)</f>
        <v>0</v>
      </c>
      <c r="Q149" s="212"/>
      <c r="R149" s="213">
        <f>SUM(R150:R151)</f>
        <v>0</v>
      </c>
      <c r="S149" s="212"/>
      <c r="T149" s="214">
        <f>SUM(T150:T151)</f>
        <v>0</v>
      </c>
      <c r="AR149" s="215" t="s">
        <v>82</v>
      </c>
      <c r="AT149" s="216" t="s">
        <v>73</v>
      </c>
      <c r="AU149" s="216" t="s">
        <v>74</v>
      </c>
      <c r="AY149" s="215" t="s">
        <v>153</v>
      </c>
      <c r="BK149" s="217">
        <f>SUM(BK150:BK151)</f>
        <v>0</v>
      </c>
    </row>
    <row r="150" s="1" customFormat="1" ht="16.5" customHeight="1">
      <c r="B150" s="39"/>
      <c r="C150" s="220" t="s">
        <v>488</v>
      </c>
      <c r="D150" s="220" t="s">
        <v>155</v>
      </c>
      <c r="E150" s="221" t="s">
        <v>2598</v>
      </c>
      <c r="F150" s="222" t="s">
        <v>2599</v>
      </c>
      <c r="G150" s="223" t="s">
        <v>921</v>
      </c>
      <c r="H150" s="224">
        <v>1</v>
      </c>
      <c r="I150" s="225"/>
      <c r="J150" s="226">
        <f>ROUND(I150*H150,2)</f>
        <v>0</v>
      </c>
      <c r="K150" s="222" t="s">
        <v>19</v>
      </c>
      <c r="L150" s="44"/>
      <c r="M150" s="227" t="s">
        <v>19</v>
      </c>
      <c r="N150" s="228" t="s">
        <v>45</v>
      </c>
      <c r="O150" s="84"/>
      <c r="P150" s="229">
        <f>O150*H150</f>
        <v>0</v>
      </c>
      <c r="Q150" s="229">
        <v>0</v>
      </c>
      <c r="R150" s="229">
        <f>Q150*H150</f>
        <v>0</v>
      </c>
      <c r="S150" s="229">
        <v>0</v>
      </c>
      <c r="T150" s="230">
        <f>S150*H150</f>
        <v>0</v>
      </c>
      <c r="AR150" s="231" t="s">
        <v>160</v>
      </c>
      <c r="AT150" s="231" t="s">
        <v>155</v>
      </c>
      <c r="AU150" s="231" t="s">
        <v>82</v>
      </c>
      <c r="AY150" s="18" t="s">
        <v>153</v>
      </c>
      <c r="BE150" s="232">
        <f>IF(N150="základní",J150,0)</f>
        <v>0</v>
      </c>
      <c r="BF150" s="232">
        <f>IF(N150="snížená",J150,0)</f>
        <v>0</v>
      </c>
      <c r="BG150" s="232">
        <f>IF(N150="zákl. přenesená",J150,0)</f>
        <v>0</v>
      </c>
      <c r="BH150" s="232">
        <f>IF(N150="sníž. přenesená",J150,0)</f>
        <v>0</v>
      </c>
      <c r="BI150" s="232">
        <f>IF(N150="nulová",J150,0)</f>
        <v>0</v>
      </c>
      <c r="BJ150" s="18" t="s">
        <v>82</v>
      </c>
      <c r="BK150" s="232">
        <f>ROUND(I150*H150,2)</f>
        <v>0</v>
      </c>
      <c r="BL150" s="18" t="s">
        <v>160</v>
      </c>
      <c r="BM150" s="231" t="s">
        <v>764</v>
      </c>
    </row>
    <row r="151" s="1" customFormat="1" ht="16.5" customHeight="1">
      <c r="B151" s="39"/>
      <c r="C151" s="220" t="s">
        <v>493</v>
      </c>
      <c r="D151" s="220" t="s">
        <v>155</v>
      </c>
      <c r="E151" s="221" t="s">
        <v>2600</v>
      </c>
      <c r="F151" s="222" t="s">
        <v>2601</v>
      </c>
      <c r="G151" s="223" t="s">
        <v>921</v>
      </c>
      <c r="H151" s="224">
        <v>1</v>
      </c>
      <c r="I151" s="225"/>
      <c r="J151" s="226">
        <f>ROUND(I151*H151,2)</f>
        <v>0</v>
      </c>
      <c r="K151" s="222" t="s">
        <v>19</v>
      </c>
      <c r="L151" s="44"/>
      <c r="M151" s="293" t="s">
        <v>19</v>
      </c>
      <c r="N151" s="294" t="s">
        <v>45</v>
      </c>
      <c r="O151" s="295"/>
      <c r="P151" s="296">
        <f>O151*H151</f>
        <v>0</v>
      </c>
      <c r="Q151" s="296">
        <v>0</v>
      </c>
      <c r="R151" s="296">
        <f>Q151*H151</f>
        <v>0</v>
      </c>
      <c r="S151" s="296">
        <v>0</v>
      </c>
      <c r="T151" s="297">
        <f>S151*H151</f>
        <v>0</v>
      </c>
      <c r="AR151" s="231" t="s">
        <v>160</v>
      </c>
      <c r="AT151" s="231" t="s">
        <v>155</v>
      </c>
      <c r="AU151" s="231" t="s">
        <v>82</v>
      </c>
      <c r="AY151" s="18" t="s">
        <v>153</v>
      </c>
      <c r="BE151" s="232">
        <f>IF(N151="základní",J151,0)</f>
        <v>0</v>
      </c>
      <c r="BF151" s="232">
        <f>IF(N151="snížená",J151,0)</f>
        <v>0</v>
      </c>
      <c r="BG151" s="232">
        <f>IF(N151="zákl. přenesená",J151,0)</f>
        <v>0</v>
      </c>
      <c r="BH151" s="232">
        <f>IF(N151="sníž. přenesená",J151,0)</f>
        <v>0</v>
      </c>
      <c r="BI151" s="232">
        <f>IF(N151="nulová",J151,0)</f>
        <v>0</v>
      </c>
      <c r="BJ151" s="18" t="s">
        <v>82</v>
      </c>
      <c r="BK151" s="232">
        <f>ROUND(I151*H151,2)</f>
        <v>0</v>
      </c>
      <c r="BL151" s="18" t="s">
        <v>160</v>
      </c>
      <c r="BM151" s="231" t="s">
        <v>777</v>
      </c>
    </row>
    <row r="152" s="1" customFormat="1" ht="6.96" customHeight="1">
      <c r="B152" s="59"/>
      <c r="C152" s="60"/>
      <c r="D152" s="60"/>
      <c r="E152" s="60"/>
      <c r="F152" s="60"/>
      <c r="G152" s="60"/>
      <c r="H152" s="60"/>
      <c r="I152" s="171"/>
      <c r="J152" s="60"/>
      <c r="K152" s="60"/>
      <c r="L152" s="44"/>
    </row>
  </sheetData>
  <sheetProtection sheet="1" autoFilter="0" formatColumns="0" formatRows="0" objects="1" scenarios="1" spinCount="100000" saltValue="X6KhY6aX1RpzNODSbvzKbHKnl1uxVIAtMoDUmFuEqpLJ4kRS+yZDKPFm+tSIFzZ1Zk6pLQ8xJO6PYrb48dQqwQ==" hashValue="Kuah/tQav8fNDGneVosKKUrGHSRP8xEe+L1df+M3irDvgcdEg/iGeOK87zkTJxO4JL8z0RR4FxvQSzHHBcF9BQ==" algorithmName="SHA-512" password="CC35"/>
  <autoFilter ref="C92:K151"/>
  <mergeCells count="12">
    <mergeCell ref="E7:H7"/>
    <mergeCell ref="E9:H9"/>
    <mergeCell ref="E11:H11"/>
    <mergeCell ref="E20:H20"/>
    <mergeCell ref="E29:H29"/>
    <mergeCell ref="E50:H50"/>
    <mergeCell ref="E52:H52"/>
    <mergeCell ref="E54:H54"/>
    <mergeCell ref="E81:H81"/>
    <mergeCell ref="E83:H83"/>
    <mergeCell ref="E85:H85"/>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customWidth="1"/>
    <col min="2" max="2" width="1.67" customWidth="1"/>
    <col min="3" max="3" width="4.17" customWidth="1"/>
    <col min="4" max="4" width="4.33" customWidth="1"/>
    <col min="5" max="5" width="17.17" customWidth="1"/>
    <col min="6" max="6" width="100.83" customWidth="1"/>
    <col min="7" max="7" width="7" customWidth="1"/>
    <col min="8" max="8" width="11.5" customWidth="1"/>
    <col min="9" max="9" width="20.17" style="138" customWidth="1"/>
    <col min="10" max="10" width="20.17" customWidth="1"/>
    <col min="11" max="11" width="20.17" customWidth="1"/>
    <col min="12" max="12" width="9.33" customWidth="1"/>
    <col min="13" max="13" width="10.83" hidden="1" customWidth="1"/>
    <col min="14" max="14" width="9.33" hidden="1"/>
    <col min="15" max="15" width="14.17" hidden="1" customWidth="1"/>
    <col min="16" max="16" width="14.17" hidden="1" customWidth="1"/>
    <col min="17" max="17" width="14.17" hidden="1" customWidth="1"/>
    <col min="18" max="18" width="14.17" hidden="1" customWidth="1"/>
    <col min="19" max="19" width="14.17" hidden="1" customWidth="1"/>
    <col min="20" max="20" width="14.1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2" ht="36.96" customHeight="1">
      <c r="L2"/>
      <c r="AT2" s="18" t="s">
        <v>101</v>
      </c>
    </row>
    <row r="3" ht="6.96" customHeight="1">
      <c r="B3" s="139"/>
      <c r="C3" s="140"/>
      <c r="D3" s="140"/>
      <c r="E3" s="140"/>
      <c r="F3" s="140"/>
      <c r="G3" s="140"/>
      <c r="H3" s="140"/>
      <c r="I3" s="141"/>
      <c r="J3" s="140"/>
      <c r="K3" s="140"/>
      <c r="L3" s="21"/>
      <c r="AT3" s="18" t="s">
        <v>84</v>
      </c>
    </row>
    <row r="4" ht="24.96" customHeight="1">
      <c r="B4" s="21"/>
      <c r="D4" s="142" t="s">
        <v>102</v>
      </c>
      <c r="L4" s="21"/>
      <c r="M4" s="143" t="s">
        <v>10</v>
      </c>
      <c r="AT4" s="18" t="s">
        <v>4</v>
      </c>
    </row>
    <row r="5" ht="6.96" customHeight="1">
      <c r="B5" s="21"/>
      <c r="L5" s="21"/>
    </row>
    <row r="6" ht="12" customHeight="1">
      <c r="B6" s="21"/>
      <c r="D6" s="144" t="s">
        <v>16</v>
      </c>
      <c r="L6" s="21"/>
    </row>
    <row r="7" ht="16.5" customHeight="1">
      <c r="B7" s="21"/>
      <c r="E7" s="145" t="str">
        <f>'Rekapitulace zakázky'!K6</f>
        <v>Jedlová ON - oprava objektu</v>
      </c>
      <c r="F7" s="144"/>
      <c r="G7" s="144"/>
      <c r="H7" s="144"/>
      <c r="L7" s="21"/>
    </row>
    <row r="8" s="1" customFormat="1" ht="12" customHeight="1">
      <c r="B8" s="44"/>
      <c r="D8" s="144" t="s">
        <v>103</v>
      </c>
      <c r="I8" s="146"/>
      <c r="L8" s="44"/>
    </row>
    <row r="9" s="1" customFormat="1" ht="36.96" customHeight="1">
      <c r="B9" s="44"/>
      <c r="E9" s="147" t="s">
        <v>2602</v>
      </c>
      <c r="F9" s="1"/>
      <c r="G9" s="1"/>
      <c r="H9" s="1"/>
      <c r="I9" s="146"/>
      <c r="L9" s="44"/>
    </row>
    <row r="10" s="1" customFormat="1">
      <c r="B10" s="44"/>
      <c r="I10" s="146"/>
      <c r="L10" s="44"/>
    </row>
    <row r="11" s="1" customFormat="1" ht="12" customHeight="1">
      <c r="B11" s="44"/>
      <c r="D11" s="144" t="s">
        <v>18</v>
      </c>
      <c r="F11" s="133" t="s">
        <v>19</v>
      </c>
      <c r="I11" s="148" t="s">
        <v>20</v>
      </c>
      <c r="J11" s="133" t="s">
        <v>19</v>
      </c>
      <c r="L11" s="44"/>
    </row>
    <row r="12" s="1" customFormat="1" ht="12" customHeight="1">
      <c r="B12" s="44"/>
      <c r="D12" s="144" t="s">
        <v>21</v>
      </c>
      <c r="F12" s="133" t="s">
        <v>22</v>
      </c>
      <c r="I12" s="148" t="s">
        <v>23</v>
      </c>
      <c r="J12" s="149" t="str">
        <f>'Rekapitulace zakázky'!AN8</f>
        <v>3. 6. 2019</v>
      </c>
      <c r="L12" s="44"/>
    </row>
    <row r="13" s="1" customFormat="1" ht="10.8" customHeight="1">
      <c r="B13" s="44"/>
      <c r="I13" s="146"/>
      <c r="L13" s="44"/>
    </row>
    <row r="14" s="1" customFormat="1" ht="12" customHeight="1">
      <c r="B14" s="44"/>
      <c r="D14" s="144" t="s">
        <v>25</v>
      </c>
      <c r="I14" s="148" t="s">
        <v>26</v>
      </c>
      <c r="J14" s="133" t="s">
        <v>19</v>
      </c>
      <c r="L14" s="44"/>
    </row>
    <row r="15" s="1" customFormat="1" ht="18" customHeight="1">
      <c r="B15" s="44"/>
      <c r="E15" s="133" t="s">
        <v>27</v>
      </c>
      <c r="I15" s="148" t="s">
        <v>28</v>
      </c>
      <c r="J15" s="133" t="s">
        <v>19</v>
      </c>
      <c r="L15" s="44"/>
    </row>
    <row r="16" s="1" customFormat="1" ht="6.96" customHeight="1">
      <c r="B16" s="44"/>
      <c r="I16" s="146"/>
      <c r="L16" s="44"/>
    </row>
    <row r="17" s="1" customFormat="1" ht="12" customHeight="1">
      <c r="B17" s="44"/>
      <c r="D17" s="144" t="s">
        <v>29</v>
      </c>
      <c r="I17" s="148" t="s">
        <v>26</v>
      </c>
      <c r="J17" s="34" t="str">
        <f>'Rekapitulace zakázky'!AN13</f>
        <v>Vyplň údaj</v>
      </c>
      <c r="L17" s="44"/>
    </row>
    <row r="18" s="1" customFormat="1" ht="18" customHeight="1">
      <c r="B18" s="44"/>
      <c r="E18" s="34" t="str">
        <f>'Rekapitulace zakázky'!E14</f>
        <v>Vyplň údaj</v>
      </c>
      <c r="F18" s="133"/>
      <c r="G18" s="133"/>
      <c r="H18" s="133"/>
      <c r="I18" s="148" t="s">
        <v>28</v>
      </c>
      <c r="J18" s="34" t="str">
        <f>'Rekapitulace zakázky'!AN14</f>
        <v>Vyplň údaj</v>
      </c>
      <c r="L18" s="44"/>
    </row>
    <row r="19" s="1" customFormat="1" ht="6.96" customHeight="1">
      <c r="B19" s="44"/>
      <c r="I19" s="146"/>
      <c r="L19" s="44"/>
    </row>
    <row r="20" s="1" customFormat="1" ht="12" customHeight="1">
      <c r="B20" s="44"/>
      <c r="D20" s="144" t="s">
        <v>31</v>
      </c>
      <c r="I20" s="148" t="s">
        <v>26</v>
      </c>
      <c r="J20" s="133" t="s">
        <v>32</v>
      </c>
      <c r="L20" s="44"/>
    </row>
    <row r="21" s="1" customFormat="1" ht="18" customHeight="1">
      <c r="B21" s="44"/>
      <c r="E21" s="133" t="s">
        <v>33</v>
      </c>
      <c r="I21" s="148" t="s">
        <v>28</v>
      </c>
      <c r="J21" s="133" t="s">
        <v>19</v>
      </c>
      <c r="L21" s="44"/>
    </row>
    <row r="22" s="1" customFormat="1" ht="6.96" customHeight="1">
      <c r="B22" s="44"/>
      <c r="I22" s="146"/>
      <c r="L22" s="44"/>
    </row>
    <row r="23" s="1" customFormat="1" ht="12" customHeight="1">
      <c r="B23" s="44"/>
      <c r="D23" s="144" t="s">
        <v>35</v>
      </c>
      <c r="I23" s="148" t="s">
        <v>26</v>
      </c>
      <c r="J23" s="133" t="s">
        <v>36</v>
      </c>
      <c r="L23" s="44"/>
    </row>
    <row r="24" s="1" customFormat="1" ht="18" customHeight="1">
      <c r="B24" s="44"/>
      <c r="E24" s="133" t="s">
        <v>37</v>
      </c>
      <c r="I24" s="148" t="s">
        <v>28</v>
      </c>
      <c r="J24" s="133" t="s">
        <v>19</v>
      </c>
      <c r="L24" s="44"/>
    </row>
    <row r="25" s="1" customFormat="1" ht="6.96" customHeight="1">
      <c r="B25" s="44"/>
      <c r="I25" s="146"/>
      <c r="L25" s="44"/>
    </row>
    <row r="26" s="1" customFormat="1" ht="12" customHeight="1">
      <c r="B26" s="44"/>
      <c r="D26" s="144" t="s">
        <v>38</v>
      </c>
      <c r="I26" s="146"/>
      <c r="L26" s="44"/>
    </row>
    <row r="27" s="7" customFormat="1" ht="51" customHeight="1">
      <c r="B27" s="150"/>
      <c r="E27" s="151" t="s">
        <v>39</v>
      </c>
      <c r="F27" s="151"/>
      <c r="G27" s="151"/>
      <c r="H27" s="151"/>
      <c r="I27" s="152"/>
      <c r="L27" s="150"/>
    </row>
    <row r="28" s="1" customFormat="1" ht="6.96" customHeight="1">
      <c r="B28" s="44"/>
      <c r="I28" s="146"/>
      <c r="L28" s="44"/>
    </row>
    <row r="29" s="1" customFormat="1" ht="6.96" customHeight="1">
      <c r="B29" s="44"/>
      <c r="D29" s="76"/>
      <c r="E29" s="76"/>
      <c r="F29" s="76"/>
      <c r="G29" s="76"/>
      <c r="H29" s="76"/>
      <c r="I29" s="153"/>
      <c r="J29" s="76"/>
      <c r="K29" s="76"/>
      <c r="L29" s="44"/>
    </row>
    <row r="30" s="1" customFormat="1" ht="25.44" customHeight="1">
      <c r="B30" s="44"/>
      <c r="D30" s="154" t="s">
        <v>40</v>
      </c>
      <c r="I30" s="146"/>
      <c r="J30" s="155">
        <f>ROUND(J86, 2)</f>
        <v>0</v>
      </c>
      <c r="L30" s="44"/>
    </row>
    <row r="31" s="1" customFormat="1" ht="6.96" customHeight="1">
      <c r="B31" s="44"/>
      <c r="D31" s="76"/>
      <c r="E31" s="76"/>
      <c r="F31" s="76"/>
      <c r="G31" s="76"/>
      <c r="H31" s="76"/>
      <c r="I31" s="153"/>
      <c r="J31" s="76"/>
      <c r="K31" s="76"/>
      <c r="L31" s="44"/>
    </row>
    <row r="32" s="1" customFormat="1" ht="14.4" customHeight="1">
      <c r="B32" s="44"/>
      <c r="F32" s="156" t="s">
        <v>42</v>
      </c>
      <c r="I32" s="157" t="s">
        <v>41</v>
      </c>
      <c r="J32" s="156" t="s">
        <v>43</v>
      </c>
      <c r="L32" s="44"/>
    </row>
    <row r="33" s="1" customFormat="1" ht="14.4" customHeight="1">
      <c r="B33" s="44"/>
      <c r="D33" s="158" t="s">
        <v>44</v>
      </c>
      <c r="E33" s="144" t="s">
        <v>45</v>
      </c>
      <c r="F33" s="159">
        <f>ROUND((SUM(BE86:BE115)),  2)</f>
        <v>0</v>
      </c>
      <c r="I33" s="160">
        <v>0.20999999999999999</v>
      </c>
      <c r="J33" s="159">
        <f>ROUND(((SUM(BE86:BE115))*I33),  2)</f>
        <v>0</v>
      </c>
      <c r="L33" s="44"/>
    </row>
    <row r="34" s="1" customFormat="1" ht="14.4" customHeight="1">
      <c r="B34" s="44"/>
      <c r="E34" s="144" t="s">
        <v>46</v>
      </c>
      <c r="F34" s="159">
        <f>ROUND((SUM(BF86:BF115)),  2)</f>
        <v>0</v>
      </c>
      <c r="I34" s="160">
        <v>0.14999999999999999</v>
      </c>
      <c r="J34" s="159">
        <f>ROUND(((SUM(BF86:BF115))*I34),  2)</f>
        <v>0</v>
      </c>
      <c r="L34" s="44"/>
    </row>
    <row r="35" hidden="1" s="1" customFormat="1" ht="14.4" customHeight="1">
      <c r="B35" s="44"/>
      <c r="E35" s="144" t="s">
        <v>47</v>
      </c>
      <c r="F35" s="159">
        <f>ROUND((SUM(BG86:BG115)),  2)</f>
        <v>0</v>
      </c>
      <c r="I35" s="160">
        <v>0.20999999999999999</v>
      </c>
      <c r="J35" s="159">
        <f>0</f>
        <v>0</v>
      </c>
      <c r="L35" s="44"/>
    </row>
    <row r="36" hidden="1" s="1" customFormat="1" ht="14.4" customHeight="1">
      <c r="B36" s="44"/>
      <c r="E36" s="144" t="s">
        <v>48</v>
      </c>
      <c r="F36" s="159">
        <f>ROUND((SUM(BH86:BH115)),  2)</f>
        <v>0</v>
      </c>
      <c r="I36" s="160">
        <v>0.14999999999999999</v>
      </c>
      <c r="J36" s="159">
        <f>0</f>
        <v>0</v>
      </c>
      <c r="L36" s="44"/>
    </row>
    <row r="37" hidden="1" s="1" customFormat="1" ht="14.4" customHeight="1">
      <c r="B37" s="44"/>
      <c r="E37" s="144" t="s">
        <v>49</v>
      </c>
      <c r="F37" s="159">
        <f>ROUND((SUM(BI86:BI115)),  2)</f>
        <v>0</v>
      </c>
      <c r="I37" s="160">
        <v>0</v>
      </c>
      <c r="J37" s="159">
        <f>0</f>
        <v>0</v>
      </c>
      <c r="L37" s="44"/>
    </row>
    <row r="38" s="1" customFormat="1" ht="6.96" customHeight="1">
      <c r="B38" s="44"/>
      <c r="I38" s="146"/>
      <c r="L38" s="44"/>
    </row>
    <row r="39" s="1" customFormat="1" ht="25.44" customHeight="1">
      <c r="B39" s="44"/>
      <c r="C39" s="161"/>
      <c r="D39" s="162" t="s">
        <v>50</v>
      </c>
      <c r="E39" s="163"/>
      <c r="F39" s="163"/>
      <c r="G39" s="164" t="s">
        <v>51</v>
      </c>
      <c r="H39" s="165" t="s">
        <v>52</v>
      </c>
      <c r="I39" s="166"/>
      <c r="J39" s="167">
        <f>SUM(J30:J37)</f>
        <v>0</v>
      </c>
      <c r="K39" s="168"/>
      <c r="L39" s="44"/>
    </row>
    <row r="40" s="1" customFormat="1" ht="14.4" customHeight="1">
      <c r="B40" s="169"/>
      <c r="C40" s="170"/>
      <c r="D40" s="170"/>
      <c r="E40" s="170"/>
      <c r="F40" s="170"/>
      <c r="G40" s="170"/>
      <c r="H40" s="170"/>
      <c r="I40" s="171"/>
      <c r="J40" s="170"/>
      <c r="K40" s="170"/>
      <c r="L40" s="44"/>
    </row>
    <row r="44" s="1" customFormat="1" ht="6.96" customHeight="1">
      <c r="B44" s="172"/>
      <c r="C44" s="173"/>
      <c r="D44" s="173"/>
      <c r="E44" s="173"/>
      <c r="F44" s="173"/>
      <c r="G44" s="173"/>
      <c r="H44" s="173"/>
      <c r="I44" s="174"/>
      <c r="J44" s="173"/>
      <c r="K44" s="173"/>
      <c r="L44" s="44"/>
    </row>
    <row r="45" s="1" customFormat="1" ht="24.96" customHeight="1">
      <c r="B45" s="39"/>
      <c r="C45" s="24" t="s">
        <v>105</v>
      </c>
      <c r="D45" s="40"/>
      <c r="E45" s="40"/>
      <c r="F45" s="40"/>
      <c r="G45" s="40"/>
      <c r="H45" s="40"/>
      <c r="I45" s="146"/>
      <c r="J45" s="40"/>
      <c r="K45" s="40"/>
      <c r="L45" s="44"/>
    </row>
    <row r="46" s="1" customFormat="1" ht="6.96" customHeight="1">
      <c r="B46" s="39"/>
      <c r="C46" s="40"/>
      <c r="D46" s="40"/>
      <c r="E46" s="40"/>
      <c r="F46" s="40"/>
      <c r="G46" s="40"/>
      <c r="H46" s="40"/>
      <c r="I46" s="146"/>
      <c r="J46" s="40"/>
      <c r="K46" s="40"/>
      <c r="L46" s="44"/>
    </row>
    <row r="47" s="1" customFormat="1" ht="12" customHeight="1">
      <c r="B47" s="39"/>
      <c r="C47" s="33" t="s">
        <v>16</v>
      </c>
      <c r="D47" s="40"/>
      <c r="E47" s="40"/>
      <c r="F47" s="40"/>
      <c r="G47" s="40"/>
      <c r="H47" s="40"/>
      <c r="I47" s="146"/>
      <c r="J47" s="40"/>
      <c r="K47" s="40"/>
      <c r="L47" s="44"/>
    </row>
    <row r="48" s="1" customFormat="1" ht="16.5" customHeight="1">
      <c r="B48" s="39"/>
      <c r="C48" s="40"/>
      <c r="D48" s="40"/>
      <c r="E48" s="175" t="str">
        <f>E7</f>
        <v>Jedlová ON - oprava objektu</v>
      </c>
      <c r="F48" s="33"/>
      <c r="G48" s="33"/>
      <c r="H48" s="33"/>
      <c r="I48" s="146"/>
      <c r="J48" s="40"/>
      <c r="K48" s="40"/>
      <c r="L48" s="44"/>
    </row>
    <row r="49" s="1" customFormat="1" ht="12" customHeight="1">
      <c r="B49" s="39"/>
      <c r="C49" s="33" t="s">
        <v>103</v>
      </c>
      <c r="D49" s="40"/>
      <c r="E49" s="40"/>
      <c r="F49" s="40"/>
      <c r="G49" s="40"/>
      <c r="H49" s="40"/>
      <c r="I49" s="146"/>
      <c r="J49" s="40"/>
      <c r="K49" s="40"/>
      <c r="L49" s="44"/>
    </row>
    <row r="50" s="1" customFormat="1" ht="16.5" customHeight="1">
      <c r="B50" s="39"/>
      <c r="C50" s="40"/>
      <c r="D50" s="40"/>
      <c r="E50" s="69" t="str">
        <f>E9</f>
        <v>VRN - Vedlejší rozpočtové náklady</v>
      </c>
      <c r="F50" s="40"/>
      <c r="G50" s="40"/>
      <c r="H50" s="40"/>
      <c r="I50" s="146"/>
      <c r="J50" s="40"/>
      <c r="K50" s="40"/>
      <c r="L50" s="44"/>
    </row>
    <row r="51" s="1" customFormat="1" ht="6.96" customHeight="1">
      <c r="B51" s="39"/>
      <c r="C51" s="40"/>
      <c r="D51" s="40"/>
      <c r="E51" s="40"/>
      <c r="F51" s="40"/>
      <c r="G51" s="40"/>
      <c r="H51" s="40"/>
      <c r="I51" s="146"/>
      <c r="J51" s="40"/>
      <c r="K51" s="40"/>
      <c r="L51" s="44"/>
    </row>
    <row r="52" s="1" customFormat="1" ht="12" customHeight="1">
      <c r="B52" s="39"/>
      <c r="C52" s="33" t="s">
        <v>21</v>
      </c>
      <c r="D52" s="40"/>
      <c r="E52" s="40"/>
      <c r="F52" s="28" t="str">
        <f>F12</f>
        <v>Jiřetín pod Jedlovou</v>
      </c>
      <c r="G52" s="40"/>
      <c r="H52" s="40"/>
      <c r="I52" s="148" t="s">
        <v>23</v>
      </c>
      <c r="J52" s="72" t="str">
        <f>IF(J12="","",J12)</f>
        <v>3. 6. 2019</v>
      </c>
      <c r="K52" s="40"/>
      <c r="L52" s="44"/>
    </row>
    <row r="53" s="1" customFormat="1" ht="6.96" customHeight="1">
      <c r="B53" s="39"/>
      <c r="C53" s="40"/>
      <c r="D53" s="40"/>
      <c r="E53" s="40"/>
      <c r="F53" s="40"/>
      <c r="G53" s="40"/>
      <c r="H53" s="40"/>
      <c r="I53" s="146"/>
      <c r="J53" s="40"/>
      <c r="K53" s="40"/>
      <c r="L53" s="44"/>
    </row>
    <row r="54" s="1" customFormat="1" ht="15.15" customHeight="1">
      <c r="B54" s="39"/>
      <c r="C54" s="33" t="s">
        <v>25</v>
      </c>
      <c r="D54" s="40"/>
      <c r="E54" s="40"/>
      <c r="F54" s="28" t="str">
        <f>E15</f>
        <v>SŽDC s.o., OŘ Ústí nad Labem</v>
      </c>
      <c r="G54" s="40"/>
      <c r="H54" s="40"/>
      <c r="I54" s="148" t="s">
        <v>31</v>
      </c>
      <c r="J54" s="37" t="str">
        <f>E21</f>
        <v>Stosmol s.r.o.</v>
      </c>
      <c r="K54" s="40"/>
      <c r="L54" s="44"/>
    </row>
    <row r="55" s="1" customFormat="1" ht="27.9" customHeight="1">
      <c r="B55" s="39"/>
      <c r="C55" s="33" t="s">
        <v>29</v>
      </c>
      <c r="D55" s="40"/>
      <c r="E55" s="40"/>
      <c r="F55" s="28" t="str">
        <f>IF(E18="","",E18)</f>
        <v>Vyplň údaj</v>
      </c>
      <c r="G55" s="40"/>
      <c r="H55" s="40"/>
      <c r="I55" s="148" t="s">
        <v>35</v>
      </c>
      <c r="J55" s="37" t="str">
        <f>E24</f>
        <v>STAVEBNÍ ROZPOČTY s.r.o.</v>
      </c>
      <c r="K55" s="40"/>
      <c r="L55" s="44"/>
    </row>
    <row r="56" s="1" customFormat="1" ht="10.32" customHeight="1">
      <c r="B56" s="39"/>
      <c r="C56" s="40"/>
      <c r="D56" s="40"/>
      <c r="E56" s="40"/>
      <c r="F56" s="40"/>
      <c r="G56" s="40"/>
      <c r="H56" s="40"/>
      <c r="I56" s="146"/>
      <c r="J56" s="40"/>
      <c r="K56" s="40"/>
      <c r="L56" s="44"/>
    </row>
    <row r="57" s="1" customFormat="1" ht="29.28" customHeight="1">
      <c r="B57" s="39"/>
      <c r="C57" s="176" t="s">
        <v>106</v>
      </c>
      <c r="D57" s="177"/>
      <c r="E57" s="177"/>
      <c r="F57" s="177"/>
      <c r="G57" s="177"/>
      <c r="H57" s="177"/>
      <c r="I57" s="178"/>
      <c r="J57" s="179" t="s">
        <v>107</v>
      </c>
      <c r="K57" s="177"/>
      <c r="L57" s="44"/>
    </row>
    <row r="58" s="1" customFormat="1" ht="10.32" customHeight="1">
      <c r="B58" s="39"/>
      <c r="C58" s="40"/>
      <c r="D58" s="40"/>
      <c r="E58" s="40"/>
      <c r="F58" s="40"/>
      <c r="G58" s="40"/>
      <c r="H58" s="40"/>
      <c r="I58" s="146"/>
      <c r="J58" s="40"/>
      <c r="K58" s="40"/>
      <c r="L58" s="44"/>
    </row>
    <row r="59" s="1" customFormat="1" ht="22.8" customHeight="1">
      <c r="B59" s="39"/>
      <c r="C59" s="180" t="s">
        <v>72</v>
      </c>
      <c r="D59" s="40"/>
      <c r="E59" s="40"/>
      <c r="F59" s="40"/>
      <c r="G59" s="40"/>
      <c r="H59" s="40"/>
      <c r="I59" s="146"/>
      <c r="J59" s="102">
        <f>J86</f>
        <v>0</v>
      </c>
      <c r="K59" s="40"/>
      <c r="L59" s="44"/>
      <c r="AU59" s="18" t="s">
        <v>108</v>
      </c>
    </row>
    <row r="60" s="8" customFormat="1" ht="24.96" customHeight="1">
      <c r="B60" s="181"/>
      <c r="C60" s="182"/>
      <c r="D60" s="183" t="s">
        <v>2602</v>
      </c>
      <c r="E60" s="184"/>
      <c r="F60" s="184"/>
      <c r="G60" s="184"/>
      <c r="H60" s="184"/>
      <c r="I60" s="185"/>
      <c r="J60" s="186">
        <f>J87</f>
        <v>0</v>
      </c>
      <c r="K60" s="182"/>
      <c r="L60" s="187"/>
    </row>
    <row r="61" s="9" customFormat="1" ht="19.92" customHeight="1">
      <c r="B61" s="188"/>
      <c r="C61" s="125"/>
      <c r="D61" s="189" t="s">
        <v>2603</v>
      </c>
      <c r="E61" s="190"/>
      <c r="F61" s="190"/>
      <c r="G61" s="190"/>
      <c r="H61" s="190"/>
      <c r="I61" s="191"/>
      <c r="J61" s="192">
        <f>J88</f>
        <v>0</v>
      </c>
      <c r="K61" s="125"/>
      <c r="L61" s="193"/>
    </row>
    <row r="62" s="9" customFormat="1" ht="19.92" customHeight="1">
      <c r="B62" s="188"/>
      <c r="C62" s="125"/>
      <c r="D62" s="189" t="s">
        <v>2604</v>
      </c>
      <c r="E62" s="190"/>
      <c r="F62" s="190"/>
      <c r="G62" s="190"/>
      <c r="H62" s="190"/>
      <c r="I62" s="191"/>
      <c r="J62" s="192">
        <f>J98</f>
        <v>0</v>
      </c>
      <c r="K62" s="125"/>
      <c r="L62" s="193"/>
    </row>
    <row r="63" s="9" customFormat="1" ht="19.92" customHeight="1">
      <c r="B63" s="188"/>
      <c r="C63" s="125"/>
      <c r="D63" s="189" t="s">
        <v>2605</v>
      </c>
      <c r="E63" s="190"/>
      <c r="F63" s="190"/>
      <c r="G63" s="190"/>
      <c r="H63" s="190"/>
      <c r="I63" s="191"/>
      <c r="J63" s="192">
        <f>J103</f>
        <v>0</v>
      </c>
      <c r="K63" s="125"/>
      <c r="L63" s="193"/>
    </row>
    <row r="64" s="9" customFormat="1" ht="19.92" customHeight="1">
      <c r="B64" s="188"/>
      <c r="C64" s="125"/>
      <c r="D64" s="189" t="s">
        <v>2606</v>
      </c>
      <c r="E64" s="190"/>
      <c r="F64" s="190"/>
      <c r="G64" s="190"/>
      <c r="H64" s="190"/>
      <c r="I64" s="191"/>
      <c r="J64" s="192">
        <f>J106</f>
        <v>0</v>
      </c>
      <c r="K64" s="125"/>
      <c r="L64" s="193"/>
    </row>
    <row r="65" s="9" customFormat="1" ht="19.92" customHeight="1">
      <c r="B65" s="188"/>
      <c r="C65" s="125"/>
      <c r="D65" s="189" t="s">
        <v>2607</v>
      </c>
      <c r="E65" s="190"/>
      <c r="F65" s="190"/>
      <c r="G65" s="190"/>
      <c r="H65" s="190"/>
      <c r="I65" s="191"/>
      <c r="J65" s="192">
        <f>J111</f>
        <v>0</v>
      </c>
      <c r="K65" s="125"/>
      <c r="L65" s="193"/>
    </row>
    <row r="66" s="9" customFormat="1" ht="19.92" customHeight="1">
      <c r="B66" s="188"/>
      <c r="C66" s="125"/>
      <c r="D66" s="189" t="s">
        <v>2608</v>
      </c>
      <c r="E66" s="190"/>
      <c r="F66" s="190"/>
      <c r="G66" s="190"/>
      <c r="H66" s="190"/>
      <c r="I66" s="191"/>
      <c r="J66" s="192">
        <f>J114</f>
        <v>0</v>
      </c>
      <c r="K66" s="125"/>
      <c r="L66" s="193"/>
    </row>
    <row r="67" s="1" customFormat="1" ht="21.84" customHeight="1">
      <c r="B67" s="39"/>
      <c r="C67" s="40"/>
      <c r="D67" s="40"/>
      <c r="E67" s="40"/>
      <c r="F67" s="40"/>
      <c r="G67" s="40"/>
      <c r="H67" s="40"/>
      <c r="I67" s="146"/>
      <c r="J67" s="40"/>
      <c r="K67" s="40"/>
      <c r="L67" s="44"/>
    </row>
    <row r="68" s="1" customFormat="1" ht="6.96" customHeight="1">
      <c r="B68" s="59"/>
      <c r="C68" s="60"/>
      <c r="D68" s="60"/>
      <c r="E68" s="60"/>
      <c r="F68" s="60"/>
      <c r="G68" s="60"/>
      <c r="H68" s="60"/>
      <c r="I68" s="171"/>
      <c r="J68" s="60"/>
      <c r="K68" s="60"/>
      <c r="L68" s="44"/>
    </row>
    <row r="72" s="1" customFormat="1" ht="6.96" customHeight="1">
      <c r="B72" s="61"/>
      <c r="C72" s="62"/>
      <c r="D72" s="62"/>
      <c r="E72" s="62"/>
      <c r="F72" s="62"/>
      <c r="G72" s="62"/>
      <c r="H72" s="62"/>
      <c r="I72" s="174"/>
      <c r="J72" s="62"/>
      <c r="K72" s="62"/>
      <c r="L72" s="44"/>
    </row>
    <row r="73" s="1" customFormat="1" ht="24.96" customHeight="1">
      <c r="B73" s="39"/>
      <c r="C73" s="24" t="s">
        <v>138</v>
      </c>
      <c r="D73" s="40"/>
      <c r="E73" s="40"/>
      <c r="F73" s="40"/>
      <c r="G73" s="40"/>
      <c r="H73" s="40"/>
      <c r="I73" s="146"/>
      <c r="J73" s="40"/>
      <c r="K73" s="40"/>
      <c r="L73" s="44"/>
    </row>
    <row r="74" s="1" customFormat="1" ht="6.96" customHeight="1">
      <c r="B74" s="39"/>
      <c r="C74" s="40"/>
      <c r="D74" s="40"/>
      <c r="E74" s="40"/>
      <c r="F74" s="40"/>
      <c r="G74" s="40"/>
      <c r="H74" s="40"/>
      <c r="I74" s="146"/>
      <c r="J74" s="40"/>
      <c r="K74" s="40"/>
      <c r="L74" s="44"/>
    </row>
    <row r="75" s="1" customFormat="1" ht="12" customHeight="1">
      <c r="B75" s="39"/>
      <c r="C75" s="33" t="s">
        <v>16</v>
      </c>
      <c r="D75" s="40"/>
      <c r="E75" s="40"/>
      <c r="F75" s="40"/>
      <c r="G75" s="40"/>
      <c r="H75" s="40"/>
      <c r="I75" s="146"/>
      <c r="J75" s="40"/>
      <c r="K75" s="40"/>
      <c r="L75" s="44"/>
    </row>
    <row r="76" s="1" customFormat="1" ht="16.5" customHeight="1">
      <c r="B76" s="39"/>
      <c r="C76" s="40"/>
      <c r="D76" s="40"/>
      <c r="E76" s="175" t="str">
        <f>E7</f>
        <v>Jedlová ON - oprava objektu</v>
      </c>
      <c r="F76" s="33"/>
      <c r="G76" s="33"/>
      <c r="H76" s="33"/>
      <c r="I76" s="146"/>
      <c r="J76" s="40"/>
      <c r="K76" s="40"/>
      <c r="L76" s="44"/>
    </row>
    <row r="77" s="1" customFormat="1" ht="12" customHeight="1">
      <c r="B77" s="39"/>
      <c r="C77" s="33" t="s">
        <v>103</v>
      </c>
      <c r="D77" s="40"/>
      <c r="E77" s="40"/>
      <c r="F77" s="40"/>
      <c r="G77" s="40"/>
      <c r="H77" s="40"/>
      <c r="I77" s="146"/>
      <c r="J77" s="40"/>
      <c r="K77" s="40"/>
      <c r="L77" s="44"/>
    </row>
    <row r="78" s="1" customFormat="1" ht="16.5" customHeight="1">
      <c r="B78" s="39"/>
      <c r="C78" s="40"/>
      <c r="D78" s="40"/>
      <c r="E78" s="69" t="str">
        <f>E9</f>
        <v>VRN - Vedlejší rozpočtové náklady</v>
      </c>
      <c r="F78" s="40"/>
      <c r="G78" s="40"/>
      <c r="H78" s="40"/>
      <c r="I78" s="146"/>
      <c r="J78" s="40"/>
      <c r="K78" s="40"/>
      <c r="L78" s="44"/>
    </row>
    <row r="79" s="1" customFormat="1" ht="6.96" customHeight="1">
      <c r="B79" s="39"/>
      <c r="C79" s="40"/>
      <c r="D79" s="40"/>
      <c r="E79" s="40"/>
      <c r="F79" s="40"/>
      <c r="G79" s="40"/>
      <c r="H79" s="40"/>
      <c r="I79" s="146"/>
      <c r="J79" s="40"/>
      <c r="K79" s="40"/>
      <c r="L79" s="44"/>
    </row>
    <row r="80" s="1" customFormat="1" ht="12" customHeight="1">
      <c r="B80" s="39"/>
      <c r="C80" s="33" t="s">
        <v>21</v>
      </c>
      <c r="D80" s="40"/>
      <c r="E80" s="40"/>
      <c r="F80" s="28" t="str">
        <f>F12</f>
        <v>Jiřetín pod Jedlovou</v>
      </c>
      <c r="G80" s="40"/>
      <c r="H80" s="40"/>
      <c r="I80" s="148" t="s">
        <v>23</v>
      </c>
      <c r="J80" s="72" t="str">
        <f>IF(J12="","",J12)</f>
        <v>3. 6. 2019</v>
      </c>
      <c r="K80" s="40"/>
      <c r="L80" s="44"/>
    </row>
    <row r="81" s="1" customFormat="1" ht="6.96" customHeight="1">
      <c r="B81" s="39"/>
      <c r="C81" s="40"/>
      <c r="D81" s="40"/>
      <c r="E81" s="40"/>
      <c r="F81" s="40"/>
      <c r="G81" s="40"/>
      <c r="H81" s="40"/>
      <c r="I81" s="146"/>
      <c r="J81" s="40"/>
      <c r="K81" s="40"/>
      <c r="L81" s="44"/>
    </row>
    <row r="82" s="1" customFormat="1" ht="15.15" customHeight="1">
      <c r="B82" s="39"/>
      <c r="C82" s="33" t="s">
        <v>25</v>
      </c>
      <c r="D82" s="40"/>
      <c r="E82" s="40"/>
      <c r="F82" s="28" t="str">
        <f>E15</f>
        <v>SŽDC s.o., OŘ Ústí nad Labem</v>
      </c>
      <c r="G82" s="40"/>
      <c r="H82" s="40"/>
      <c r="I82" s="148" t="s">
        <v>31</v>
      </c>
      <c r="J82" s="37" t="str">
        <f>E21</f>
        <v>Stosmol s.r.o.</v>
      </c>
      <c r="K82" s="40"/>
      <c r="L82" s="44"/>
    </row>
    <row r="83" s="1" customFormat="1" ht="27.9" customHeight="1">
      <c r="B83" s="39"/>
      <c r="C83" s="33" t="s">
        <v>29</v>
      </c>
      <c r="D83" s="40"/>
      <c r="E83" s="40"/>
      <c r="F83" s="28" t="str">
        <f>IF(E18="","",E18)</f>
        <v>Vyplň údaj</v>
      </c>
      <c r="G83" s="40"/>
      <c r="H83" s="40"/>
      <c r="I83" s="148" t="s">
        <v>35</v>
      </c>
      <c r="J83" s="37" t="str">
        <f>E24</f>
        <v>STAVEBNÍ ROZPOČTY s.r.o.</v>
      </c>
      <c r="K83" s="40"/>
      <c r="L83" s="44"/>
    </row>
    <row r="84" s="1" customFormat="1" ht="10.32" customHeight="1">
      <c r="B84" s="39"/>
      <c r="C84" s="40"/>
      <c r="D84" s="40"/>
      <c r="E84" s="40"/>
      <c r="F84" s="40"/>
      <c r="G84" s="40"/>
      <c r="H84" s="40"/>
      <c r="I84" s="146"/>
      <c r="J84" s="40"/>
      <c r="K84" s="40"/>
      <c r="L84" s="44"/>
    </row>
    <row r="85" s="10" customFormat="1" ht="29.28" customHeight="1">
      <c r="B85" s="194"/>
      <c r="C85" s="195" t="s">
        <v>139</v>
      </c>
      <c r="D85" s="196" t="s">
        <v>59</v>
      </c>
      <c r="E85" s="196" t="s">
        <v>55</v>
      </c>
      <c r="F85" s="196" t="s">
        <v>56</v>
      </c>
      <c r="G85" s="196" t="s">
        <v>140</v>
      </c>
      <c r="H85" s="196" t="s">
        <v>141</v>
      </c>
      <c r="I85" s="197" t="s">
        <v>142</v>
      </c>
      <c r="J85" s="196" t="s">
        <v>107</v>
      </c>
      <c r="K85" s="198" t="s">
        <v>143</v>
      </c>
      <c r="L85" s="199"/>
      <c r="M85" s="92" t="s">
        <v>19</v>
      </c>
      <c r="N85" s="93" t="s">
        <v>44</v>
      </c>
      <c r="O85" s="93" t="s">
        <v>144</v>
      </c>
      <c r="P85" s="93" t="s">
        <v>145</v>
      </c>
      <c r="Q85" s="93" t="s">
        <v>146</v>
      </c>
      <c r="R85" s="93" t="s">
        <v>147</v>
      </c>
      <c r="S85" s="93" t="s">
        <v>148</v>
      </c>
      <c r="T85" s="94" t="s">
        <v>149</v>
      </c>
    </row>
    <row r="86" s="1" customFormat="1" ht="22.8" customHeight="1">
      <c r="B86" s="39"/>
      <c r="C86" s="99" t="s">
        <v>150</v>
      </c>
      <c r="D86" s="40"/>
      <c r="E86" s="40"/>
      <c r="F86" s="40"/>
      <c r="G86" s="40"/>
      <c r="H86" s="40"/>
      <c r="I86" s="146"/>
      <c r="J86" s="200">
        <f>BK86</f>
        <v>0</v>
      </c>
      <c r="K86" s="40"/>
      <c r="L86" s="44"/>
      <c r="M86" s="95"/>
      <c r="N86" s="96"/>
      <c r="O86" s="96"/>
      <c r="P86" s="201">
        <f>P87</f>
        <v>0</v>
      </c>
      <c r="Q86" s="96"/>
      <c r="R86" s="201">
        <f>R87</f>
        <v>0</v>
      </c>
      <c r="S86" s="96"/>
      <c r="T86" s="202">
        <f>T87</f>
        <v>0</v>
      </c>
      <c r="AT86" s="18" t="s">
        <v>73</v>
      </c>
      <c r="AU86" s="18" t="s">
        <v>108</v>
      </c>
      <c r="BK86" s="203">
        <f>BK87</f>
        <v>0</v>
      </c>
    </row>
    <row r="87" s="11" customFormat="1" ht="25.92" customHeight="1">
      <c r="B87" s="204"/>
      <c r="C87" s="205"/>
      <c r="D87" s="206" t="s">
        <v>73</v>
      </c>
      <c r="E87" s="207" t="s">
        <v>98</v>
      </c>
      <c r="F87" s="207" t="s">
        <v>99</v>
      </c>
      <c r="G87" s="205"/>
      <c r="H87" s="205"/>
      <c r="I87" s="208"/>
      <c r="J87" s="209">
        <f>BK87</f>
        <v>0</v>
      </c>
      <c r="K87" s="205"/>
      <c r="L87" s="210"/>
      <c r="M87" s="211"/>
      <c r="N87" s="212"/>
      <c r="O87" s="212"/>
      <c r="P87" s="213">
        <f>P88+P98+P103+P106+P111+P114</f>
        <v>0</v>
      </c>
      <c r="Q87" s="212"/>
      <c r="R87" s="213">
        <f>R88+R98+R103+R106+R111+R114</f>
        <v>0</v>
      </c>
      <c r="S87" s="212"/>
      <c r="T87" s="214">
        <f>T88+T98+T103+T106+T111+T114</f>
        <v>0</v>
      </c>
      <c r="AR87" s="215" t="s">
        <v>186</v>
      </c>
      <c r="AT87" s="216" t="s">
        <v>73</v>
      </c>
      <c r="AU87" s="216" t="s">
        <v>74</v>
      </c>
      <c r="AY87" s="215" t="s">
        <v>153</v>
      </c>
      <c r="BK87" s="217">
        <f>BK88+BK98+BK103+BK106+BK111+BK114</f>
        <v>0</v>
      </c>
    </row>
    <row r="88" s="11" customFormat="1" ht="22.8" customHeight="1">
      <c r="B88" s="204"/>
      <c r="C88" s="205"/>
      <c r="D88" s="206" t="s">
        <v>73</v>
      </c>
      <c r="E88" s="218" t="s">
        <v>2609</v>
      </c>
      <c r="F88" s="218" t="s">
        <v>2610</v>
      </c>
      <c r="G88" s="205"/>
      <c r="H88" s="205"/>
      <c r="I88" s="208"/>
      <c r="J88" s="219">
        <f>BK88</f>
        <v>0</v>
      </c>
      <c r="K88" s="205"/>
      <c r="L88" s="210"/>
      <c r="M88" s="211"/>
      <c r="N88" s="212"/>
      <c r="O88" s="212"/>
      <c r="P88" s="213">
        <f>SUM(P89:P97)</f>
        <v>0</v>
      </c>
      <c r="Q88" s="212"/>
      <c r="R88" s="213">
        <f>SUM(R89:R97)</f>
        <v>0</v>
      </c>
      <c r="S88" s="212"/>
      <c r="T88" s="214">
        <f>SUM(T89:T97)</f>
        <v>0</v>
      </c>
      <c r="AR88" s="215" t="s">
        <v>186</v>
      </c>
      <c r="AT88" s="216" t="s">
        <v>73</v>
      </c>
      <c r="AU88" s="216" t="s">
        <v>82</v>
      </c>
      <c r="AY88" s="215" t="s">
        <v>153</v>
      </c>
      <c r="BK88" s="217">
        <f>SUM(BK89:BK97)</f>
        <v>0</v>
      </c>
    </row>
    <row r="89" s="1" customFormat="1" ht="16.5" customHeight="1">
      <c r="B89" s="39"/>
      <c r="C89" s="220" t="s">
        <v>82</v>
      </c>
      <c r="D89" s="220" t="s">
        <v>155</v>
      </c>
      <c r="E89" s="221" t="s">
        <v>2611</v>
      </c>
      <c r="F89" s="222" t="s">
        <v>2612</v>
      </c>
      <c r="G89" s="223" t="s">
        <v>921</v>
      </c>
      <c r="H89" s="224">
        <v>1</v>
      </c>
      <c r="I89" s="225"/>
      <c r="J89" s="226">
        <f>ROUND(I89*H89,2)</f>
        <v>0</v>
      </c>
      <c r="K89" s="222" t="s">
        <v>159</v>
      </c>
      <c r="L89" s="44"/>
      <c r="M89" s="227" t="s">
        <v>19</v>
      </c>
      <c r="N89" s="228" t="s">
        <v>45</v>
      </c>
      <c r="O89" s="84"/>
      <c r="P89" s="229">
        <f>O89*H89</f>
        <v>0</v>
      </c>
      <c r="Q89" s="229">
        <v>0</v>
      </c>
      <c r="R89" s="229">
        <f>Q89*H89</f>
        <v>0</v>
      </c>
      <c r="S89" s="229">
        <v>0</v>
      </c>
      <c r="T89" s="230">
        <f>S89*H89</f>
        <v>0</v>
      </c>
      <c r="AR89" s="231" t="s">
        <v>2613</v>
      </c>
      <c r="AT89" s="231" t="s">
        <v>155</v>
      </c>
      <c r="AU89" s="231" t="s">
        <v>84</v>
      </c>
      <c r="AY89" s="18" t="s">
        <v>153</v>
      </c>
      <c r="BE89" s="232">
        <f>IF(N89="základní",J89,0)</f>
        <v>0</v>
      </c>
      <c r="BF89" s="232">
        <f>IF(N89="snížená",J89,0)</f>
        <v>0</v>
      </c>
      <c r="BG89" s="232">
        <f>IF(N89="zákl. přenesená",J89,0)</f>
        <v>0</v>
      </c>
      <c r="BH89" s="232">
        <f>IF(N89="sníž. přenesená",J89,0)</f>
        <v>0</v>
      </c>
      <c r="BI89" s="232">
        <f>IF(N89="nulová",J89,0)</f>
        <v>0</v>
      </c>
      <c r="BJ89" s="18" t="s">
        <v>82</v>
      </c>
      <c r="BK89" s="232">
        <f>ROUND(I89*H89,2)</f>
        <v>0</v>
      </c>
      <c r="BL89" s="18" t="s">
        <v>2613</v>
      </c>
      <c r="BM89" s="231" t="s">
        <v>2614</v>
      </c>
    </row>
    <row r="90" s="12" customFormat="1">
      <c r="B90" s="236"/>
      <c r="C90" s="237"/>
      <c r="D90" s="233" t="s">
        <v>164</v>
      </c>
      <c r="E90" s="238" t="s">
        <v>19</v>
      </c>
      <c r="F90" s="239" t="s">
        <v>2615</v>
      </c>
      <c r="G90" s="237"/>
      <c r="H90" s="240">
        <v>1</v>
      </c>
      <c r="I90" s="241"/>
      <c r="J90" s="237"/>
      <c r="K90" s="237"/>
      <c r="L90" s="242"/>
      <c r="M90" s="243"/>
      <c r="N90" s="244"/>
      <c r="O90" s="244"/>
      <c r="P90" s="244"/>
      <c r="Q90" s="244"/>
      <c r="R90" s="244"/>
      <c r="S90" s="244"/>
      <c r="T90" s="245"/>
      <c r="AT90" s="246" t="s">
        <v>164</v>
      </c>
      <c r="AU90" s="246" t="s">
        <v>84</v>
      </c>
      <c r="AV90" s="12" t="s">
        <v>84</v>
      </c>
      <c r="AW90" s="12" t="s">
        <v>34</v>
      </c>
      <c r="AX90" s="12" t="s">
        <v>82</v>
      </c>
      <c r="AY90" s="246" t="s">
        <v>153</v>
      </c>
    </row>
    <row r="91" s="1" customFormat="1" ht="16.5" customHeight="1">
      <c r="B91" s="39"/>
      <c r="C91" s="220" t="s">
        <v>84</v>
      </c>
      <c r="D91" s="220" t="s">
        <v>155</v>
      </c>
      <c r="E91" s="221" t="s">
        <v>2616</v>
      </c>
      <c r="F91" s="222" t="s">
        <v>2617</v>
      </c>
      <c r="G91" s="223" t="s">
        <v>921</v>
      </c>
      <c r="H91" s="224">
        <v>1</v>
      </c>
      <c r="I91" s="225"/>
      <c r="J91" s="226">
        <f>ROUND(I91*H91,2)</f>
        <v>0</v>
      </c>
      <c r="K91" s="222" t="s">
        <v>159</v>
      </c>
      <c r="L91" s="44"/>
      <c r="M91" s="227" t="s">
        <v>19</v>
      </c>
      <c r="N91" s="228" t="s">
        <v>45</v>
      </c>
      <c r="O91" s="84"/>
      <c r="P91" s="229">
        <f>O91*H91</f>
        <v>0</v>
      </c>
      <c r="Q91" s="229">
        <v>0</v>
      </c>
      <c r="R91" s="229">
        <f>Q91*H91</f>
        <v>0</v>
      </c>
      <c r="S91" s="229">
        <v>0</v>
      </c>
      <c r="T91" s="230">
        <f>S91*H91</f>
        <v>0</v>
      </c>
      <c r="AR91" s="231" t="s">
        <v>2613</v>
      </c>
      <c r="AT91" s="231" t="s">
        <v>155</v>
      </c>
      <c r="AU91" s="231" t="s">
        <v>84</v>
      </c>
      <c r="AY91" s="18" t="s">
        <v>153</v>
      </c>
      <c r="BE91" s="232">
        <f>IF(N91="základní",J91,0)</f>
        <v>0</v>
      </c>
      <c r="BF91" s="232">
        <f>IF(N91="snížená",J91,0)</f>
        <v>0</v>
      </c>
      <c r="BG91" s="232">
        <f>IF(N91="zákl. přenesená",J91,0)</f>
        <v>0</v>
      </c>
      <c r="BH91" s="232">
        <f>IF(N91="sníž. přenesená",J91,0)</f>
        <v>0</v>
      </c>
      <c r="BI91" s="232">
        <f>IF(N91="nulová",J91,0)</f>
        <v>0</v>
      </c>
      <c r="BJ91" s="18" t="s">
        <v>82</v>
      </c>
      <c r="BK91" s="232">
        <f>ROUND(I91*H91,2)</f>
        <v>0</v>
      </c>
      <c r="BL91" s="18" t="s">
        <v>2613</v>
      </c>
      <c r="BM91" s="231" t="s">
        <v>2618</v>
      </c>
    </row>
    <row r="92" s="1" customFormat="1" ht="16.5" customHeight="1">
      <c r="B92" s="39"/>
      <c r="C92" s="220" t="s">
        <v>176</v>
      </c>
      <c r="D92" s="220" t="s">
        <v>155</v>
      </c>
      <c r="E92" s="221" t="s">
        <v>2619</v>
      </c>
      <c r="F92" s="222" t="s">
        <v>2620</v>
      </c>
      <c r="G92" s="223" t="s">
        <v>921</v>
      </c>
      <c r="H92" s="224">
        <v>1</v>
      </c>
      <c r="I92" s="225"/>
      <c r="J92" s="226">
        <f>ROUND(I92*H92,2)</f>
        <v>0</v>
      </c>
      <c r="K92" s="222" t="s">
        <v>159</v>
      </c>
      <c r="L92" s="44"/>
      <c r="M92" s="227" t="s">
        <v>19</v>
      </c>
      <c r="N92" s="228" t="s">
        <v>45</v>
      </c>
      <c r="O92" s="84"/>
      <c r="P92" s="229">
        <f>O92*H92</f>
        <v>0</v>
      </c>
      <c r="Q92" s="229">
        <v>0</v>
      </c>
      <c r="R92" s="229">
        <f>Q92*H92</f>
        <v>0</v>
      </c>
      <c r="S92" s="229">
        <v>0</v>
      </c>
      <c r="T92" s="230">
        <f>S92*H92</f>
        <v>0</v>
      </c>
      <c r="AR92" s="231" t="s">
        <v>2613</v>
      </c>
      <c r="AT92" s="231" t="s">
        <v>155</v>
      </c>
      <c r="AU92" s="231" t="s">
        <v>84</v>
      </c>
      <c r="AY92" s="18" t="s">
        <v>153</v>
      </c>
      <c r="BE92" s="232">
        <f>IF(N92="základní",J92,0)</f>
        <v>0</v>
      </c>
      <c r="BF92" s="232">
        <f>IF(N92="snížená",J92,0)</f>
        <v>0</v>
      </c>
      <c r="BG92" s="232">
        <f>IF(N92="zákl. přenesená",J92,0)</f>
        <v>0</v>
      </c>
      <c r="BH92" s="232">
        <f>IF(N92="sníž. přenesená",J92,0)</f>
        <v>0</v>
      </c>
      <c r="BI92" s="232">
        <f>IF(N92="nulová",J92,0)</f>
        <v>0</v>
      </c>
      <c r="BJ92" s="18" t="s">
        <v>82</v>
      </c>
      <c r="BK92" s="232">
        <f>ROUND(I92*H92,2)</f>
        <v>0</v>
      </c>
      <c r="BL92" s="18" t="s">
        <v>2613</v>
      </c>
      <c r="BM92" s="231" t="s">
        <v>2621</v>
      </c>
    </row>
    <row r="93" s="1" customFormat="1" ht="16.5" customHeight="1">
      <c r="B93" s="39"/>
      <c r="C93" s="220" t="s">
        <v>160</v>
      </c>
      <c r="D93" s="220" t="s">
        <v>155</v>
      </c>
      <c r="E93" s="221" t="s">
        <v>2622</v>
      </c>
      <c r="F93" s="222" t="s">
        <v>2623</v>
      </c>
      <c r="G93" s="223" t="s">
        <v>921</v>
      </c>
      <c r="H93" s="224">
        <v>1</v>
      </c>
      <c r="I93" s="225"/>
      <c r="J93" s="226">
        <f>ROUND(I93*H93,2)</f>
        <v>0</v>
      </c>
      <c r="K93" s="222" t="s">
        <v>159</v>
      </c>
      <c r="L93" s="44"/>
      <c r="M93" s="227" t="s">
        <v>19</v>
      </c>
      <c r="N93" s="228" t="s">
        <v>45</v>
      </c>
      <c r="O93" s="84"/>
      <c r="P93" s="229">
        <f>O93*H93</f>
        <v>0</v>
      </c>
      <c r="Q93" s="229">
        <v>0</v>
      </c>
      <c r="R93" s="229">
        <f>Q93*H93</f>
        <v>0</v>
      </c>
      <c r="S93" s="229">
        <v>0</v>
      </c>
      <c r="T93" s="230">
        <f>S93*H93</f>
        <v>0</v>
      </c>
      <c r="AR93" s="231" t="s">
        <v>2613</v>
      </c>
      <c r="AT93" s="231" t="s">
        <v>155</v>
      </c>
      <c r="AU93" s="231" t="s">
        <v>84</v>
      </c>
      <c r="AY93" s="18" t="s">
        <v>153</v>
      </c>
      <c r="BE93" s="232">
        <f>IF(N93="základní",J93,0)</f>
        <v>0</v>
      </c>
      <c r="BF93" s="232">
        <f>IF(N93="snížená",J93,0)</f>
        <v>0</v>
      </c>
      <c r="BG93" s="232">
        <f>IF(N93="zákl. přenesená",J93,0)</f>
        <v>0</v>
      </c>
      <c r="BH93" s="232">
        <f>IF(N93="sníž. přenesená",J93,0)</f>
        <v>0</v>
      </c>
      <c r="BI93" s="232">
        <f>IF(N93="nulová",J93,0)</f>
        <v>0</v>
      </c>
      <c r="BJ93" s="18" t="s">
        <v>82</v>
      </c>
      <c r="BK93" s="232">
        <f>ROUND(I93*H93,2)</f>
        <v>0</v>
      </c>
      <c r="BL93" s="18" t="s">
        <v>2613</v>
      </c>
      <c r="BM93" s="231" t="s">
        <v>2624</v>
      </c>
    </row>
    <row r="94" s="1" customFormat="1" ht="16.5" customHeight="1">
      <c r="B94" s="39"/>
      <c r="C94" s="220" t="s">
        <v>186</v>
      </c>
      <c r="D94" s="220" t="s">
        <v>155</v>
      </c>
      <c r="E94" s="221" t="s">
        <v>2625</v>
      </c>
      <c r="F94" s="222" t="s">
        <v>2626</v>
      </c>
      <c r="G94" s="223" t="s">
        <v>921</v>
      </c>
      <c r="H94" s="224">
        <v>1</v>
      </c>
      <c r="I94" s="225"/>
      <c r="J94" s="226">
        <f>ROUND(I94*H94,2)</f>
        <v>0</v>
      </c>
      <c r="K94" s="222" t="s">
        <v>159</v>
      </c>
      <c r="L94" s="44"/>
      <c r="M94" s="227" t="s">
        <v>19</v>
      </c>
      <c r="N94" s="228" t="s">
        <v>45</v>
      </c>
      <c r="O94" s="84"/>
      <c r="P94" s="229">
        <f>O94*H94</f>
        <v>0</v>
      </c>
      <c r="Q94" s="229">
        <v>0</v>
      </c>
      <c r="R94" s="229">
        <f>Q94*H94</f>
        <v>0</v>
      </c>
      <c r="S94" s="229">
        <v>0</v>
      </c>
      <c r="T94" s="230">
        <f>S94*H94</f>
        <v>0</v>
      </c>
      <c r="AR94" s="231" t="s">
        <v>2613</v>
      </c>
      <c r="AT94" s="231" t="s">
        <v>155</v>
      </c>
      <c r="AU94" s="231" t="s">
        <v>84</v>
      </c>
      <c r="AY94" s="18" t="s">
        <v>153</v>
      </c>
      <c r="BE94" s="232">
        <f>IF(N94="základní",J94,0)</f>
        <v>0</v>
      </c>
      <c r="BF94" s="232">
        <f>IF(N94="snížená",J94,0)</f>
        <v>0</v>
      </c>
      <c r="BG94" s="232">
        <f>IF(N94="zákl. přenesená",J94,0)</f>
        <v>0</v>
      </c>
      <c r="BH94" s="232">
        <f>IF(N94="sníž. přenesená",J94,0)</f>
        <v>0</v>
      </c>
      <c r="BI94" s="232">
        <f>IF(N94="nulová",J94,0)</f>
        <v>0</v>
      </c>
      <c r="BJ94" s="18" t="s">
        <v>82</v>
      </c>
      <c r="BK94" s="232">
        <f>ROUND(I94*H94,2)</f>
        <v>0</v>
      </c>
      <c r="BL94" s="18" t="s">
        <v>2613</v>
      </c>
      <c r="BM94" s="231" t="s">
        <v>2627</v>
      </c>
    </row>
    <row r="95" s="1" customFormat="1" ht="16.5" customHeight="1">
      <c r="B95" s="39"/>
      <c r="C95" s="220" t="s">
        <v>192</v>
      </c>
      <c r="D95" s="220" t="s">
        <v>155</v>
      </c>
      <c r="E95" s="221" t="s">
        <v>2628</v>
      </c>
      <c r="F95" s="222" t="s">
        <v>2629</v>
      </c>
      <c r="G95" s="223" t="s">
        <v>921</v>
      </c>
      <c r="H95" s="224">
        <v>1</v>
      </c>
      <c r="I95" s="225"/>
      <c r="J95" s="226">
        <f>ROUND(I95*H95,2)</f>
        <v>0</v>
      </c>
      <c r="K95" s="222" t="s">
        <v>159</v>
      </c>
      <c r="L95" s="44"/>
      <c r="M95" s="227" t="s">
        <v>19</v>
      </c>
      <c r="N95" s="228" t="s">
        <v>45</v>
      </c>
      <c r="O95" s="84"/>
      <c r="P95" s="229">
        <f>O95*H95</f>
        <v>0</v>
      </c>
      <c r="Q95" s="229">
        <v>0</v>
      </c>
      <c r="R95" s="229">
        <f>Q95*H95</f>
        <v>0</v>
      </c>
      <c r="S95" s="229">
        <v>0</v>
      </c>
      <c r="T95" s="230">
        <f>S95*H95</f>
        <v>0</v>
      </c>
      <c r="AR95" s="231" t="s">
        <v>2613</v>
      </c>
      <c r="AT95" s="231" t="s">
        <v>155</v>
      </c>
      <c r="AU95" s="231" t="s">
        <v>84</v>
      </c>
      <c r="AY95" s="18" t="s">
        <v>153</v>
      </c>
      <c r="BE95" s="232">
        <f>IF(N95="základní",J95,0)</f>
        <v>0</v>
      </c>
      <c r="BF95" s="232">
        <f>IF(N95="snížená",J95,0)</f>
        <v>0</v>
      </c>
      <c r="BG95" s="232">
        <f>IF(N95="zákl. přenesená",J95,0)</f>
        <v>0</v>
      </c>
      <c r="BH95" s="232">
        <f>IF(N95="sníž. přenesená",J95,0)</f>
        <v>0</v>
      </c>
      <c r="BI95" s="232">
        <f>IF(N95="nulová",J95,0)</f>
        <v>0</v>
      </c>
      <c r="BJ95" s="18" t="s">
        <v>82</v>
      </c>
      <c r="BK95" s="232">
        <f>ROUND(I95*H95,2)</f>
        <v>0</v>
      </c>
      <c r="BL95" s="18" t="s">
        <v>2613</v>
      </c>
      <c r="BM95" s="231" t="s">
        <v>2630</v>
      </c>
    </row>
    <row r="96" s="1" customFormat="1" ht="16.5" customHeight="1">
      <c r="B96" s="39"/>
      <c r="C96" s="220" t="s">
        <v>196</v>
      </c>
      <c r="D96" s="220" t="s">
        <v>155</v>
      </c>
      <c r="E96" s="221" t="s">
        <v>2631</v>
      </c>
      <c r="F96" s="222" t="s">
        <v>2632</v>
      </c>
      <c r="G96" s="223" t="s">
        <v>921</v>
      </c>
      <c r="H96" s="224">
        <v>1</v>
      </c>
      <c r="I96" s="225"/>
      <c r="J96" s="226">
        <f>ROUND(I96*H96,2)</f>
        <v>0</v>
      </c>
      <c r="K96" s="222" t="s">
        <v>159</v>
      </c>
      <c r="L96" s="44"/>
      <c r="M96" s="227" t="s">
        <v>19</v>
      </c>
      <c r="N96" s="228" t="s">
        <v>45</v>
      </c>
      <c r="O96" s="84"/>
      <c r="P96" s="229">
        <f>O96*H96</f>
        <v>0</v>
      </c>
      <c r="Q96" s="229">
        <v>0</v>
      </c>
      <c r="R96" s="229">
        <f>Q96*H96</f>
        <v>0</v>
      </c>
      <c r="S96" s="229">
        <v>0</v>
      </c>
      <c r="T96" s="230">
        <f>S96*H96</f>
        <v>0</v>
      </c>
      <c r="AR96" s="231" t="s">
        <v>2613</v>
      </c>
      <c r="AT96" s="231" t="s">
        <v>155</v>
      </c>
      <c r="AU96" s="231" t="s">
        <v>84</v>
      </c>
      <c r="AY96" s="18" t="s">
        <v>153</v>
      </c>
      <c r="BE96" s="232">
        <f>IF(N96="základní",J96,0)</f>
        <v>0</v>
      </c>
      <c r="BF96" s="232">
        <f>IF(N96="snížená",J96,0)</f>
        <v>0</v>
      </c>
      <c r="BG96" s="232">
        <f>IF(N96="zákl. přenesená",J96,0)</f>
        <v>0</v>
      </c>
      <c r="BH96" s="232">
        <f>IF(N96="sníž. přenesená",J96,0)</f>
        <v>0</v>
      </c>
      <c r="BI96" s="232">
        <f>IF(N96="nulová",J96,0)</f>
        <v>0</v>
      </c>
      <c r="BJ96" s="18" t="s">
        <v>82</v>
      </c>
      <c r="BK96" s="232">
        <f>ROUND(I96*H96,2)</f>
        <v>0</v>
      </c>
      <c r="BL96" s="18" t="s">
        <v>2613</v>
      </c>
      <c r="BM96" s="231" t="s">
        <v>2633</v>
      </c>
    </row>
    <row r="97" s="12" customFormat="1">
      <c r="B97" s="236"/>
      <c r="C97" s="237"/>
      <c r="D97" s="233" t="s">
        <v>164</v>
      </c>
      <c r="E97" s="238" t="s">
        <v>19</v>
      </c>
      <c r="F97" s="239" t="s">
        <v>2634</v>
      </c>
      <c r="G97" s="237"/>
      <c r="H97" s="240">
        <v>1</v>
      </c>
      <c r="I97" s="241"/>
      <c r="J97" s="237"/>
      <c r="K97" s="237"/>
      <c r="L97" s="242"/>
      <c r="M97" s="243"/>
      <c r="N97" s="244"/>
      <c r="O97" s="244"/>
      <c r="P97" s="244"/>
      <c r="Q97" s="244"/>
      <c r="R97" s="244"/>
      <c r="S97" s="244"/>
      <c r="T97" s="245"/>
      <c r="AT97" s="246" t="s">
        <v>164</v>
      </c>
      <c r="AU97" s="246" t="s">
        <v>84</v>
      </c>
      <c r="AV97" s="12" t="s">
        <v>84</v>
      </c>
      <c r="AW97" s="12" t="s">
        <v>34</v>
      </c>
      <c r="AX97" s="12" t="s">
        <v>82</v>
      </c>
      <c r="AY97" s="246" t="s">
        <v>153</v>
      </c>
    </row>
    <row r="98" s="11" customFormat="1" ht="22.8" customHeight="1">
      <c r="B98" s="204"/>
      <c r="C98" s="205"/>
      <c r="D98" s="206" t="s">
        <v>73</v>
      </c>
      <c r="E98" s="218" t="s">
        <v>2635</v>
      </c>
      <c r="F98" s="218" t="s">
        <v>2636</v>
      </c>
      <c r="G98" s="205"/>
      <c r="H98" s="205"/>
      <c r="I98" s="208"/>
      <c r="J98" s="219">
        <f>BK98</f>
        <v>0</v>
      </c>
      <c r="K98" s="205"/>
      <c r="L98" s="210"/>
      <c r="M98" s="211"/>
      <c r="N98" s="212"/>
      <c r="O98" s="212"/>
      <c r="P98" s="213">
        <f>SUM(P99:P102)</f>
        <v>0</v>
      </c>
      <c r="Q98" s="212"/>
      <c r="R98" s="213">
        <f>SUM(R99:R102)</f>
        <v>0</v>
      </c>
      <c r="S98" s="212"/>
      <c r="T98" s="214">
        <f>SUM(T99:T102)</f>
        <v>0</v>
      </c>
      <c r="AR98" s="215" t="s">
        <v>186</v>
      </c>
      <c r="AT98" s="216" t="s">
        <v>73</v>
      </c>
      <c r="AU98" s="216" t="s">
        <v>82</v>
      </c>
      <c r="AY98" s="215" t="s">
        <v>153</v>
      </c>
      <c r="BK98" s="217">
        <f>SUM(BK99:BK102)</f>
        <v>0</v>
      </c>
    </row>
    <row r="99" s="1" customFormat="1" ht="16.5" customHeight="1">
      <c r="B99" s="39"/>
      <c r="C99" s="220" t="s">
        <v>202</v>
      </c>
      <c r="D99" s="220" t="s">
        <v>155</v>
      </c>
      <c r="E99" s="221" t="s">
        <v>2637</v>
      </c>
      <c r="F99" s="222" t="s">
        <v>2638</v>
      </c>
      <c r="G99" s="223" t="s">
        <v>921</v>
      </c>
      <c r="H99" s="224">
        <v>1</v>
      </c>
      <c r="I99" s="225"/>
      <c r="J99" s="226">
        <f>ROUND(I99*H99,2)</f>
        <v>0</v>
      </c>
      <c r="K99" s="222" t="s">
        <v>159</v>
      </c>
      <c r="L99" s="44"/>
      <c r="M99" s="227" t="s">
        <v>19</v>
      </c>
      <c r="N99" s="228" t="s">
        <v>45</v>
      </c>
      <c r="O99" s="84"/>
      <c r="P99" s="229">
        <f>O99*H99</f>
        <v>0</v>
      </c>
      <c r="Q99" s="229">
        <v>0</v>
      </c>
      <c r="R99" s="229">
        <f>Q99*H99</f>
        <v>0</v>
      </c>
      <c r="S99" s="229">
        <v>0</v>
      </c>
      <c r="T99" s="230">
        <f>S99*H99</f>
        <v>0</v>
      </c>
      <c r="AR99" s="231" t="s">
        <v>2613</v>
      </c>
      <c r="AT99" s="231" t="s">
        <v>155</v>
      </c>
      <c r="AU99" s="231" t="s">
        <v>84</v>
      </c>
      <c r="AY99" s="18" t="s">
        <v>153</v>
      </c>
      <c r="BE99" s="232">
        <f>IF(N99="základní",J99,0)</f>
        <v>0</v>
      </c>
      <c r="BF99" s="232">
        <f>IF(N99="snížená",J99,0)</f>
        <v>0</v>
      </c>
      <c r="BG99" s="232">
        <f>IF(N99="zákl. přenesená",J99,0)</f>
        <v>0</v>
      </c>
      <c r="BH99" s="232">
        <f>IF(N99="sníž. přenesená",J99,0)</f>
        <v>0</v>
      </c>
      <c r="BI99" s="232">
        <f>IF(N99="nulová",J99,0)</f>
        <v>0</v>
      </c>
      <c r="BJ99" s="18" t="s">
        <v>82</v>
      </c>
      <c r="BK99" s="232">
        <f>ROUND(I99*H99,2)</f>
        <v>0</v>
      </c>
      <c r="BL99" s="18" t="s">
        <v>2613</v>
      </c>
      <c r="BM99" s="231" t="s">
        <v>2639</v>
      </c>
    </row>
    <row r="100" s="12" customFormat="1">
      <c r="B100" s="236"/>
      <c r="C100" s="237"/>
      <c r="D100" s="233" t="s">
        <v>164</v>
      </c>
      <c r="E100" s="238" t="s">
        <v>19</v>
      </c>
      <c r="F100" s="239" t="s">
        <v>2640</v>
      </c>
      <c r="G100" s="237"/>
      <c r="H100" s="240">
        <v>1</v>
      </c>
      <c r="I100" s="241"/>
      <c r="J100" s="237"/>
      <c r="K100" s="237"/>
      <c r="L100" s="242"/>
      <c r="M100" s="243"/>
      <c r="N100" s="244"/>
      <c r="O100" s="244"/>
      <c r="P100" s="244"/>
      <c r="Q100" s="244"/>
      <c r="R100" s="244"/>
      <c r="S100" s="244"/>
      <c r="T100" s="245"/>
      <c r="AT100" s="246" t="s">
        <v>164</v>
      </c>
      <c r="AU100" s="246" t="s">
        <v>84</v>
      </c>
      <c r="AV100" s="12" t="s">
        <v>84</v>
      </c>
      <c r="AW100" s="12" t="s">
        <v>34</v>
      </c>
      <c r="AX100" s="12" t="s">
        <v>82</v>
      </c>
      <c r="AY100" s="246" t="s">
        <v>153</v>
      </c>
    </row>
    <row r="101" s="1" customFormat="1" ht="16.5" customHeight="1">
      <c r="B101" s="39"/>
      <c r="C101" s="220" t="s">
        <v>207</v>
      </c>
      <c r="D101" s="220" t="s">
        <v>155</v>
      </c>
      <c r="E101" s="221" t="s">
        <v>2641</v>
      </c>
      <c r="F101" s="222" t="s">
        <v>2642</v>
      </c>
      <c r="G101" s="223" t="s">
        <v>921</v>
      </c>
      <c r="H101" s="224">
        <v>1</v>
      </c>
      <c r="I101" s="225"/>
      <c r="J101" s="226">
        <f>ROUND(I101*H101,2)</f>
        <v>0</v>
      </c>
      <c r="K101" s="222" t="s">
        <v>159</v>
      </c>
      <c r="L101" s="44"/>
      <c r="M101" s="227" t="s">
        <v>19</v>
      </c>
      <c r="N101" s="228" t="s">
        <v>45</v>
      </c>
      <c r="O101" s="84"/>
      <c r="P101" s="229">
        <f>O101*H101</f>
        <v>0</v>
      </c>
      <c r="Q101" s="229">
        <v>0</v>
      </c>
      <c r="R101" s="229">
        <f>Q101*H101</f>
        <v>0</v>
      </c>
      <c r="S101" s="229">
        <v>0</v>
      </c>
      <c r="T101" s="230">
        <f>S101*H101</f>
        <v>0</v>
      </c>
      <c r="AR101" s="231" t="s">
        <v>2613</v>
      </c>
      <c r="AT101" s="231" t="s">
        <v>155</v>
      </c>
      <c r="AU101" s="231" t="s">
        <v>84</v>
      </c>
      <c r="AY101" s="18" t="s">
        <v>153</v>
      </c>
      <c r="BE101" s="232">
        <f>IF(N101="základní",J101,0)</f>
        <v>0</v>
      </c>
      <c r="BF101" s="232">
        <f>IF(N101="snížená",J101,0)</f>
        <v>0</v>
      </c>
      <c r="BG101" s="232">
        <f>IF(N101="zákl. přenesená",J101,0)</f>
        <v>0</v>
      </c>
      <c r="BH101" s="232">
        <f>IF(N101="sníž. přenesená",J101,0)</f>
        <v>0</v>
      </c>
      <c r="BI101" s="232">
        <f>IF(N101="nulová",J101,0)</f>
        <v>0</v>
      </c>
      <c r="BJ101" s="18" t="s">
        <v>82</v>
      </c>
      <c r="BK101" s="232">
        <f>ROUND(I101*H101,2)</f>
        <v>0</v>
      </c>
      <c r="BL101" s="18" t="s">
        <v>2613</v>
      </c>
      <c r="BM101" s="231" t="s">
        <v>2643</v>
      </c>
    </row>
    <row r="102" s="12" customFormat="1">
      <c r="B102" s="236"/>
      <c r="C102" s="237"/>
      <c r="D102" s="233" t="s">
        <v>164</v>
      </c>
      <c r="E102" s="238" t="s">
        <v>19</v>
      </c>
      <c r="F102" s="239" t="s">
        <v>2640</v>
      </c>
      <c r="G102" s="237"/>
      <c r="H102" s="240">
        <v>1</v>
      </c>
      <c r="I102" s="241"/>
      <c r="J102" s="237"/>
      <c r="K102" s="237"/>
      <c r="L102" s="242"/>
      <c r="M102" s="243"/>
      <c r="N102" s="244"/>
      <c r="O102" s="244"/>
      <c r="P102" s="244"/>
      <c r="Q102" s="244"/>
      <c r="R102" s="244"/>
      <c r="S102" s="244"/>
      <c r="T102" s="245"/>
      <c r="AT102" s="246" t="s">
        <v>164</v>
      </c>
      <c r="AU102" s="246" t="s">
        <v>84</v>
      </c>
      <c r="AV102" s="12" t="s">
        <v>84</v>
      </c>
      <c r="AW102" s="12" t="s">
        <v>34</v>
      </c>
      <c r="AX102" s="12" t="s">
        <v>82</v>
      </c>
      <c r="AY102" s="246" t="s">
        <v>153</v>
      </c>
    </row>
    <row r="103" s="11" customFormat="1" ht="22.8" customHeight="1">
      <c r="B103" s="204"/>
      <c r="C103" s="205"/>
      <c r="D103" s="206" t="s">
        <v>73</v>
      </c>
      <c r="E103" s="218" t="s">
        <v>2644</v>
      </c>
      <c r="F103" s="218" t="s">
        <v>2645</v>
      </c>
      <c r="G103" s="205"/>
      <c r="H103" s="205"/>
      <c r="I103" s="208"/>
      <c r="J103" s="219">
        <f>BK103</f>
        <v>0</v>
      </c>
      <c r="K103" s="205"/>
      <c r="L103" s="210"/>
      <c r="M103" s="211"/>
      <c r="N103" s="212"/>
      <c r="O103" s="212"/>
      <c r="P103" s="213">
        <f>SUM(P104:P105)</f>
        <v>0</v>
      </c>
      <c r="Q103" s="212"/>
      <c r="R103" s="213">
        <f>SUM(R104:R105)</f>
        <v>0</v>
      </c>
      <c r="S103" s="212"/>
      <c r="T103" s="214">
        <f>SUM(T104:T105)</f>
        <v>0</v>
      </c>
      <c r="AR103" s="215" t="s">
        <v>186</v>
      </c>
      <c r="AT103" s="216" t="s">
        <v>73</v>
      </c>
      <c r="AU103" s="216" t="s">
        <v>82</v>
      </c>
      <c r="AY103" s="215" t="s">
        <v>153</v>
      </c>
      <c r="BK103" s="217">
        <f>SUM(BK104:BK105)</f>
        <v>0</v>
      </c>
    </row>
    <row r="104" s="1" customFormat="1" ht="16.5" customHeight="1">
      <c r="B104" s="39"/>
      <c r="C104" s="220" t="s">
        <v>212</v>
      </c>
      <c r="D104" s="220" t="s">
        <v>155</v>
      </c>
      <c r="E104" s="221" t="s">
        <v>2646</v>
      </c>
      <c r="F104" s="222" t="s">
        <v>2645</v>
      </c>
      <c r="G104" s="223" t="s">
        <v>921</v>
      </c>
      <c r="H104" s="224">
        <v>1</v>
      </c>
      <c r="I104" s="225"/>
      <c r="J104" s="226">
        <f>ROUND(I104*H104,2)</f>
        <v>0</v>
      </c>
      <c r="K104" s="222" t="s">
        <v>159</v>
      </c>
      <c r="L104" s="44"/>
      <c r="M104" s="227" t="s">
        <v>19</v>
      </c>
      <c r="N104" s="228" t="s">
        <v>45</v>
      </c>
      <c r="O104" s="84"/>
      <c r="P104" s="229">
        <f>O104*H104</f>
        <v>0</v>
      </c>
      <c r="Q104" s="229">
        <v>0</v>
      </c>
      <c r="R104" s="229">
        <f>Q104*H104</f>
        <v>0</v>
      </c>
      <c r="S104" s="229">
        <v>0</v>
      </c>
      <c r="T104" s="230">
        <f>S104*H104</f>
        <v>0</v>
      </c>
      <c r="AR104" s="231" t="s">
        <v>2613</v>
      </c>
      <c r="AT104" s="231" t="s">
        <v>155</v>
      </c>
      <c r="AU104" s="231" t="s">
        <v>84</v>
      </c>
      <c r="AY104" s="18" t="s">
        <v>153</v>
      </c>
      <c r="BE104" s="232">
        <f>IF(N104="základní",J104,0)</f>
        <v>0</v>
      </c>
      <c r="BF104" s="232">
        <f>IF(N104="snížená",J104,0)</f>
        <v>0</v>
      </c>
      <c r="BG104" s="232">
        <f>IF(N104="zákl. přenesená",J104,0)</f>
        <v>0</v>
      </c>
      <c r="BH104" s="232">
        <f>IF(N104="sníž. přenesená",J104,0)</f>
        <v>0</v>
      </c>
      <c r="BI104" s="232">
        <f>IF(N104="nulová",J104,0)</f>
        <v>0</v>
      </c>
      <c r="BJ104" s="18" t="s">
        <v>82</v>
      </c>
      <c r="BK104" s="232">
        <f>ROUND(I104*H104,2)</f>
        <v>0</v>
      </c>
      <c r="BL104" s="18" t="s">
        <v>2613</v>
      </c>
      <c r="BM104" s="231" t="s">
        <v>2647</v>
      </c>
    </row>
    <row r="105" s="12" customFormat="1">
      <c r="B105" s="236"/>
      <c r="C105" s="237"/>
      <c r="D105" s="233" t="s">
        <v>164</v>
      </c>
      <c r="E105" s="238" t="s">
        <v>19</v>
      </c>
      <c r="F105" s="239" t="s">
        <v>2648</v>
      </c>
      <c r="G105" s="237"/>
      <c r="H105" s="240">
        <v>1</v>
      </c>
      <c r="I105" s="241"/>
      <c r="J105" s="237"/>
      <c r="K105" s="237"/>
      <c r="L105" s="242"/>
      <c r="M105" s="243"/>
      <c r="N105" s="244"/>
      <c r="O105" s="244"/>
      <c r="P105" s="244"/>
      <c r="Q105" s="244"/>
      <c r="R105" s="244"/>
      <c r="S105" s="244"/>
      <c r="T105" s="245"/>
      <c r="AT105" s="246" t="s">
        <v>164</v>
      </c>
      <c r="AU105" s="246" t="s">
        <v>84</v>
      </c>
      <c r="AV105" s="12" t="s">
        <v>84</v>
      </c>
      <c r="AW105" s="12" t="s">
        <v>34</v>
      </c>
      <c r="AX105" s="12" t="s">
        <v>82</v>
      </c>
      <c r="AY105" s="246" t="s">
        <v>153</v>
      </c>
    </row>
    <row r="106" s="11" customFormat="1" ht="22.8" customHeight="1">
      <c r="B106" s="204"/>
      <c r="C106" s="205"/>
      <c r="D106" s="206" t="s">
        <v>73</v>
      </c>
      <c r="E106" s="218" t="s">
        <v>2649</v>
      </c>
      <c r="F106" s="218" t="s">
        <v>2650</v>
      </c>
      <c r="G106" s="205"/>
      <c r="H106" s="205"/>
      <c r="I106" s="208"/>
      <c r="J106" s="219">
        <f>BK106</f>
        <v>0</v>
      </c>
      <c r="K106" s="205"/>
      <c r="L106" s="210"/>
      <c r="M106" s="211"/>
      <c r="N106" s="212"/>
      <c r="O106" s="212"/>
      <c r="P106" s="213">
        <f>SUM(P107:P110)</f>
        <v>0</v>
      </c>
      <c r="Q106" s="212"/>
      <c r="R106" s="213">
        <f>SUM(R107:R110)</f>
        <v>0</v>
      </c>
      <c r="S106" s="212"/>
      <c r="T106" s="214">
        <f>SUM(T107:T110)</f>
        <v>0</v>
      </c>
      <c r="AR106" s="215" t="s">
        <v>186</v>
      </c>
      <c r="AT106" s="216" t="s">
        <v>73</v>
      </c>
      <c r="AU106" s="216" t="s">
        <v>82</v>
      </c>
      <c r="AY106" s="215" t="s">
        <v>153</v>
      </c>
      <c r="BK106" s="217">
        <f>SUM(BK107:BK110)</f>
        <v>0</v>
      </c>
    </row>
    <row r="107" s="1" customFormat="1" ht="16.5" customHeight="1">
      <c r="B107" s="39"/>
      <c r="C107" s="220" t="s">
        <v>219</v>
      </c>
      <c r="D107" s="220" t="s">
        <v>155</v>
      </c>
      <c r="E107" s="221" t="s">
        <v>2651</v>
      </c>
      <c r="F107" s="222" t="s">
        <v>2652</v>
      </c>
      <c r="G107" s="223" t="s">
        <v>921</v>
      </c>
      <c r="H107" s="224">
        <v>3</v>
      </c>
      <c r="I107" s="225"/>
      <c r="J107" s="226">
        <f>ROUND(I107*H107,2)</f>
        <v>0</v>
      </c>
      <c r="K107" s="222" t="s">
        <v>159</v>
      </c>
      <c r="L107" s="44"/>
      <c r="M107" s="227" t="s">
        <v>19</v>
      </c>
      <c r="N107" s="228" t="s">
        <v>45</v>
      </c>
      <c r="O107" s="84"/>
      <c r="P107" s="229">
        <f>O107*H107</f>
        <v>0</v>
      </c>
      <c r="Q107" s="229">
        <v>0</v>
      </c>
      <c r="R107" s="229">
        <f>Q107*H107</f>
        <v>0</v>
      </c>
      <c r="S107" s="229">
        <v>0</v>
      </c>
      <c r="T107" s="230">
        <f>S107*H107</f>
        <v>0</v>
      </c>
      <c r="AR107" s="231" t="s">
        <v>2613</v>
      </c>
      <c r="AT107" s="231" t="s">
        <v>155</v>
      </c>
      <c r="AU107" s="231" t="s">
        <v>84</v>
      </c>
      <c r="AY107" s="18" t="s">
        <v>153</v>
      </c>
      <c r="BE107" s="232">
        <f>IF(N107="základní",J107,0)</f>
        <v>0</v>
      </c>
      <c r="BF107" s="232">
        <f>IF(N107="snížená",J107,0)</f>
        <v>0</v>
      </c>
      <c r="BG107" s="232">
        <f>IF(N107="zákl. přenesená",J107,0)</f>
        <v>0</v>
      </c>
      <c r="BH107" s="232">
        <f>IF(N107="sníž. přenesená",J107,0)</f>
        <v>0</v>
      </c>
      <c r="BI107" s="232">
        <f>IF(N107="nulová",J107,0)</f>
        <v>0</v>
      </c>
      <c r="BJ107" s="18" t="s">
        <v>82</v>
      </c>
      <c r="BK107" s="232">
        <f>ROUND(I107*H107,2)</f>
        <v>0</v>
      </c>
      <c r="BL107" s="18" t="s">
        <v>2613</v>
      </c>
      <c r="BM107" s="231" t="s">
        <v>2653</v>
      </c>
    </row>
    <row r="108" s="12" customFormat="1">
      <c r="B108" s="236"/>
      <c r="C108" s="237"/>
      <c r="D108" s="233" t="s">
        <v>164</v>
      </c>
      <c r="E108" s="238" t="s">
        <v>19</v>
      </c>
      <c r="F108" s="239" t="s">
        <v>2654</v>
      </c>
      <c r="G108" s="237"/>
      <c r="H108" s="240">
        <v>3</v>
      </c>
      <c r="I108" s="241"/>
      <c r="J108" s="237"/>
      <c r="K108" s="237"/>
      <c r="L108" s="242"/>
      <c r="M108" s="243"/>
      <c r="N108" s="244"/>
      <c r="O108" s="244"/>
      <c r="P108" s="244"/>
      <c r="Q108" s="244"/>
      <c r="R108" s="244"/>
      <c r="S108" s="244"/>
      <c r="T108" s="245"/>
      <c r="AT108" s="246" t="s">
        <v>164</v>
      </c>
      <c r="AU108" s="246" t="s">
        <v>84</v>
      </c>
      <c r="AV108" s="12" t="s">
        <v>84</v>
      </c>
      <c r="AW108" s="12" t="s">
        <v>34</v>
      </c>
      <c r="AX108" s="12" t="s">
        <v>82</v>
      </c>
      <c r="AY108" s="246" t="s">
        <v>153</v>
      </c>
    </row>
    <row r="109" s="1" customFormat="1" ht="16.5" customHeight="1">
      <c r="B109" s="39"/>
      <c r="C109" s="220" t="s">
        <v>228</v>
      </c>
      <c r="D109" s="220" t="s">
        <v>155</v>
      </c>
      <c r="E109" s="221" t="s">
        <v>2655</v>
      </c>
      <c r="F109" s="222" t="s">
        <v>2656</v>
      </c>
      <c r="G109" s="223" t="s">
        <v>921</v>
      </c>
      <c r="H109" s="224">
        <v>1</v>
      </c>
      <c r="I109" s="225"/>
      <c r="J109" s="226">
        <f>ROUND(I109*H109,2)</f>
        <v>0</v>
      </c>
      <c r="K109" s="222" t="s">
        <v>159</v>
      </c>
      <c r="L109" s="44"/>
      <c r="M109" s="227" t="s">
        <v>19</v>
      </c>
      <c r="N109" s="228" t="s">
        <v>45</v>
      </c>
      <c r="O109" s="84"/>
      <c r="P109" s="229">
        <f>O109*H109</f>
        <v>0</v>
      </c>
      <c r="Q109" s="229">
        <v>0</v>
      </c>
      <c r="R109" s="229">
        <f>Q109*H109</f>
        <v>0</v>
      </c>
      <c r="S109" s="229">
        <v>0</v>
      </c>
      <c r="T109" s="230">
        <f>S109*H109</f>
        <v>0</v>
      </c>
      <c r="AR109" s="231" t="s">
        <v>2613</v>
      </c>
      <c r="AT109" s="231" t="s">
        <v>155</v>
      </c>
      <c r="AU109" s="231" t="s">
        <v>84</v>
      </c>
      <c r="AY109" s="18" t="s">
        <v>153</v>
      </c>
      <c r="BE109" s="232">
        <f>IF(N109="základní",J109,0)</f>
        <v>0</v>
      </c>
      <c r="BF109" s="232">
        <f>IF(N109="snížená",J109,0)</f>
        <v>0</v>
      </c>
      <c r="BG109" s="232">
        <f>IF(N109="zákl. přenesená",J109,0)</f>
        <v>0</v>
      </c>
      <c r="BH109" s="232">
        <f>IF(N109="sníž. přenesená",J109,0)</f>
        <v>0</v>
      </c>
      <c r="BI109" s="232">
        <f>IF(N109="nulová",J109,0)</f>
        <v>0</v>
      </c>
      <c r="BJ109" s="18" t="s">
        <v>82</v>
      </c>
      <c r="BK109" s="232">
        <f>ROUND(I109*H109,2)</f>
        <v>0</v>
      </c>
      <c r="BL109" s="18" t="s">
        <v>2613</v>
      </c>
      <c r="BM109" s="231" t="s">
        <v>2657</v>
      </c>
    </row>
    <row r="110" s="12" customFormat="1">
      <c r="B110" s="236"/>
      <c r="C110" s="237"/>
      <c r="D110" s="233" t="s">
        <v>164</v>
      </c>
      <c r="E110" s="238" t="s">
        <v>19</v>
      </c>
      <c r="F110" s="239" t="s">
        <v>2658</v>
      </c>
      <c r="G110" s="237"/>
      <c r="H110" s="240">
        <v>1</v>
      </c>
      <c r="I110" s="241"/>
      <c r="J110" s="237"/>
      <c r="K110" s="237"/>
      <c r="L110" s="242"/>
      <c r="M110" s="243"/>
      <c r="N110" s="244"/>
      <c r="O110" s="244"/>
      <c r="P110" s="244"/>
      <c r="Q110" s="244"/>
      <c r="R110" s="244"/>
      <c r="S110" s="244"/>
      <c r="T110" s="245"/>
      <c r="AT110" s="246" t="s">
        <v>164</v>
      </c>
      <c r="AU110" s="246" t="s">
        <v>84</v>
      </c>
      <c r="AV110" s="12" t="s">
        <v>84</v>
      </c>
      <c r="AW110" s="12" t="s">
        <v>34</v>
      </c>
      <c r="AX110" s="12" t="s">
        <v>82</v>
      </c>
      <c r="AY110" s="246" t="s">
        <v>153</v>
      </c>
    </row>
    <row r="111" s="11" customFormat="1" ht="22.8" customHeight="1">
      <c r="B111" s="204"/>
      <c r="C111" s="205"/>
      <c r="D111" s="206" t="s">
        <v>73</v>
      </c>
      <c r="E111" s="218" t="s">
        <v>2659</v>
      </c>
      <c r="F111" s="218" t="s">
        <v>2660</v>
      </c>
      <c r="G111" s="205"/>
      <c r="H111" s="205"/>
      <c r="I111" s="208"/>
      <c r="J111" s="219">
        <f>BK111</f>
        <v>0</v>
      </c>
      <c r="K111" s="205"/>
      <c r="L111" s="210"/>
      <c r="M111" s="211"/>
      <c r="N111" s="212"/>
      <c r="O111" s="212"/>
      <c r="P111" s="213">
        <f>SUM(P112:P113)</f>
        <v>0</v>
      </c>
      <c r="Q111" s="212"/>
      <c r="R111" s="213">
        <f>SUM(R112:R113)</f>
        <v>0</v>
      </c>
      <c r="S111" s="212"/>
      <c r="T111" s="214">
        <f>SUM(T112:T113)</f>
        <v>0</v>
      </c>
      <c r="AR111" s="215" t="s">
        <v>186</v>
      </c>
      <c r="AT111" s="216" t="s">
        <v>73</v>
      </c>
      <c r="AU111" s="216" t="s">
        <v>82</v>
      </c>
      <c r="AY111" s="215" t="s">
        <v>153</v>
      </c>
      <c r="BK111" s="217">
        <f>SUM(BK112:BK113)</f>
        <v>0</v>
      </c>
    </row>
    <row r="112" s="1" customFormat="1" ht="16.5" customHeight="1">
      <c r="B112" s="39"/>
      <c r="C112" s="220" t="s">
        <v>235</v>
      </c>
      <c r="D112" s="220" t="s">
        <v>155</v>
      </c>
      <c r="E112" s="221" t="s">
        <v>2661</v>
      </c>
      <c r="F112" s="222" t="s">
        <v>2662</v>
      </c>
      <c r="G112" s="223" t="s">
        <v>921</v>
      </c>
      <c r="H112" s="224">
        <v>1</v>
      </c>
      <c r="I112" s="225"/>
      <c r="J112" s="226">
        <f>ROUND(I112*H112,2)</f>
        <v>0</v>
      </c>
      <c r="K112" s="222" t="s">
        <v>159</v>
      </c>
      <c r="L112" s="44"/>
      <c r="M112" s="227" t="s">
        <v>19</v>
      </c>
      <c r="N112" s="228" t="s">
        <v>45</v>
      </c>
      <c r="O112" s="84"/>
      <c r="P112" s="229">
        <f>O112*H112</f>
        <v>0</v>
      </c>
      <c r="Q112" s="229">
        <v>0</v>
      </c>
      <c r="R112" s="229">
        <f>Q112*H112</f>
        <v>0</v>
      </c>
      <c r="S112" s="229">
        <v>0</v>
      </c>
      <c r="T112" s="230">
        <f>S112*H112</f>
        <v>0</v>
      </c>
      <c r="AR112" s="231" t="s">
        <v>2613</v>
      </c>
      <c r="AT112" s="231" t="s">
        <v>155</v>
      </c>
      <c r="AU112" s="231" t="s">
        <v>84</v>
      </c>
      <c r="AY112" s="18" t="s">
        <v>153</v>
      </c>
      <c r="BE112" s="232">
        <f>IF(N112="základní",J112,0)</f>
        <v>0</v>
      </c>
      <c r="BF112" s="232">
        <f>IF(N112="snížená",J112,0)</f>
        <v>0</v>
      </c>
      <c r="BG112" s="232">
        <f>IF(N112="zákl. přenesená",J112,0)</f>
        <v>0</v>
      </c>
      <c r="BH112" s="232">
        <f>IF(N112="sníž. přenesená",J112,0)</f>
        <v>0</v>
      </c>
      <c r="BI112" s="232">
        <f>IF(N112="nulová",J112,0)</f>
        <v>0</v>
      </c>
      <c r="BJ112" s="18" t="s">
        <v>82</v>
      </c>
      <c r="BK112" s="232">
        <f>ROUND(I112*H112,2)</f>
        <v>0</v>
      </c>
      <c r="BL112" s="18" t="s">
        <v>2613</v>
      </c>
      <c r="BM112" s="231" t="s">
        <v>2663</v>
      </c>
    </row>
    <row r="113" s="12" customFormat="1">
      <c r="B113" s="236"/>
      <c r="C113" s="237"/>
      <c r="D113" s="233" t="s">
        <v>164</v>
      </c>
      <c r="E113" s="238" t="s">
        <v>19</v>
      </c>
      <c r="F113" s="239" t="s">
        <v>2664</v>
      </c>
      <c r="G113" s="237"/>
      <c r="H113" s="240">
        <v>1</v>
      </c>
      <c r="I113" s="241"/>
      <c r="J113" s="237"/>
      <c r="K113" s="237"/>
      <c r="L113" s="242"/>
      <c r="M113" s="243"/>
      <c r="N113" s="244"/>
      <c r="O113" s="244"/>
      <c r="P113" s="244"/>
      <c r="Q113" s="244"/>
      <c r="R113" s="244"/>
      <c r="S113" s="244"/>
      <c r="T113" s="245"/>
      <c r="AT113" s="246" t="s">
        <v>164</v>
      </c>
      <c r="AU113" s="246" t="s">
        <v>84</v>
      </c>
      <c r="AV113" s="12" t="s">
        <v>84</v>
      </c>
      <c r="AW113" s="12" t="s">
        <v>34</v>
      </c>
      <c r="AX113" s="12" t="s">
        <v>82</v>
      </c>
      <c r="AY113" s="246" t="s">
        <v>153</v>
      </c>
    </row>
    <row r="114" s="11" customFormat="1" ht="22.8" customHeight="1">
      <c r="B114" s="204"/>
      <c r="C114" s="205"/>
      <c r="D114" s="206" t="s">
        <v>73</v>
      </c>
      <c r="E114" s="218" t="s">
        <v>2665</v>
      </c>
      <c r="F114" s="218" t="s">
        <v>2666</v>
      </c>
      <c r="G114" s="205"/>
      <c r="H114" s="205"/>
      <c r="I114" s="208"/>
      <c r="J114" s="219">
        <f>BK114</f>
        <v>0</v>
      </c>
      <c r="K114" s="205"/>
      <c r="L114" s="210"/>
      <c r="M114" s="211"/>
      <c r="N114" s="212"/>
      <c r="O114" s="212"/>
      <c r="P114" s="213">
        <f>P115</f>
        <v>0</v>
      </c>
      <c r="Q114" s="212"/>
      <c r="R114" s="213">
        <f>R115</f>
        <v>0</v>
      </c>
      <c r="S114" s="212"/>
      <c r="T114" s="214">
        <f>T115</f>
        <v>0</v>
      </c>
      <c r="AR114" s="215" t="s">
        <v>186</v>
      </c>
      <c r="AT114" s="216" t="s">
        <v>73</v>
      </c>
      <c r="AU114" s="216" t="s">
        <v>82</v>
      </c>
      <c r="AY114" s="215" t="s">
        <v>153</v>
      </c>
      <c r="BK114" s="217">
        <f>BK115</f>
        <v>0</v>
      </c>
    </row>
    <row r="115" s="1" customFormat="1" ht="16.5" customHeight="1">
      <c r="B115" s="39"/>
      <c r="C115" s="220" t="s">
        <v>246</v>
      </c>
      <c r="D115" s="220" t="s">
        <v>155</v>
      </c>
      <c r="E115" s="221" t="s">
        <v>2667</v>
      </c>
      <c r="F115" s="222" t="s">
        <v>2668</v>
      </c>
      <c r="G115" s="223" t="s">
        <v>921</v>
      </c>
      <c r="H115" s="224">
        <v>1</v>
      </c>
      <c r="I115" s="225"/>
      <c r="J115" s="226">
        <f>ROUND(I115*H115,2)</f>
        <v>0</v>
      </c>
      <c r="K115" s="222" t="s">
        <v>159</v>
      </c>
      <c r="L115" s="44"/>
      <c r="M115" s="293" t="s">
        <v>19</v>
      </c>
      <c r="N115" s="294" t="s">
        <v>45</v>
      </c>
      <c r="O115" s="295"/>
      <c r="P115" s="296">
        <f>O115*H115</f>
        <v>0</v>
      </c>
      <c r="Q115" s="296">
        <v>0</v>
      </c>
      <c r="R115" s="296">
        <f>Q115*H115</f>
        <v>0</v>
      </c>
      <c r="S115" s="296">
        <v>0</v>
      </c>
      <c r="T115" s="297">
        <f>S115*H115</f>
        <v>0</v>
      </c>
      <c r="AR115" s="231" t="s">
        <v>2613</v>
      </c>
      <c r="AT115" s="231" t="s">
        <v>155</v>
      </c>
      <c r="AU115" s="231" t="s">
        <v>84</v>
      </c>
      <c r="AY115" s="18" t="s">
        <v>153</v>
      </c>
      <c r="BE115" s="232">
        <f>IF(N115="základní",J115,0)</f>
        <v>0</v>
      </c>
      <c r="BF115" s="232">
        <f>IF(N115="snížená",J115,0)</f>
        <v>0</v>
      </c>
      <c r="BG115" s="232">
        <f>IF(N115="zákl. přenesená",J115,0)</f>
        <v>0</v>
      </c>
      <c r="BH115" s="232">
        <f>IF(N115="sníž. přenesená",J115,0)</f>
        <v>0</v>
      </c>
      <c r="BI115" s="232">
        <f>IF(N115="nulová",J115,0)</f>
        <v>0</v>
      </c>
      <c r="BJ115" s="18" t="s">
        <v>82</v>
      </c>
      <c r="BK115" s="232">
        <f>ROUND(I115*H115,2)</f>
        <v>0</v>
      </c>
      <c r="BL115" s="18" t="s">
        <v>2613</v>
      </c>
      <c r="BM115" s="231" t="s">
        <v>2669</v>
      </c>
    </row>
    <row r="116" s="1" customFormat="1" ht="6.96" customHeight="1">
      <c r="B116" s="59"/>
      <c r="C116" s="60"/>
      <c r="D116" s="60"/>
      <c r="E116" s="60"/>
      <c r="F116" s="60"/>
      <c r="G116" s="60"/>
      <c r="H116" s="60"/>
      <c r="I116" s="171"/>
      <c r="J116" s="60"/>
      <c r="K116" s="60"/>
      <c r="L116" s="44"/>
    </row>
  </sheetData>
  <sheetProtection sheet="1" autoFilter="0" formatColumns="0" formatRows="0" objects="1" scenarios="1" spinCount="100000" saltValue="nf/prOPqjxAUiQo0f1IGaQJ/YJFBaTop0mIS8l0lQ5qFyBzHXSLX2NxQixKMvr/Tojbj9TZF3BvZYXYMDwmGZg==" hashValue="xgMKe7eg9qeXtLKBjyfV3Jb4dZ2Acg7Ir1JphtIAh9s0cDe/OVx+aS4LxXZ8Ane8yGEUn1wr2URyuSChzJxsCg==" algorithmName="SHA-512" password="CC35"/>
  <autoFilter ref="C85:K115"/>
  <mergeCells count="9">
    <mergeCell ref="E7:H7"/>
    <mergeCell ref="E9:H9"/>
    <mergeCell ref="E18:H18"/>
    <mergeCell ref="E27:H27"/>
    <mergeCell ref="E48:H48"/>
    <mergeCell ref="E50:H50"/>
    <mergeCell ref="E76:H76"/>
    <mergeCell ref="E78:H78"/>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sheetFormatPr defaultRowHeight="13.5"/>
  <cols>
    <col min="1" max="1" width="8.33" style="298" customWidth="1"/>
    <col min="2" max="2" width="1.664063" style="298" customWidth="1"/>
    <col min="3" max="4" width="5" style="298" customWidth="1"/>
    <col min="5" max="5" width="11.67" style="298" customWidth="1"/>
    <col min="6" max="6" width="9.17" style="298" customWidth="1"/>
    <col min="7" max="7" width="5" style="298" customWidth="1"/>
    <col min="8" max="8" width="77.83" style="298" customWidth="1"/>
    <col min="9" max="10" width="20" style="298" customWidth="1"/>
    <col min="11" max="11" width="1.664063" style="298" customWidth="1"/>
  </cols>
  <sheetData>
    <row r="1" ht="37.5" customHeight="1"/>
    <row r="2" ht="7.5" customHeight="1">
      <c r="B2" s="299"/>
      <c r="C2" s="300"/>
      <c r="D2" s="300"/>
      <c r="E2" s="300"/>
      <c r="F2" s="300"/>
      <c r="G2" s="300"/>
      <c r="H2" s="300"/>
      <c r="I2" s="300"/>
      <c r="J2" s="300"/>
      <c r="K2" s="301"/>
    </row>
    <row r="3" s="16" customFormat="1" ht="45" customHeight="1">
      <c r="B3" s="302"/>
      <c r="C3" s="303" t="s">
        <v>2670</v>
      </c>
      <c r="D3" s="303"/>
      <c r="E3" s="303"/>
      <c r="F3" s="303"/>
      <c r="G3" s="303"/>
      <c r="H3" s="303"/>
      <c r="I3" s="303"/>
      <c r="J3" s="303"/>
      <c r="K3" s="304"/>
    </row>
    <row r="4" ht="25.5" customHeight="1">
      <c r="B4" s="305"/>
      <c r="C4" s="306" t="s">
        <v>2671</v>
      </c>
      <c r="D4" s="306"/>
      <c r="E4" s="306"/>
      <c r="F4" s="306"/>
      <c r="G4" s="306"/>
      <c r="H4" s="306"/>
      <c r="I4" s="306"/>
      <c r="J4" s="306"/>
      <c r="K4" s="307"/>
    </row>
    <row r="5" ht="5.25" customHeight="1">
      <c r="B5" s="305"/>
      <c r="C5" s="308"/>
      <c r="D5" s="308"/>
      <c r="E5" s="308"/>
      <c r="F5" s="308"/>
      <c r="G5" s="308"/>
      <c r="H5" s="308"/>
      <c r="I5" s="308"/>
      <c r="J5" s="308"/>
      <c r="K5" s="307"/>
    </row>
    <row r="6" ht="15" customHeight="1">
      <c r="B6" s="305"/>
      <c r="C6" s="309" t="s">
        <v>2672</v>
      </c>
      <c r="D6" s="309"/>
      <c r="E6" s="309"/>
      <c r="F6" s="309"/>
      <c r="G6" s="309"/>
      <c r="H6" s="309"/>
      <c r="I6" s="309"/>
      <c r="J6" s="309"/>
      <c r="K6" s="307"/>
    </row>
    <row r="7" ht="15" customHeight="1">
      <c r="B7" s="310"/>
      <c r="C7" s="309" t="s">
        <v>2673</v>
      </c>
      <c r="D7" s="309"/>
      <c r="E7" s="309"/>
      <c r="F7" s="309"/>
      <c r="G7" s="309"/>
      <c r="H7" s="309"/>
      <c r="I7" s="309"/>
      <c r="J7" s="309"/>
      <c r="K7" s="307"/>
    </row>
    <row r="8" ht="12.75" customHeight="1">
      <c r="B8" s="310"/>
      <c r="C8" s="309"/>
      <c r="D8" s="309"/>
      <c r="E8" s="309"/>
      <c r="F8" s="309"/>
      <c r="G8" s="309"/>
      <c r="H8" s="309"/>
      <c r="I8" s="309"/>
      <c r="J8" s="309"/>
      <c r="K8" s="307"/>
    </row>
    <row r="9" ht="15" customHeight="1">
      <c r="B9" s="310"/>
      <c r="C9" s="309" t="s">
        <v>2674</v>
      </c>
      <c r="D9" s="309"/>
      <c r="E9" s="309"/>
      <c r="F9" s="309"/>
      <c r="G9" s="309"/>
      <c r="H9" s="309"/>
      <c r="I9" s="309"/>
      <c r="J9" s="309"/>
      <c r="K9" s="307"/>
    </row>
    <row r="10" ht="15" customHeight="1">
      <c r="B10" s="310"/>
      <c r="C10" s="309"/>
      <c r="D10" s="309" t="s">
        <v>2675</v>
      </c>
      <c r="E10" s="309"/>
      <c r="F10" s="309"/>
      <c r="G10" s="309"/>
      <c r="H10" s="309"/>
      <c r="I10" s="309"/>
      <c r="J10" s="309"/>
      <c r="K10" s="307"/>
    </row>
    <row r="11" ht="15" customHeight="1">
      <c r="B11" s="310"/>
      <c r="C11" s="311"/>
      <c r="D11" s="309" t="s">
        <v>2676</v>
      </c>
      <c r="E11" s="309"/>
      <c r="F11" s="309"/>
      <c r="G11" s="309"/>
      <c r="H11" s="309"/>
      <c r="I11" s="309"/>
      <c r="J11" s="309"/>
      <c r="K11" s="307"/>
    </row>
    <row r="12" ht="15" customHeight="1">
      <c r="B12" s="310"/>
      <c r="C12" s="311"/>
      <c r="D12" s="309"/>
      <c r="E12" s="309"/>
      <c r="F12" s="309"/>
      <c r="G12" s="309"/>
      <c r="H12" s="309"/>
      <c r="I12" s="309"/>
      <c r="J12" s="309"/>
      <c r="K12" s="307"/>
    </row>
    <row r="13" ht="15" customHeight="1">
      <c r="B13" s="310"/>
      <c r="C13" s="311"/>
      <c r="D13" s="312" t="s">
        <v>2677</v>
      </c>
      <c r="E13" s="309"/>
      <c r="F13" s="309"/>
      <c r="G13" s="309"/>
      <c r="H13" s="309"/>
      <c r="I13" s="309"/>
      <c r="J13" s="309"/>
      <c r="K13" s="307"/>
    </row>
    <row r="14" ht="12.75" customHeight="1">
      <c r="B14" s="310"/>
      <c r="C14" s="311"/>
      <c r="D14" s="311"/>
      <c r="E14" s="311"/>
      <c r="F14" s="311"/>
      <c r="G14" s="311"/>
      <c r="H14" s="311"/>
      <c r="I14" s="311"/>
      <c r="J14" s="311"/>
      <c r="K14" s="307"/>
    </row>
    <row r="15" ht="15" customHeight="1">
      <c r="B15" s="310"/>
      <c r="C15" s="311"/>
      <c r="D15" s="309" t="s">
        <v>2678</v>
      </c>
      <c r="E15" s="309"/>
      <c r="F15" s="309"/>
      <c r="G15" s="309"/>
      <c r="H15" s="309"/>
      <c r="I15" s="309"/>
      <c r="J15" s="309"/>
      <c r="K15" s="307"/>
    </row>
    <row r="16" ht="15" customHeight="1">
      <c r="B16" s="310"/>
      <c r="C16" s="311"/>
      <c r="D16" s="309" t="s">
        <v>2679</v>
      </c>
      <c r="E16" s="309"/>
      <c r="F16" s="309"/>
      <c r="G16" s="309"/>
      <c r="H16" s="309"/>
      <c r="I16" s="309"/>
      <c r="J16" s="309"/>
      <c r="K16" s="307"/>
    </row>
    <row r="17" ht="15" customHeight="1">
      <c r="B17" s="310"/>
      <c r="C17" s="311"/>
      <c r="D17" s="309" t="s">
        <v>2680</v>
      </c>
      <c r="E17" s="309"/>
      <c r="F17" s="309"/>
      <c r="G17" s="309"/>
      <c r="H17" s="309"/>
      <c r="I17" s="309"/>
      <c r="J17" s="309"/>
      <c r="K17" s="307"/>
    </row>
    <row r="18" ht="15" customHeight="1">
      <c r="B18" s="310"/>
      <c r="C18" s="311"/>
      <c r="D18" s="311"/>
      <c r="E18" s="313" t="s">
        <v>81</v>
      </c>
      <c r="F18" s="309" t="s">
        <v>2681</v>
      </c>
      <c r="G18" s="309"/>
      <c r="H18" s="309"/>
      <c r="I18" s="309"/>
      <c r="J18" s="309"/>
      <c r="K18" s="307"/>
    </row>
    <row r="19" ht="15" customHeight="1">
      <c r="B19" s="310"/>
      <c r="C19" s="311"/>
      <c r="D19" s="311"/>
      <c r="E19" s="313" t="s">
        <v>2682</v>
      </c>
      <c r="F19" s="309" t="s">
        <v>2683</v>
      </c>
      <c r="G19" s="309"/>
      <c r="H19" s="309"/>
      <c r="I19" s="309"/>
      <c r="J19" s="309"/>
      <c r="K19" s="307"/>
    </row>
    <row r="20" ht="15" customHeight="1">
      <c r="B20" s="310"/>
      <c r="C20" s="311"/>
      <c r="D20" s="311"/>
      <c r="E20" s="313" t="s">
        <v>2684</v>
      </c>
      <c r="F20" s="309" t="s">
        <v>2685</v>
      </c>
      <c r="G20" s="309"/>
      <c r="H20" s="309"/>
      <c r="I20" s="309"/>
      <c r="J20" s="309"/>
      <c r="K20" s="307"/>
    </row>
    <row r="21" ht="15" customHeight="1">
      <c r="B21" s="310"/>
      <c r="C21" s="311"/>
      <c r="D21" s="311"/>
      <c r="E21" s="313" t="s">
        <v>100</v>
      </c>
      <c r="F21" s="309" t="s">
        <v>2686</v>
      </c>
      <c r="G21" s="309"/>
      <c r="H21" s="309"/>
      <c r="I21" s="309"/>
      <c r="J21" s="309"/>
      <c r="K21" s="307"/>
    </row>
    <row r="22" ht="15" customHeight="1">
      <c r="B22" s="310"/>
      <c r="C22" s="311"/>
      <c r="D22" s="311"/>
      <c r="E22" s="313" t="s">
        <v>2687</v>
      </c>
      <c r="F22" s="309" t="s">
        <v>2688</v>
      </c>
      <c r="G22" s="309"/>
      <c r="H22" s="309"/>
      <c r="I22" s="309"/>
      <c r="J22" s="309"/>
      <c r="K22" s="307"/>
    </row>
    <row r="23" ht="15" customHeight="1">
      <c r="B23" s="310"/>
      <c r="C23" s="311"/>
      <c r="D23" s="311"/>
      <c r="E23" s="313" t="s">
        <v>90</v>
      </c>
      <c r="F23" s="309" t="s">
        <v>2689</v>
      </c>
      <c r="G23" s="309"/>
      <c r="H23" s="309"/>
      <c r="I23" s="309"/>
      <c r="J23" s="309"/>
      <c r="K23" s="307"/>
    </row>
    <row r="24" ht="12.75" customHeight="1">
      <c r="B24" s="310"/>
      <c r="C24" s="311"/>
      <c r="D24" s="311"/>
      <c r="E24" s="311"/>
      <c r="F24" s="311"/>
      <c r="G24" s="311"/>
      <c r="H24" s="311"/>
      <c r="I24" s="311"/>
      <c r="J24" s="311"/>
      <c r="K24" s="307"/>
    </row>
    <row r="25" ht="15" customHeight="1">
      <c r="B25" s="310"/>
      <c r="C25" s="309" t="s">
        <v>2690</v>
      </c>
      <c r="D25" s="309"/>
      <c r="E25" s="309"/>
      <c r="F25" s="309"/>
      <c r="G25" s="309"/>
      <c r="H25" s="309"/>
      <c r="I25" s="309"/>
      <c r="J25" s="309"/>
      <c r="K25" s="307"/>
    </row>
    <row r="26" ht="15" customHeight="1">
      <c r="B26" s="310"/>
      <c r="C26" s="309" t="s">
        <v>2691</v>
      </c>
      <c r="D26" s="309"/>
      <c r="E26" s="309"/>
      <c r="F26" s="309"/>
      <c r="G26" s="309"/>
      <c r="H26" s="309"/>
      <c r="I26" s="309"/>
      <c r="J26" s="309"/>
      <c r="K26" s="307"/>
    </row>
    <row r="27" ht="15" customHeight="1">
      <c r="B27" s="310"/>
      <c r="C27" s="309"/>
      <c r="D27" s="309" t="s">
        <v>2692</v>
      </c>
      <c r="E27" s="309"/>
      <c r="F27" s="309"/>
      <c r="G27" s="309"/>
      <c r="H27" s="309"/>
      <c r="I27" s="309"/>
      <c r="J27" s="309"/>
      <c r="K27" s="307"/>
    </row>
    <row r="28" ht="15" customHeight="1">
      <c r="B28" s="310"/>
      <c r="C28" s="311"/>
      <c r="D28" s="309" t="s">
        <v>2693</v>
      </c>
      <c r="E28" s="309"/>
      <c r="F28" s="309"/>
      <c r="G28" s="309"/>
      <c r="H28" s="309"/>
      <c r="I28" s="309"/>
      <c r="J28" s="309"/>
      <c r="K28" s="307"/>
    </row>
    <row r="29" ht="12.75" customHeight="1">
      <c r="B29" s="310"/>
      <c r="C29" s="311"/>
      <c r="D29" s="311"/>
      <c r="E29" s="311"/>
      <c r="F29" s="311"/>
      <c r="G29" s="311"/>
      <c r="H29" s="311"/>
      <c r="I29" s="311"/>
      <c r="J29" s="311"/>
      <c r="K29" s="307"/>
    </row>
    <row r="30" ht="15" customHeight="1">
      <c r="B30" s="310"/>
      <c r="C30" s="311"/>
      <c r="D30" s="309" t="s">
        <v>2694</v>
      </c>
      <c r="E30" s="309"/>
      <c r="F30" s="309"/>
      <c r="G30" s="309"/>
      <c r="H30" s="309"/>
      <c r="I30" s="309"/>
      <c r="J30" s="309"/>
      <c r="K30" s="307"/>
    </row>
    <row r="31" ht="15" customHeight="1">
      <c r="B31" s="310"/>
      <c r="C31" s="311"/>
      <c r="D31" s="309" t="s">
        <v>2695</v>
      </c>
      <c r="E31" s="309"/>
      <c r="F31" s="309"/>
      <c r="G31" s="309"/>
      <c r="H31" s="309"/>
      <c r="I31" s="309"/>
      <c r="J31" s="309"/>
      <c r="K31" s="307"/>
    </row>
    <row r="32" ht="12.75" customHeight="1">
      <c r="B32" s="310"/>
      <c r="C32" s="311"/>
      <c r="D32" s="311"/>
      <c r="E32" s="311"/>
      <c r="F32" s="311"/>
      <c r="G32" s="311"/>
      <c r="H32" s="311"/>
      <c r="I32" s="311"/>
      <c r="J32" s="311"/>
      <c r="K32" s="307"/>
    </row>
    <row r="33" ht="15" customHeight="1">
      <c r="B33" s="310"/>
      <c r="C33" s="311"/>
      <c r="D33" s="309" t="s">
        <v>2696</v>
      </c>
      <c r="E33" s="309"/>
      <c r="F33" s="309"/>
      <c r="G33" s="309"/>
      <c r="H33" s="309"/>
      <c r="I33" s="309"/>
      <c r="J33" s="309"/>
      <c r="K33" s="307"/>
    </row>
    <row r="34" ht="15" customHeight="1">
      <c r="B34" s="310"/>
      <c r="C34" s="311"/>
      <c r="D34" s="309" t="s">
        <v>2697</v>
      </c>
      <c r="E34" s="309"/>
      <c r="F34" s="309"/>
      <c r="G34" s="309"/>
      <c r="H34" s="309"/>
      <c r="I34" s="309"/>
      <c r="J34" s="309"/>
      <c r="K34" s="307"/>
    </row>
    <row r="35" ht="15" customHeight="1">
      <c r="B35" s="310"/>
      <c r="C35" s="311"/>
      <c r="D35" s="309" t="s">
        <v>2698</v>
      </c>
      <c r="E35" s="309"/>
      <c r="F35" s="309"/>
      <c r="G35" s="309"/>
      <c r="H35" s="309"/>
      <c r="I35" s="309"/>
      <c r="J35" s="309"/>
      <c r="K35" s="307"/>
    </row>
    <row r="36" ht="15" customHeight="1">
      <c r="B36" s="310"/>
      <c r="C36" s="311"/>
      <c r="D36" s="309"/>
      <c r="E36" s="312" t="s">
        <v>139</v>
      </c>
      <c r="F36" s="309"/>
      <c r="G36" s="309" t="s">
        <v>2699</v>
      </c>
      <c r="H36" s="309"/>
      <c r="I36" s="309"/>
      <c r="J36" s="309"/>
      <c r="K36" s="307"/>
    </row>
    <row r="37" ht="30.75" customHeight="1">
      <c r="B37" s="310"/>
      <c r="C37" s="311"/>
      <c r="D37" s="309"/>
      <c r="E37" s="312" t="s">
        <v>2700</v>
      </c>
      <c r="F37" s="309"/>
      <c r="G37" s="309" t="s">
        <v>2701</v>
      </c>
      <c r="H37" s="309"/>
      <c r="I37" s="309"/>
      <c r="J37" s="309"/>
      <c r="K37" s="307"/>
    </row>
    <row r="38" ht="15" customHeight="1">
      <c r="B38" s="310"/>
      <c r="C38" s="311"/>
      <c r="D38" s="309"/>
      <c r="E38" s="312" t="s">
        <v>55</v>
      </c>
      <c r="F38" s="309"/>
      <c r="G38" s="309" t="s">
        <v>2702</v>
      </c>
      <c r="H38" s="309"/>
      <c r="I38" s="309"/>
      <c r="J38" s="309"/>
      <c r="K38" s="307"/>
    </row>
    <row r="39" ht="15" customHeight="1">
      <c r="B39" s="310"/>
      <c r="C39" s="311"/>
      <c r="D39" s="309"/>
      <c r="E39" s="312" t="s">
        <v>56</v>
      </c>
      <c r="F39" s="309"/>
      <c r="G39" s="309" t="s">
        <v>2703</v>
      </c>
      <c r="H39" s="309"/>
      <c r="I39" s="309"/>
      <c r="J39" s="309"/>
      <c r="K39" s="307"/>
    </row>
    <row r="40" ht="15" customHeight="1">
      <c r="B40" s="310"/>
      <c r="C40" s="311"/>
      <c r="D40" s="309"/>
      <c r="E40" s="312" t="s">
        <v>140</v>
      </c>
      <c r="F40" s="309"/>
      <c r="G40" s="309" t="s">
        <v>2704</v>
      </c>
      <c r="H40" s="309"/>
      <c r="I40" s="309"/>
      <c r="J40" s="309"/>
      <c r="K40" s="307"/>
    </row>
    <row r="41" ht="15" customHeight="1">
      <c r="B41" s="310"/>
      <c r="C41" s="311"/>
      <c r="D41" s="309"/>
      <c r="E41" s="312" t="s">
        <v>141</v>
      </c>
      <c r="F41" s="309"/>
      <c r="G41" s="309" t="s">
        <v>2705</v>
      </c>
      <c r="H41" s="309"/>
      <c r="I41" s="309"/>
      <c r="J41" s="309"/>
      <c r="K41" s="307"/>
    </row>
    <row r="42" ht="15" customHeight="1">
      <c r="B42" s="310"/>
      <c r="C42" s="311"/>
      <c r="D42" s="309"/>
      <c r="E42" s="312" t="s">
        <v>2706</v>
      </c>
      <c r="F42" s="309"/>
      <c r="G42" s="309" t="s">
        <v>2707</v>
      </c>
      <c r="H42" s="309"/>
      <c r="I42" s="309"/>
      <c r="J42" s="309"/>
      <c r="K42" s="307"/>
    </row>
    <row r="43" ht="15" customHeight="1">
      <c r="B43" s="310"/>
      <c r="C43" s="311"/>
      <c r="D43" s="309"/>
      <c r="E43" s="312"/>
      <c r="F43" s="309"/>
      <c r="G43" s="309" t="s">
        <v>2708</v>
      </c>
      <c r="H43" s="309"/>
      <c r="I43" s="309"/>
      <c r="J43" s="309"/>
      <c r="K43" s="307"/>
    </row>
    <row r="44" ht="15" customHeight="1">
      <c r="B44" s="310"/>
      <c r="C44" s="311"/>
      <c r="D44" s="309"/>
      <c r="E44" s="312" t="s">
        <v>2709</v>
      </c>
      <c r="F44" s="309"/>
      <c r="G44" s="309" t="s">
        <v>2710</v>
      </c>
      <c r="H44" s="309"/>
      <c r="I44" s="309"/>
      <c r="J44" s="309"/>
      <c r="K44" s="307"/>
    </row>
    <row r="45" ht="15" customHeight="1">
      <c r="B45" s="310"/>
      <c r="C45" s="311"/>
      <c r="D45" s="309"/>
      <c r="E45" s="312" t="s">
        <v>143</v>
      </c>
      <c r="F45" s="309"/>
      <c r="G45" s="309" t="s">
        <v>2711</v>
      </c>
      <c r="H45" s="309"/>
      <c r="I45" s="309"/>
      <c r="J45" s="309"/>
      <c r="K45" s="307"/>
    </row>
    <row r="46" ht="12.75" customHeight="1">
      <c r="B46" s="310"/>
      <c r="C46" s="311"/>
      <c r="D46" s="309"/>
      <c r="E46" s="309"/>
      <c r="F46" s="309"/>
      <c r="G46" s="309"/>
      <c r="H46" s="309"/>
      <c r="I46" s="309"/>
      <c r="J46" s="309"/>
      <c r="K46" s="307"/>
    </row>
    <row r="47" ht="15" customHeight="1">
      <c r="B47" s="310"/>
      <c r="C47" s="311"/>
      <c r="D47" s="309" t="s">
        <v>2712</v>
      </c>
      <c r="E47" s="309"/>
      <c r="F47" s="309"/>
      <c r="G47" s="309"/>
      <c r="H47" s="309"/>
      <c r="I47" s="309"/>
      <c r="J47" s="309"/>
      <c r="K47" s="307"/>
    </row>
    <row r="48" ht="15" customHeight="1">
      <c r="B48" s="310"/>
      <c r="C48" s="311"/>
      <c r="D48" s="311"/>
      <c r="E48" s="309" t="s">
        <v>2713</v>
      </c>
      <c r="F48" s="309"/>
      <c r="G48" s="309"/>
      <c r="H48" s="309"/>
      <c r="I48" s="309"/>
      <c r="J48" s="309"/>
      <c r="K48" s="307"/>
    </row>
    <row r="49" ht="15" customHeight="1">
      <c r="B49" s="310"/>
      <c r="C49" s="311"/>
      <c r="D49" s="311"/>
      <c r="E49" s="309" t="s">
        <v>2714</v>
      </c>
      <c r="F49" s="309"/>
      <c r="G49" s="309"/>
      <c r="H49" s="309"/>
      <c r="I49" s="309"/>
      <c r="J49" s="309"/>
      <c r="K49" s="307"/>
    </row>
    <row r="50" ht="15" customHeight="1">
      <c r="B50" s="310"/>
      <c r="C50" s="311"/>
      <c r="D50" s="311"/>
      <c r="E50" s="309" t="s">
        <v>2715</v>
      </c>
      <c r="F50" s="309"/>
      <c r="G50" s="309"/>
      <c r="H50" s="309"/>
      <c r="I50" s="309"/>
      <c r="J50" s="309"/>
      <c r="K50" s="307"/>
    </row>
    <row r="51" ht="15" customHeight="1">
      <c r="B51" s="310"/>
      <c r="C51" s="311"/>
      <c r="D51" s="309" t="s">
        <v>2716</v>
      </c>
      <c r="E51" s="309"/>
      <c r="F51" s="309"/>
      <c r="G51" s="309"/>
      <c r="H51" s="309"/>
      <c r="I51" s="309"/>
      <c r="J51" s="309"/>
      <c r="K51" s="307"/>
    </row>
    <row r="52" ht="25.5" customHeight="1">
      <c r="B52" s="305"/>
      <c r="C52" s="306" t="s">
        <v>2717</v>
      </c>
      <c r="D52" s="306"/>
      <c r="E52" s="306"/>
      <c r="F52" s="306"/>
      <c r="G52" s="306"/>
      <c r="H52" s="306"/>
      <c r="I52" s="306"/>
      <c r="J52" s="306"/>
      <c r="K52" s="307"/>
    </row>
    <row r="53" ht="5.25" customHeight="1">
      <c r="B53" s="305"/>
      <c r="C53" s="308"/>
      <c r="D53" s="308"/>
      <c r="E53" s="308"/>
      <c r="F53" s="308"/>
      <c r="G53" s="308"/>
      <c r="H53" s="308"/>
      <c r="I53" s="308"/>
      <c r="J53" s="308"/>
      <c r="K53" s="307"/>
    </row>
    <row r="54" ht="15" customHeight="1">
      <c r="B54" s="305"/>
      <c r="C54" s="309" t="s">
        <v>2718</v>
      </c>
      <c r="D54" s="309"/>
      <c r="E54" s="309"/>
      <c r="F54" s="309"/>
      <c r="G54" s="309"/>
      <c r="H54" s="309"/>
      <c r="I54" s="309"/>
      <c r="J54" s="309"/>
      <c r="K54" s="307"/>
    </row>
    <row r="55" ht="15" customHeight="1">
      <c r="B55" s="305"/>
      <c r="C55" s="309" t="s">
        <v>2719</v>
      </c>
      <c r="D55" s="309"/>
      <c r="E55" s="309"/>
      <c r="F55" s="309"/>
      <c r="G55" s="309"/>
      <c r="H55" s="309"/>
      <c r="I55" s="309"/>
      <c r="J55" s="309"/>
      <c r="K55" s="307"/>
    </row>
    <row r="56" ht="12.75" customHeight="1">
      <c r="B56" s="305"/>
      <c r="C56" s="309"/>
      <c r="D56" s="309"/>
      <c r="E56" s="309"/>
      <c r="F56" s="309"/>
      <c r="G56" s="309"/>
      <c r="H56" s="309"/>
      <c r="I56" s="309"/>
      <c r="J56" s="309"/>
      <c r="K56" s="307"/>
    </row>
    <row r="57" ht="15" customHeight="1">
      <c r="B57" s="305"/>
      <c r="C57" s="309" t="s">
        <v>2720</v>
      </c>
      <c r="D57" s="309"/>
      <c r="E57" s="309"/>
      <c r="F57" s="309"/>
      <c r="G57" s="309"/>
      <c r="H57" s="309"/>
      <c r="I57" s="309"/>
      <c r="J57" s="309"/>
      <c r="K57" s="307"/>
    </row>
    <row r="58" ht="15" customHeight="1">
      <c r="B58" s="305"/>
      <c r="C58" s="311"/>
      <c r="D58" s="309" t="s">
        <v>2721</v>
      </c>
      <c r="E58" s="309"/>
      <c r="F58" s="309"/>
      <c r="G58" s="309"/>
      <c r="H58" s="309"/>
      <c r="I58" s="309"/>
      <c r="J58" s="309"/>
      <c r="K58" s="307"/>
    </row>
    <row r="59" ht="15" customHeight="1">
      <c r="B59" s="305"/>
      <c r="C59" s="311"/>
      <c r="D59" s="309" t="s">
        <v>2722</v>
      </c>
      <c r="E59" s="309"/>
      <c r="F59" s="309"/>
      <c r="G59" s="309"/>
      <c r="H59" s="309"/>
      <c r="I59" s="309"/>
      <c r="J59" s="309"/>
      <c r="K59" s="307"/>
    </row>
    <row r="60" ht="15" customHeight="1">
      <c r="B60" s="305"/>
      <c r="C60" s="311"/>
      <c r="D60" s="309" t="s">
        <v>2723</v>
      </c>
      <c r="E60" s="309"/>
      <c r="F60" s="309"/>
      <c r="G60" s="309"/>
      <c r="H60" s="309"/>
      <c r="I60" s="309"/>
      <c r="J60" s="309"/>
      <c r="K60" s="307"/>
    </row>
    <row r="61" ht="15" customHeight="1">
      <c r="B61" s="305"/>
      <c r="C61" s="311"/>
      <c r="D61" s="309" t="s">
        <v>2724</v>
      </c>
      <c r="E61" s="309"/>
      <c r="F61" s="309"/>
      <c r="G61" s="309"/>
      <c r="H61" s="309"/>
      <c r="I61" s="309"/>
      <c r="J61" s="309"/>
      <c r="K61" s="307"/>
    </row>
    <row r="62" ht="15" customHeight="1">
      <c r="B62" s="305"/>
      <c r="C62" s="311"/>
      <c r="D62" s="314" t="s">
        <v>2725</v>
      </c>
      <c r="E62" s="314"/>
      <c r="F62" s="314"/>
      <c r="G62" s="314"/>
      <c r="H62" s="314"/>
      <c r="I62" s="314"/>
      <c r="J62" s="314"/>
      <c r="K62" s="307"/>
    </row>
    <row r="63" ht="15" customHeight="1">
      <c r="B63" s="305"/>
      <c r="C63" s="311"/>
      <c r="D63" s="309" t="s">
        <v>2726</v>
      </c>
      <c r="E63" s="309"/>
      <c r="F63" s="309"/>
      <c r="G63" s="309"/>
      <c r="H63" s="309"/>
      <c r="I63" s="309"/>
      <c r="J63" s="309"/>
      <c r="K63" s="307"/>
    </row>
    <row r="64" ht="12.75" customHeight="1">
      <c r="B64" s="305"/>
      <c r="C64" s="311"/>
      <c r="D64" s="311"/>
      <c r="E64" s="315"/>
      <c r="F64" s="311"/>
      <c r="G64" s="311"/>
      <c r="H64" s="311"/>
      <c r="I64" s="311"/>
      <c r="J64" s="311"/>
      <c r="K64" s="307"/>
    </row>
    <row r="65" ht="15" customHeight="1">
      <c r="B65" s="305"/>
      <c r="C65" s="311"/>
      <c r="D65" s="309" t="s">
        <v>2727</v>
      </c>
      <c r="E65" s="309"/>
      <c r="F65" s="309"/>
      <c r="G65" s="309"/>
      <c r="H65" s="309"/>
      <c r="I65" s="309"/>
      <c r="J65" s="309"/>
      <c r="K65" s="307"/>
    </row>
    <row r="66" ht="15" customHeight="1">
      <c r="B66" s="305"/>
      <c r="C66" s="311"/>
      <c r="D66" s="314" t="s">
        <v>2728</v>
      </c>
      <c r="E66" s="314"/>
      <c r="F66" s="314"/>
      <c r="G66" s="314"/>
      <c r="H66" s="314"/>
      <c r="I66" s="314"/>
      <c r="J66" s="314"/>
      <c r="K66" s="307"/>
    </row>
    <row r="67" ht="15" customHeight="1">
      <c r="B67" s="305"/>
      <c r="C67" s="311"/>
      <c r="D67" s="309" t="s">
        <v>2729</v>
      </c>
      <c r="E67" s="309"/>
      <c r="F67" s="309"/>
      <c r="G67" s="309"/>
      <c r="H67" s="309"/>
      <c r="I67" s="309"/>
      <c r="J67" s="309"/>
      <c r="K67" s="307"/>
    </row>
    <row r="68" ht="15" customHeight="1">
      <c r="B68" s="305"/>
      <c r="C68" s="311"/>
      <c r="D68" s="309" t="s">
        <v>2730</v>
      </c>
      <c r="E68" s="309"/>
      <c r="F68" s="309"/>
      <c r="G68" s="309"/>
      <c r="H68" s="309"/>
      <c r="I68" s="309"/>
      <c r="J68" s="309"/>
      <c r="K68" s="307"/>
    </row>
    <row r="69" ht="15" customHeight="1">
      <c r="B69" s="305"/>
      <c r="C69" s="311"/>
      <c r="D69" s="309" t="s">
        <v>2731</v>
      </c>
      <c r="E69" s="309"/>
      <c r="F69" s="309"/>
      <c r="G69" s="309"/>
      <c r="H69" s="309"/>
      <c r="I69" s="309"/>
      <c r="J69" s="309"/>
      <c r="K69" s="307"/>
    </row>
    <row r="70" ht="15" customHeight="1">
      <c r="B70" s="305"/>
      <c r="C70" s="311"/>
      <c r="D70" s="309" t="s">
        <v>2732</v>
      </c>
      <c r="E70" s="309"/>
      <c r="F70" s="309"/>
      <c r="G70" s="309"/>
      <c r="H70" s="309"/>
      <c r="I70" s="309"/>
      <c r="J70" s="309"/>
      <c r="K70" s="307"/>
    </row>
    <row r="71" ht="12.75" customHeight="1">
      <c r="B71" s="316"/>
      <c r="C71" s="317"/>
      <c r="D71" s="317"/>
      <c r="E71" s="317"/>
      <c r="F71" s="317"/>
      <c r="G71" s="317"/>
      <c r="H71" s="317"/>
      <c r="I71" s="317"/>
      <c r="J71" s="317"/>
      <c r="K71" s="318"/>
    </row>
    <row r="72" ht="18.75" customHeight="1">
      <c r="B72" s="319"/>
      <c r="C72" s="319"/>
      <c r="D72" s="319"/>
      <c r="E72" s="319"/>
      <c r="F72" s="319"/>
      <c r="G72" s="319"/>
      <c r="H72" s="319"/>
      <c r="I72" s="319"/>
      <c r="J72" s="319"/>
      <c r="K72" s="320"/>
    </row>
    <row r="73" ht="18.75" customHeight="1">
      <c r="B73" s="320"/>
      <c r="C73" s="320"/>
      <c r="D73" s="320"/>
      <c r="E73" s="320"/>
      <c r="F73" s="320"/>
      <c r="G73" s="320"/>
      <c r="H73" s="320"/>
      <c r="I73" s="320"/>
      <c r="J73" s="320"/>
      <c r="K73" s="320"/>
    </row>
    <row r="74" ht="7.5" customHeight="1">
      <c r="B74" s="321"/>
      <c r="C74" s="322"/>
      <c r="D74" s="322"/>
      <c r="E74" s="322"/>
      <c r="F74" s="322"/>
      <c r="G74" s="322"/>
      <c r="H74" s="322"/>
      <c r="I74" s="322"/>
      <c r="J74" s="322"/>
      <c r="K74" s="323"/>
    </row>
    <row r="75" ht="45" customHeight="1">
      <c r="B75" s="324"/>
      <c r="C75" s="325" t="s">
        <v>2733</v>
      </c>
      <c r="D75" s="325"/>
      <c r="E75" s="325"/>
      <c r="F75" s="325"/>
      <c r="G75" s="325"/>
      <c r="H75" s="325"/>
      <c r="I75" s="325"/>
      <c r="J75" s="325"/>
      <c r="K75" s="326"/>
    </row>
    <row r="76" ht="17.25" customHeight="1">
      <c r="B76" s="324"/>
      <c r="C76" s="327" t="s">
        <v>2734</v>
      </c>
      <c r="D76" s="327"/>
      <c r="E76" s="327"/>
      <c r="F76" s="327" t="s">
        <v>2735</v>
      </c>
      <c r="G76" s="328"/>
      <c r="H76" s="327" t="s">
        <v>56</v>
      </c>
      <c r="I76" s="327" t="s">
        <v>59</v>
      </c>
      <c r="J76" s="327" t="s">
        <v>2736</v>
      </c>
      <c r="K76" s="326"/>
    </row>
    <row r="77" ht="17.25" customHeight="1">
      <c r="B77" s="324"/>
      <c r="C77" s="329" t="s">
        <v>2737</v>
      </c>
      <c r="D77" s="329"/>
      <c r="E77" s="329"/>
      <c r="F77" s="330" t="s">
        <v>2738</v>
      </c>
      <c r="G77" s="331"/>
      <c r="H77" s="329"/>
      <c r="I77" s="329"/>
      <c r="J77" s="329" t="s">
        <v>2739</v>
      </c>
      <c r="K77" s="326"/>
    </row>
    <row r="78" ht="5.25" customHeight="1">
      <c r="B78" s="324"/>
      <c r="C78" s="332"/>
      <c r="D78" s="332"/>
      <c r="E78" s="332"/>
      <c r="F78" s="332"/>
      <c r="G78" s="333"/>
      <c r="H78" s="332"/>
      <c r="I78" s="332"/>
      <c r="J78" s="332"/>
      <c r="K78" s="326"/>
    </row>
    <row r="79" ht="15" customHeight="1">
      <c r="B79" s="324"/>
      <c r="C79" s="312" t="s">
        <v>55</v>
      </c>
      <c r="D79" s="332"/>
      <c r="E79" s="332"/>
      <c r="F79" s="334" t="s">
        <v>2740</v>
      </c>
      <c r="G79" s="333"/>
      <c r="H79" s="312" t="s">
        <v>2741</v>
      </c>
      <c r="I79" s="312" t="s">
        <v>2742</v>
      </c>
      <c r="J79" s="312">
        <v>20</v>
      </c>
      <c r="K79" s="326"/>
    </row>
    <row r="80" ht="15" customHeight="1">
      <c r="B80" s="324"/>
      <c r="C80" s="312" t="s">
        <v>2743</v>
      </c>
      <c r="D80" s="312"/>
      <c r="E80" s="312"/>
      <c r="F80" s="334" t="s">
        <v>2740</v>
      </c>
      <c r="G80" s="333"/>
      <c r="H80" s="312" t="s">
        <v>2744</v>
      </c>
      <c r="I80" s="312" t="s">
        <v>2742</v>
      </c>
      <c r="J80" s="312">
        <v>120</v>
      </c>
      <c r="K80" s="326"/>
    </row>
    <row r="81" ht="15" customHeight="1">
      <c r="B81" s="335"/>
      <c r="C81" s="312" t="s">
        <v>2745</v>
      </c>
      <c r="D81" s="312"/>
      <c r="E81" s="312"/>
      <c r="F81" s="334" t="s">
        <v>2746</v>
      </c>
      <c r="G81" s="333"/>
      <c r="H81" s="312" t="s">
        <v>2747</v>
      </c>
      <c r="I81" s="312" t="s">
        <v>2742</v>
      </c>
      <c r="J81" s="312">
        <v>50</v>
      </c>
      <c r="K81" s="326"/>
    </row>
    <row r="82" ht="15" customHeight="1">
      <c r="B82" s="335"/>
      <c r="C82" s="312" t="s">
        <v>2748</v>
      </c>
      <c r="D82" s="312"/>
      <c r="E82" s="312"/>
      <c r="F82" s="334" t="s">
        <v>2740</v>
      </c>
      <c r="G82" s="333"/>
      <c r="H82" s="312" t="s">
        <v>2749</v>
      </c>
      <c r="I82" s="312" t="s">
        <v>2750</v>
      </c>
      <c r="J82" s="312"/>
      <c r="K82" s="326"/>
    </row>
    <row r="83" ht="15" customHeight="1">
      <c r="B83" s="335"/>
      <c r="C83" s="336" t="s">
        <v>2751</v>
      </c>
      <c r="D83" s="336"/>
      <c r="E83" s="336"/>
      <c r="F83" s="337" t="s">
        <v>2746</v>
      </c>
      <c r="G83" s="336"/>
      <c r="H83" s="336" t="s">
        <v>2752</v>
      </c>
      <c r="I83" s="336" t="s">
        <v>2742</v>
      </c>
      <c r="J83" s="336">
        <v>15</v>
      </c>
      <c r="K83" s="326"/>
    </row>
    <row r="84" ht="15" customHeight="1">
      <c r="B84" s="335"/>
      <c r="C84" s="336" t="s">
        <v>2753</v>
      </c>
      <c r="D84" s="336"/>
      <c r="E84" s="336"/>
      <c r="F84" s="337" t="s">
        <v>2746</v>
      </c>
      <c r="G84" s="336"/>
      <c r="H84" s="336" t="s">
        <v>2754</v>
      </c>
      <c r="I84" s="336" t="s">
        <v>2742</v>
      </c>
      <c r="J84" s="336">
        <v>15</v>
      </c>
      <c r="K84" s="326"/>
    </row>
    <row r="85" ht="15" customHeight="1">
      <c r="B85" s="335"/>
      <c r="C85" s="336" t="s">
        <v>2755</v>
      </c>
      <c r="D85" s="336"/>
      <c r="E85" s="336"/>
      <c r="F85" s="337" t="s">
        <v>2746</v>
      </c>
      <c r="G85" s="336"/>
      <c r="H85" s="336" t="s">
        <v>2756</v>
      </c>
      <c r="I85" s="336" t="s">
        <v>2742</v>
      </c>
      <c r="J85" s="336">
        <v>20</v>
      </c>
      <c r="K85" s="326"/>
    </row>
    <row r="86" ht="15" customHeight="1">
      <c r="B86" s="335"/>
      <c r="C86" s="336" t="s">
        <v>2757</v>
      </c>
      <c r="D86" s="336"/>
      <c r="E86" s="336"/>
      <c r="F86" s="337" t="s">
        <v>2746</v>
      </c>
      <c r="G86" s="336"/>
      <c r="H86" s="336" t="s">
        <v>2758</v>
      </c>
      <c r="I86" s="336" t="s">
        <v>2742</v>
      </c>
      <c r="J86" s="336">
        <v>20</v>
      </c>
      <c r="K86" s="326"/>
    </row>
    <row r="87" ht="15" customHeight="1">
      <c r="B87" s="335"/>
      <c r="C87" s="312" t="s">
        <v>2759</v>
      </c>
      <c r="D87" s="312"/>
      <c r="E87" s="312"/>
      <c r="F87" s="334" t="s">
        <v>2746</v>
      </c>
      <c r="G87" s="333"/>
      <c r="H87" s="312" t="s">
        <v>2760</v>
      </c>
      <c r="I87" s="312" t="s">
        <v>2742</v>
      </c>
      <c r="J87" s="312">
        <v>50</v>
      </c>
      <c r="K87" s="326"/>
    </row>
    <row r="88" ht="15" customHeight="1">
      <c r="B88" s="335"/>
      <c r="C88" s="312" t="s">
        <v>2761</v>
      </c>
      <c r="D88" s="312"/>
      <c r="E88" s="312"/>
      <c r="F88" s="334" t="s">
        <v>2746</v>
      </c>
      <c r="G88" s="333"/>
      <c r="H88" s="312" t="s">
        <v>2762</v>
      </c>
      <c r="I88" s="312" t="s">
        <v>2742</v>
      </c>
      <c r="J88" s="312">
        <v>20</v>
      </c>
      <c r="K88" s="326"/>
    </row>
    <row r="89" ht="15" customHeight="1">
      <c r="B89" s="335"/>
      <c r="C89" s="312" t="s">
        <v>2763</v>
      </c>
      <c r="D89" s="312"/>
      <c r="E89" s="312"/>
      <c r="F89" s="334" t="s">
        <v>2746</v>
      </c>
      <c r="G89" s="333"/>
      <c r="H89" s="312" t="s">
        <v>2764</v>
      </c>
      <c r="I89" s="312" t="s">
        <v>2742</v>
      </c>
      <c r="J89" s="312">
        <v>20</v>
      </c>
      <c r="K89" s="326"/>
    </row>
    <row r="90" ht="15" customHeight="1">
      <c r="B90" s="335"/>
      <c r="C90" s="312" t="s">
        <v>2765</v>
      </c>
      <c r="D90" s="312"/>
      <c r="E90" s="312"/>
      <c r="F90" s="334" t="s">
        <v>2746</v>
      </c>
      <c r="G90" s="333"/>
      <c r="H90" s="312" t="s">
        <v>2766</v>
      </c>
      <c r="I90" s="312" t="s">
        <v>2742</v>
      </c>
      <c r="J90" s="312">
        <v>50</v>
      </c>
      <c r="K90" s="326"/>
    </row>
    <row r="91" ht="15" customHeight="1">
      <c r="B91" s="335"/>
      <c r="C91" s="312" t="s">
        <v>2767</v>
      </c>
      <c r="D91" s="312"/>
      <c r="E91" s="312"/>
      <c r="F91" s="334" t="s">
        <v>2746</v>
      </c>
      <c r="G91" s="333"/>
      <c r="H91" s="312" t="s">
        <v>2767</v>
      </c>
      <c r="I91" s="312" t="s">
        <v>2742</v>
      </c>
      <c r="J91" s="312">
        <v>50</v>
      </c>
      <c r="K91" s="326"/>
    </row>
    <row r="92" ht="15" customHeight="1">
      <c r="B92" s="335"/>
      <c r="C92" s="312" t="s">
        <v>2768</v>
      </c>
      <c r="D92" s="312"/>
      <c r="E92" s="312"/>
      <c r="F92" s="334" t="s">
        <v>2746</v>
      </c>
      <c r="G92" s="333"/>
      <c r="H92" s="312" t="s">
        <v>2769</v>
      </c>
      <c r="I92" s="312" t="s">
        <v>2742</v>
      </c>
      <c r="J92" s="312">
        <v>255</v>
      </c>
      <c r="K92" s="326"/>
    </row>
    <row r="93" ht="15" customHeight="1">
      <c r="B93" s="335"/>
      <c r="C93" s="312" t="s">
        <v>2770</v>
      </c>
      <c r="D93" s="312"/>
      <c r="E93" s="312"/>
      <c r="F93" s="334" t="s">
        <v>2740</v>
      </c>
      <c r="G93" s="333"/>
      <c r="H93" s="312" t="s">
        <v>2771</v>
      </c>
      <c r="I93" s="312" t="s">
        <v>2772</v>
      </c>
      <c r="J93" s="312"/>
      <c r="K93" s="326"/>
    </row>
    <row r="94" ht="15" customHeight="1">
      <c r="B94" s="335"/>
      <c r="C94" s="312" t="s">
        <v>2773</v>
      </c>
      <c r="D94" s="312"/>
      <c r="E94" s="312"/>
      <c r="F94" s="334" t="s">
        <v>2740</v>
      </c>
      <c r="G94" s="333"/>
      <c r="H94" s="312" t="s">
        <v>2774</v>
      </c>
      <c r="I94" s="312" t="s">
        <v>2775</v>
      </c>
      <c r="J94" s="312"/>
      <c r="K94" s="326"/>
    </row>
    <row r="95" ht="15" customHeight="1">
      <c r="B95" s="335"/>
      <c r="C95" s="312" t="s">
        <v>2776</v>
      </c>
      <c r="D95" s="312"/>
      <c r="E95" s="312"/>
      <c r="F95" s="334" t="s">
        <v>2740</v>
      </c>
      <c r="G95" s="333"/>
      <c r="H95" s="312" t="s">
        <v>2776</v>
      </c>
      <c r="I95" s="312" t="s">
        <v>2775</v>
      </c>
      <c r="J95" s="312"/>
      <c r="K95" s="326"/>
    </row>
    <row r="96" ht="15" customHeight="1">
      <c r="B96" s="335"/>
      <c r="C96" s="312" t="s">
        <v>40</v>
      </c>
      <c r="D96" s="312"/>
      <c r="E96" s="312"/>
      <c r="F96" s="334" t="s">
        <v>2740</v>
      </c>
      <c r="G96" s="333"/>
      <c r="H96" s="312" t="s">
        <v>2777</v>
      </c>
      <c r="I96" s="312" t="s">
        <v>2775</v>
      </c>
      <c r="J96" s="312"/>
      <c r="K96" s="326"/>
    </row>
    <row r="97" ht="15" customHeight="1">
      <c r="B97" s="335"/>
      <c r="C97" s="312" t="s">
        <v>50</v>
      </c>
      <c r="D97" s="312"/>
      <c r="E97" s="312"/>
      <c r="F97" s="334" t="s">
        <v>2740</v>
      </c>
      <c r="G97" s="333"/>
      <c r="H97" s="312" t="s">
        <v>2778</v>
      </c>
      <c r="I97" s="312" t="s">
        <v>2775</v>
      </c>
      <c r="J97" s="312"/>
      <c r="K97" s="326"/>
    </row>
    <row r="98" ht="15" customHeight="1">
      <c r="B98" s="338"/>
      <c r="C98" s="339"/>
      <c r="D98" s="339"/>
      <c r="E98" s="339"/>
      <c r="F98" s="339"/>
      <c r="G98" s="339"/>
      <c r="H98" s="339"/>
      <c r="I98" s="339"/>
      <c r="J98" s="339"/>
      <c r="K98" s="340"/>
    </row>
    <row r="99" ht="18.75" customHeight="1">
      <c r="B99" s="341"/>
      <c r="C99" s="342"/>
      <c r="D99" s="342"/>
      <c r="E99" s="342"/>
      <c r="F99" s="342"/>
      <c r="G99" s="342"/>
      <c r="H99" s="342"/>
      <c r="I99" s="342"/>
      <c r="J99" s="342"/>
      <c r="K99" s="341"/>
    </row>
    <row r="100" ht="18.75" customHeight="1">
      <c r="B100" s="320"/>
      <c r="C100" s="320"/>
      <c r="D100" s="320"/>
      <c r="E100" s="320"/>
      <c r="F100" s="320"/>
      <c r="G100" s="320"/>
      <c r="H100" s="320"/>
      <c r="I100" s="320"/>
      <c r="J100" s="320"/>
      <c r="K100" s="320"/>
    </row>
    <row r="101" ht="7.5" customHeight="1">
      <c r="B101" s="321"/>
      <c r="C101" s="322"/>
      <c r="D101" s="322"/>
      <c r="E101" s="322"/>
      <c r="F101" s="322"/>
      <c r="G101" s="322"/>
      <c r="H101" s="322"/>
      <c r="I101" s="322"/>
      <c r="J101" s="322"/>
      <c r="K101" s="323"/>
    </row>
    <row r="102" ht="45" customHeight="1">
      <c r="B102" s="324"/>
      <c r="C102" s="325" t="s">
        <v>2779</v>
      </c>
      <c r="D102" s="325"/>
      <c r="E102" s="325"/>
      <c r="F102" s="325"/>
      <c r="G102" s="325"/>
      <c r="H102" s="325"/>
      <c r="I102" s="325"/>
      <c r="J102" s="325"/>
      <c r="K102" s="326"/>
    </row>
    <row r="103" ht="17.25" customHeight="1">
      <c r="B103" s="324"/>
      <c r="C103" s="327" t="s">
        <v>2734</v>
      </c>
      <c r="D103" s="327"/>
      <c r="E103" s="327"/>
      <c r="F103" s="327" t="s">
        <v>2735</v>
      </c>
      <c r="G103" s="328"/>
      <c r="H103" s="327" t="s">
        <v>56</v>
      </c>
      <c r="I103" s="327" t="s">
        <v>59</v>
      </c>
      <c r="J103" s="327" t="s">
        <v>2736</v>
      </c>
      <c r="K103" s="326"/>
    </row>
    <row r="104" ht="17.25" customHeight="1">
      <c r="B104" s="324"/>
      <c r="C104" s="329" t="s">
        <v>2737</v>
      </c>
      <c r="D104" s="329"/>
      <c r="E104" s="329"/>
      <c r="F104" s="330" t="s">
        <v>2738</v>
      </c>
      <c r="G104" s="331"/>
      <c r="H104" s="329"/>
      <c r="I104" s="329"/>
      <c r="J104" s="329" t="s">
        <v>2739</v>
      </c>
      <c r="K104" s="326"/>
    </row>
    <row r="105" ht="5.25" customHeight="1">
      <c r="B105" s="324"/>
      <c r="C105" s="327"/>
      <c r="D105" s="327"/>
      <c r="E105" s="327"/>
      <c r="F105" s="327"/>
      <c r="G105" s="343"/>
      <c r="H105" s="327"/>
      <c r="I105" s="327"/>
      <c r="J105" s="327"/>
      <c r="K105" s="326"/>
    </row>
    <row r="106" ht="15" customHeight="1">
      <c r="B106" s="324"/>
      <c r="C106" s="312" t="s">
        <v>55</v>
      </c>
      <c r="D106" s="332"/>
      <c r="E106" s="332"/>
      <c r="F106" s="334" t="s">
        <v>2740</v>
      </c>
      <c r="G106" s="343"/>
      <c r="H106" s="312" t="s">
        <v>2780</v>
      </c>
      <c r="I106" s="312" t="s">
        <v>2742</v>
      </c>
      <c r="J106" s="312">
        <v>20</v>
      </c>
      <c r="K106" s="326"/>
    </row>
    <row r="107" ht="15" customHeight="1">
      <c r="B107" s="324"/>
      <c r="C107" s="312" t="s">
        <v>2743</v>
      </c>
      <c r="D107" s="312"/>
      <c r="E107" s="312"/>
      <c r="F107" s="334" t="s">
        <v>2740</v>
      </c>
      <c r="G107" s="312"/>
      <c r="H107" s="312" t="s">
        <v>2780</v>
      </c>
      <c r="I107" s="312" t="s">
        <v>2742</v>
      </c>
      <c r="J107" s="312">
        <v>120</v>
      </c>
      <c r="K107" s="326"/>
    </row>
    <row r="108" ht="15" customHeight="1">
      <c r="B108" s="335"/>
      <c r="C108" s="312" t="s">
        <v>2745</v>
      </c>
      <c r="D108" s="312"/>
      <c r="E108" s="312"/>
      <c r="F108" s="334" t="s">
        <v>2746</v>
      </c>
      <c r="G108" s="312"/>
      <c r="H108" s="312" t="s">
        <v>2780</v>
      </c>
      <c r="I108" s="312" t="s">
        <v>2742</v>
      </c>
      <c r="J108" s="312">
        <v>50</v>
      </c>
      <c r="K108" s="326"/>
    </row>
    <row r="109" ht="15" customHeight="1">
      <c r="B109" s="335"/>
      <c r="C109" s="312" t="s">
        <v>2748</v>
      </c>
      <c r="D109" s="312"/>
      <c r="E109" s="312"/>
      <c r="F109" s="334" t="s">
        <v>2740</v>
      </c>
      <c r="G109" s="312"/>
      <c r="H109" s="312" t="s">
        <v>2780</v>
      </c>
      <c r="I109" s="312" t="s">
        <v>2750</v>
      </c>
      <c r="J109" s="312"/>
      <c r="K109" s="326"/>
    </row>
    <row r="110" ht="15" customHeight="1">
      <c r="B110" s="335"/>
      <c r="C110" s="312" t="s">
        <v>2759</v>
      </c>
      <c r="D110" s="312"/>
      <c r="E110" s="312"/>
      <c r="F110" s="334" t="s">
        <v>2746</v>
      </c>
      <c r="G110" s="312"/>
      <c r="H110" s="312" t="s">
        <v>2780</v>
      </c>
      <c r="I110" s="312" t="s">
        <v>2742</v>
      </c>
      <c r="J110" s="312">
        <v>50</v>
      </c>
      <c r="K110" s="326"/>
    </row>
    <row r="111" ht="15" customHeight="1">
      <c r="B111" s="335"/>
      <c r="C111" s="312" t="s">
        <v>2767</v>
      </c>
      <c r="D111" s="312"/>
      <c r="E111" s="312"/>
      <c r="F111" s="334" t="s">
        <v>2746</v>
      </c>
      <c r="G111" s="312"/>
      <c r="H111" s="312" t="s">
        <v>2780</v>
      </c>
      <c r="I111" s="312" t="s">
        <v>2742</v>
      </c>
      <c r="J111" s="312">
        <v>50</v>
      </c>
      <c r="K111" s="326"/>
    </row>
    <row r="112" ht="15" customHeight="1">
      <c r="B112" s="335"/>
      <c r="C112" s="312" t="s">
        <v>2765</v>
      </c>
      <c r="D112" s="312"/>
      <c r="E112" s="312"/>
      <c r="F112" s="334" t="s">
        <v>2746</v>
      </c>
      <c r="G112" s="312"/>
      <c r="H112" s="312" t="s">
        <v>2780</v>
      </c>
      <c r="I112" s="312" t="s">
        <v>2742</v>
      </c>
      <c r="J112" s="312">
        <v>50</v>
      </c>
      <c r="K112" s="326"/>
    </row>
    <row r="113" ht="15" customHeight="1">
      <c r="B113" s="335"/>
      <c r="C113" s="312" t="s">
        <v>55</v>
      </c>
      <c r="D113" s="312"/>
      <c r="E113" s="312"/>
      <c r="F113" s="334" t="s">
        <v>2740</v>
      </c>
      <c r="G113" s="312"/>
      <c r="H113" s="312" t="s">
        <v>2781</v>
      </c>
      <c r="I113" s="312" t="s">
        <v>2742</v>
      </c>
      <c r="J113" s="312">
        <v>20</v>
      </c>
      <c r="K113" s="326"/>
    </row>
    <row r="114" ht="15" customHeight="1">
      <c r="B114" s="335"/>
      <c r="C114" s="312" t="s">
        <v>2782</v>
      </c>
      <c r="D114" s="312"/>
      <c r="E114" s="312"/>
      <c r="F114" s="334" t="s">
        <v>2740</v>
      </c>
      <c r="G114" s="312"/>
      <c r="H114" s="312" t="s">
        <v>2783</v>
      </c>
      <c r="I114" s="312" t="s">
        <v>2742</v>
      </c>
      <c r="J114" s="312">
        <v>120</v>
      </c>
      <c r="K114" s="326"/>
    </row>
    <row r="115" ht="15" customHeight="1">
      <c r="B115" s="335"/>
      <c r="C115" s="312" t="s">
        <v>40</v>
      </c>
      <c r="D115" s="312"/>
      <c r="E115" s="312"/>
      <c r="F115" s="334" t="s">
        <v>2740</v>
      </c>
      <c r="G115" s="312"/>
      <c r="H115" s="312" t="s">
        <v>2784</v>
      </c>
      <c r="I115" s="312" t="s">
        <v>2775</v>
      </c>
      <c r="J115" s="312"/>
      <c r="K115" s="326"/>
    </row>
    <row r="116" ht="15" customHeight="1">
      <c r="B116" s="335"/>
      <c r="C116" s="312" t="s">
        <v>50</v>
      </c>
      <c r="D116" s="312"/>
      <c r="E116" s="312"/>
      <c r="F116" s="334" t="s">
        <v>2740</v>
      </c>
      <c r="G116" s="312"/>
      <c r="H116" s="312" t="s">
        <v>2785</v>
      </c>
      <c r="I116" s="312" t="s">
        <v>2775</v>
      </c>
      <c r="J116" s="312"/>
      <c r="K116" s="326"/>
    </row>
    <row r="117" ht="15" customHeight="1">
      <c r="B117" s="335"/>
      <c r="C117" s="312" t="s">
        <v>59</v>
      </c>
      <c r="D117" s="312"/>
      <c r="E117" s="312"/>
      <c r="F117" s="334" t="s">
        <v>2740</v>
      </c>
      <c r="G117" s="312"/>
      <c r="H117" s="312" t="s">
        <v>2786</v>
      </c>
      <c r="I117" s="312" t="s">
        <v>2787</v>
      </c>
      <c r="J117" s="312"/>
      <c r="K117" s="326"/>
    </row>
    <row r="118" ht="15" customHeight="1">
      <c r="B118" s="338"/>
      <c r="C118" s="344"/>
      <c r="D118" s="344"/>
      <c r="E118" s="344"/>
      <c r="F118" s="344"/>
      <c r="G118" s="344"/>
      <c r="H118" s="344"/>
      <c r="I118" s="344"/>
      <c r="J118" s="344"/>
      <c r="K118" s="340"/>
    </row>
    <row r="119" ht="18.75" customHeight="1">
      <c r="B119" s="345"/>
      <c r="C119" s="309"/>
      <c r="D119" s="309"/>
      <c r="E119" s="309"/>
      <c r="F119" s="346"/>
      <c r="G119" s="309"/>
      <c r="H119" s="309"/>
      <c r="I119" s="309"/>
      <c r="J119" s="309"/>
      <c r="K119" s="345"/>
    </row>
    <row r="120" ht="18.75" customHeight="1">
      <c r="B120" s="320"/>
      <c r="C120" s="320"/>
      <c r="D120" s="320"/>
      <c r="E120" s="320"/>
      <c r="F120" s="320"/>
      <c r="G120" s="320"/>
      <c r="H120" s="320"/>
      <c r="I120" s="320"/>
      <c r="J120" s="320"/>
      <c r="K120" s="320"/>
    </row>
    <row r="121" ht="7.5" customHeight="1">
      <c r="B121" s="347"/>
      <c r="C121" s="348"/>
      <c r="D121" s="348"/>
      <c r="E121" s="348"/>
      <c r="F121" s="348"/>
      <c r="G121" s="348"/>
      <c r="H121" s="348"/>
      <c r="I121" s="348"/>
      <c r="J121" s="348"/>
      <c r="K121" s="349"/>
    </row>
    <row r="122" ht="45" customHeight="1">
      <c r="B122" s="350"/>
      <c r="C122" s="303" t="s">
        <v>2788</v>
      </c>
      <c r="D122" s="303"/>
      <c r="E122" s="303"/>
      <c r="F122" s="303"/>
      <c r="G122" s="303"/>
      <c r="H122" s="303"/>
      <c r="I122" s="303"/>
      <c r="J122" s="303"/>
      <c r="K122" s="351"/>
    </row>
    <row r="123" ht="17.25" customHeight="1">
      <c r="B123" s="352"/>
      <c r="C123" s="327" t="s">
        <v>2734</v>
      </c>
      <c r="D123" s="327"/>
      <c r="E123" s="327"/>
      <c r="F123" s="327" t="s">
        <v>2735</v>
      </c>
      <c r="G123" s="328"/>
      <c r="H123" s="327" t="s">
        <v>56</v>
      </c>
      <c r="I123" s="327" t="s">
        <v>59</v>
      </c>
      <c r="J123" s="327" t="s">
        <v>2736</v>
      </c>
      <c r="K123" s="353"/>
    </row>
    <row r="124" ht="17.25" customHeight="1">
      <c r="B124" s="352"/>
      <c r="C124" s="329" t="s">
        <v>2737</v>
      </c>
      <c r="D124" s="329"/>
      <c r="E124" s="329"/>
      <c r="F124" s="330" t="s">
        <v>2738</v>
      </c>
      <c r="G124" s="331"/>
      <c r="H124" s="329"/>
      <c r="I124" s="329"/>
      <c r="J124" s="329" t="s">
        <v>2739</v>
      </c>
      <c r="K124" s="353"/>
    </row>
    <row r="125" ht="5.25" customHeight="1">
      <c r="B125" s="354"/>
      <c r="C125" s="332"/>
      <c r="D125" s="332"/>
      <c r="E125" s="332"/>
      <c r="F125" s="332"/>
      <c r="G125" s="312"/>
      <c r="H125" s="332"/>
      <c r="I125" s="332"/>
      <c r="J125" s="332"/>
      <c r="K125" s="355"/>
    </row>
    <row r="126" ht="15" customHeight="1">
      <c r="B126" s="354"/>
      <c r="C126" s="312" t="s">
        <v>2743</v>
      </c>
      <c r="D126" s="332"/>
      <c r="E126" s="332"/>
      <c r="F126" s="334" t="s">
        <v>2740</v>
      </c>
      <c r="G126" s="312"/>
      <c r="H126" s="312" t="s">
        <v>2780</v>
      </c>
      <c r="I126" s="312" t="s">
        <v>2742</v>
      </c>
      <c r="J126" s="312">
        <v>120</v>
      </c>
      <c r="K126" s="356"/>
    </row>
    <row r="127" ht="15" customHeight="1">
      <c r="B127" s="354"/>
      <c r="C127" s="312" t="s">
        <v>2789</v>
      </c>
      <c r="D127" s="312"/>
      <c r="E127" s="312"/>
      <c r="F127" s="334" t="s">
        <v>2740</v>
      </c>
      <c r="G127" s="312"/>
      <c r="H127" s="312" t="s">
        <v>2790</v>
      </c>
      <c r="I127" s="312" t="s">
        <v>2742</v>
      </c>
      <c r="J127" s="312" t="s">
        <v>2791</v>
      </c>
      <c r="K127" s="356"/>
    </row>
    <row r="128" ht="15" customHeight="1">
      <c r="B128" s="354"/>
      <c r="C128" s="312" t="s">
        <v>90</v>
      </c>
      <c r="D128" s="312"/>
      <c r="E128" s="312"/>
      <c r="F128" s="334" t="s">
        <v>2740</v>
      </c>
      <c r="G128" s="312"/>
      <c r="H128" s="312" t="s">
        <v>2792</v>
      </c>
      <c r="I128" s="312" t="s">
        <v>2742</v>
      </c>
      <c r="J128" s="312" t="s">
        <v>2791</v>
      </c>
      <c r="K128" s="356"/>
    </row>
    <row r="129" ht="15" customHeight="1">
      <c r="B129" s="354"/>
      <c r="C129" s="312" t="s">
        <v>2751</v>
      </c>
      <c r="D129" s="312"/>
      <c r="E129" s="312"/>
      <c r="F129" s="334" t="s">
        <v>2746</v>
      </c>
      <c r="G129" s="312"/>
      <c r="H129" s="312" t="s">
        <v>2752</v>
      </c>
      <c r="I129" s="312" t="s">
        <v>2742</v>
      </c>
      <c r="J129" s="312">
        <v>15</v>
      </c>
      <c r="K129" s="356"/>
    </row>
    <row r="130" ht="15" customHeight="1">
      <c r="B130" s="354"/>
      <c r="C130" s="336" t="s">
        <v>2753</v>
      </c>
      <c r="D130" s="336"/>
      <c r="E130" s="336"/>
      <c r="F130" s="337" t="s">
        <v>2746</v>
      </c>
      <c r="G130" s="336"/>
      <c r="H130" s="336" t="s">
        <v>2754</v>
      </c>
      <c r="I130" s="336" t="s">
        <v>2742</v>
      </c>
      <c r="J130" s="336">
        <v>15</v>
      </c>
      <c r="K130" s="356"/>
    </row>
    <row r="131" ht="15" customHeight="1">
      <c r="B131" s="354"/>
      <c r="C131" s="336" t="s">
        <v>2755</v>
      </c>
      <c r="D131" s="336"/>
      <c r="E131" s="336"/>
      <c r="F131" s="337" t="s">
        <v>2746</v>
      </c>
      <c r="G131" s="336"/>
      <c r="H131" s="336" t="s">
        <v>2756</v>
      </c>
      <c r="I131" s="336" t="s">
        <v>2742</v>
      </c>
      <c r="J131" s="336">
        <v>20</v>
      </c>
      <c r="K131" s="356"/>
    </row>
    <row r="132" ht="15" customHeight="1">
      <c r="B132" s="354"/>
      <c r="C132" s="336" t="s">
        <v>2757</v>
      </c>
      <c r="D132" s="336"/>
      <c r="E132" s="336"/>
      <c r="F132" s="337" t="s">
        <v>2746</v>
      </c>
      <c r="G132" s="336"/>
      <c r="H132" s="336" t="s">
        <v>2758</v>
      </c>
      <c r="I132" s="336" t="s">
        <v>2742</v>
      </c>
      <c r="J132" s="336">
        <v>20</v>
      </c>
      <c r="K132" s="356"/>
    </row>
    <row r="133" ht="15" customHeight="1">
      <c r="B133" s="354"/>
      <c r="C133" s="312" t="s">
        <v>2745</v>
      </c>
      <c r="D133" s="312"/>
      <c r="E133" s="312"/>
      <c r="F133" s="334" t="s">
        <v>2746</v>
      </c>
      <c r="G133" s="312"/>
      <c r="H133" s="312" t="s">
        <v>2780</v>
      </c>
      <c r="I133" s="312" t="s">
        <v>2742</v>
      </c>
      <c r="J133" s="312">
        <v>50</v>
      </c>
      <c r="K133" s="356"/>
    </row>
    <row r="134" ht="15" customHeight="1">
      <c r="B134" s="354"/>
      <c r="C134" s="312" t="s">
        <v>2759</v>
      </c>
      <c r="D134" s="312"/>
      <c r="E134" s="312"/>
      <c r="F134" s="334" t="s">
        <v>2746</v>
      </c>
      <c r="G134" s="312"/>
      <c r="H134" s="312" t="s">
        <v>2780</v>
      </c>
      <c r="I134" s="312" t="s">
        <v>2742</v>
      </c>
      <c r="J134" s="312">
        <v>50</v>
      </c>
      <c r="K134" s="356"/>
    </row>
    <row r="135" ht="15" customHeight="1">
      <c r="B135" s="354"/>
      <c r="C135" s="312" t="s">
        <v>2765</v>
      </c>
      <c r="D135" s="312"/>
      <c r="E135" s="312"/>
      <c r="F135" s="334" t="s">
        <v>2746</v>
      </c>
      <c r="G135" s="312"/>
      <c r="H135" s="312" t="s">
        <v>2780</v>
      </c>
      <c r="I135" s="312" t="s">
        <v>2742</v>
      </c>
      <c r="J135" s="312">
        <v>50</v>
      </c>
      <c r="K135" s="356"/>
    </row>
    <row r="136" ht="15" customHeight="1">
      <c r="B136" s="354"/>
      <c r="C136" s="312" t="s">
        <v>2767</v>
      </c>
      <c r="D136" s="312"/>
      <c r="E136" s="312"/>
      <c r="F136" s="334" t="s">
        <v>2746</v>
      </c>
      <c r="G136" s="312"/>
      <c r="H136" s="312" t="s">
        <v>2780</v>
      </c>
      <c r="I136" s="312" t="s">
        <v>2742</v>
      </c>
      <c r="J136" s="312">
        <v>50</v>
      </c>
      <c r="K136" s="356"/>
    </row>
    <row r="137" ht="15" customHeight="1">
      <c r="B137" s="354"/>
      <c r="C137" s="312" t="s">
        <v>2768</v>
      </c>
      <c r="D137" s="312"/>
      <c r="E137" s="312"/>
      <c r="F137" s="334" t="s">
        <v>2746</v>
      </c>
      <c r="G137" s="312"/>
      <c r="H137" s="312" t="s">
        <v>2793</v>
      </c>
      <c r="I137" s="312" t="s">
        <v>2742</v>
      </c>
      <c r="J137" s="312">
        <v>255</v>
      </c>
      <c r="K137" s="356"/>
    </row>
    <row r="138" ht="15" customHeight="1">
      <c r="B138" s="354"/>
      <c r="C138" s="312" t="s">
        <v>2770</v>
      </c>
      <c r="D138" s="312"/>
      <c r="E138" s="312"/>
      <c r="F138" s="334" t="s">
        <v>2740</v>
      </c>
      <c r="G138" s="312"/>
      <c r="H138" s="312" t="s">
        <v>2794</v>
      </c>
      <c r="I138" s="312" t="s">
        <v>2772</v>
      </c>
      <c r="J138" s="312"/>
      <c r="K138" s="356"/>
    </row>
    <row r="139" ht="15" customHeight="1">
      <c r="B139" s="354"/>
      <c r="C139" s="312" t="s">
        <v>2773</v>
      </c>
      <c r="D139" s="312"/>
      <c r="E139" s="312"/>
      <c r="F139" s="334" t="s">
        <v>2740</v>
      </c>
      <c r="G139" s="312"/>
      <c r="H139" s="312" t="s">
        <v>2795</v>
      </c>
      <c r="I139" s="312" t="s">
        <v>2775</v>
      </c>
      <c r="J139" s="312"/>
      <c r="K139" s="356"/>
    </row>
    <row r="140" ht="15" customHeight="1">
      <c r="B140" s="354"/>
      <c r="C140" s="312" t="s">
        <v>2776</v>
      </c>
      <c r="D140" s="312"/>
      <c r="E140" s="312"/>
      <c r="F140" s="334" t="s">
        <v>2740</v>
      </c>
      <c r="G140" s="312"/>
      <c r="H140" s="312" t="s">
        <v>2776</v>
      </c>
      <c r="I140" s="312" t="s">
        <v>2775</v>
      </c>
      <c r="J140" s="312"/>
      <c r="K140" s="356"/>
    </row>
    <row r="141" ht="15" customHeight="1">
      <c r="B141" s="354"/>
      <c r="C141" s="312" t="s">
        <v>40</v>
      </c>
      <c r="D141" s="312"/>
      <c r="E141" s="312"/>
      <c r="F141" s="334" t="s">
        <v>2740</v>
      </c>
      <c r="G141" s="312"/>
      <c r="H141" s="312" t="s">
        <v>2796</v>
      </c>
      <c r="I141" s="312" t="s">
        <v>2775</v>
      </c>
      <c r="J141" s="312"/>
      <c r="K141" s="356"/>
    </row>
    <row r="142" ht="15" customHeight="1">
      <c r="B142" s="354"/>
      <c r="C142" s="312" t="s">
        <v>2797</v>
      </c>
      <c r="D142" s="312"/>
      <c r="E142" s="312"/>
      <c r="F142" s="334" t="s">
        <v>2740</v>
      </c>
      <c r="G142" s="312"/>
      <c r="H142" s="312" t="s">
        <v>2798</v>
      </c>
      <c r="I142" s="312" t="s">
        <v>2775</v>
      </c>
      <c r="J142" s="312"/>
      <c r="K142" s="356"/>
    </row>
    <row r="143" ht="15" customHeight="1">
      <c r="B143" s="357"/>
      <c r="C143" s="358"/>
      <c r="D143" s="358"/>
      <c r="E143" s="358"/>
      <c r="F143" s="358"/>
      <c r="G143" s="358"/>
      <c r="H143" s="358"/>
      <c r="I143" s="358"/>
      <c r="J143" s="358"/>
      <c r="K143" s="359"/>
    </row>
    <row r="144" ht="18.75" customHeight="1">
      <c r="B144" s="309"/>
      <c r="C144" s="309"/>
      <c r="D144" s="309"/>
      <c r="E144" s="309"/>
      <c r="F144" s="346"/>
      <c r="G144" s="309"/>
      <c r="H144" s="309"/>
      <c r="I144" s="309"/>
      <c r="J144" s="309"/>
      <c r="K144" s="309"/>
    </row>
    <row r="145" ht="18.75" customHeight="1">
      <c r="B145" s="320"/>
      <c r="C145" s="320"/>
      <c r="D145" s="320"/>
      <c r="E145" s="320"/>
      <c r="F145" s="320"/>
      <c r="G145" s="320"/>
      <c r="H145" s="320"/>
      <c r="I145" s="320"/>
      <c r="J145" s="320"/>
      <c r="K145" s="320"/>
    </row>
    <row r="146" ht="7.5" customHeight="1">
      <c r="B146" s="321"/>
      <c r="C146" s="322"/>
      <c r="D146" s="322"/>
      <c r="E146" s="322"/>
      <c r="F146" s="322"/>
      <c r="G146" s="322"/>
      <c r="H146" s="322"/>
      <c r="I146" s="322"/>
      <c r="J146" s="322"/>
      <c r="K146" s="323"/>
    </row>
    <row r="147" ht="45" customHeight="1">
      <c r="B147" s="324"/>
      <c r="C147" s="325" t="s">
        <v>2799</v>
      </c>
      <c r="D147" s="325"/>
      <c r="E147" s="325"/>
      <c r="F147" s="325"/>
      <c r="G147" s="325"/>
      <c r="H147" s="325"/>
      <c r="I147" s="325"/>
      <c r="J147" s="325"/>
      <c r="K147" s="326"/>
    </row>
    <row r="148" ht="17.25" customHeight="1">
      <c r="B148" s="324"/>
      <c r="C148" s="327" t="s">
        <v>2734</v>
      </c>
      <c r="D148" s="327"/>
      <c r="E148" s="327"/>
      <c r="F148" s="327" t="s">
        <v>2735</v>
      </c>
      <c r="G148" s="328"/>
      <c r="H148" s="327" t="s">
        <v>56</v>
      </c>
      <c r="I148" s="327" t="s">
        <v>59</v>
      </c>
      <c r="J148" s="327" t="s">
        <v>2736</v>
      </c>
      <c r="K148" s="326"/>
    </row>
    <row r="149" ht="17.25" customHeight="1">
      <c r="B149" s="324"/>
      <c r="C149" s="329" t="s">
        <v>2737</v>
      </c>
      <c r="D149" s="329"/>
      <c r="E149" s="329"/>
      <c r="F149" s="330" t="s">
        <v>2738</v>
      </c>
      <c r="G149" s="331"/>
      <c r="H149" s="329"/>
      <c r="I149" s="329"/>
      <c r="J149" s="329" t="s">
        <v>2739</v>
      </c>
      <c r="K149" s="326"/>
    </row>
    <row r="150" ht="5.25" customHeight="1">
      <c r="B150" s="335"/>
      <c r="C150" s="332"/>
      <c r="D150" s="332"/>
      <c r="E150" s="332"/>
      <c r="F150" s="332"/>
      <c r="G150" s="333"/>
      <c r="H150" s="332"/>
      <c r="I150" s="332"/>
      <c r="J150" s="332"/>
      <c r="K150" s="356"/>
    </row>
    <row r="151" ht="15" customHeight="1">
      <c r="B151" s="335"/>
      <c r="C151" s="360" t="s">
        <v>2743</v>
      </c>
      <c r="D151" s="312"/>
      <c r="E151" s="312"/>
      <c r="F151" s="361" t="s">
        <v>2740</v>
      </c>
      <c r="G151" s="312"/>
      <c r="H151" s="360" t="s">
        <v>2780</v>
      </c>
      <c r="I151" s="360" t="s">
        <v>2742</v>
      </c>
      <c r="J151" s="360">
        <v>120</v>
      </c>
      <c r="K151" s="356"/>
    </row>
    <row r="152" ht="15" customHeight="1">
      <c r="B152" s="335"/>
      <c r="C152" s="360" t="s">
        <v>2789</v>
      </c>
      <c r="D152" s="312"/>
      <c r="E152" s="312"/>
      <c r="F152" s="361" t="s">
        <v>2740</v>
      </c>
      <c r="G152" s="312"/>
      <c r="H152" s="360" t="s">
        <v>2800</v>
      </c>
      <c r="I152" s="360" t="s">
        <v>2742</v>
      </c>
      <c r="J152" s="360" t="s">
        <v>2791</v>
      </c>
      <c r="K152" s="356"/>
    </row>
    <row r="153" ht="15" customHeight="1">
      <c r="B153" s="335"/>
      <c r="C153" s="360" t="s">
        <v>90</v>
      </c>
      <c r="D153" s="312"/>
      <c r="E153" s="312"/>
      <c r="F153" s="361" t="s">
        <v>2740</v>
      </c>
      <c r="G153" s="312"/>
      <c r="H153" s="360" t="s">
        <v>2801</v>
      </c>
      <c r="I153" s="360" t="s">
        <v>2742</v>
      </c>
      <c r="J153" s="360" t="s">
        <v>2791</v>
      </c>
      <c r="K153" s="356"/>
    </row>
    <row r="154" ht="15" customHeight="1">
      <c r="B154" s="335"/>
      <c r="C154" s="360" t="s">
        <v>2745</v>
      </c>
      <c r="D154" s="312"/>
      <c r="E154" s="312"/>
      <c r="F154" s="361" t="s">
        <v>2746</v>
      </c>
      <c r="G154" s="312"/>
      <c r="H154" s="360" t="s">
        <v>2780</v>
      </c>
      <c r="I154" s="360" t="s">
        <v>2742</v>
      </c>
      <c r="J154" s="360">
        <v>50</v>
      </c>
      <c r="K154" s="356"/>
    </row>
    <row r="155" ht="15" customHeight="1">
      <c r="B155" s="335"/>
      <c r="C155" s="360" t="s">
        <v>2748</v>
      </c>
      <c r="D155" s="312"/>
      <c r="E155" s="312"/>
      <c r="F155" s="361" t="s">
        <v>2740</v>
      </c>
      <c r="G155" s="312"/>
      <c r="H155" s="360" t="s">
        <v>2780</v>
      </c>
      <c r="I155" s="360" t="s">
        <v>2750</v>
      </c>
      <c r="J155" s="360"/>
      <c r="K155" s="356"/>
    </row>
    <row r="156" ht="15" customHeight="1">
      <c r="B156" s="335"/>
      <c r="C156" s="360" t="s">
        <v>2759</v>
      </c>
      <c r="D156" s="312"/>
      <c r="E156" s="312"/>
      <c r="F156" s="361" t="s">
        <v>2746</v>
      </c>
      <c r="G156" s="312"/>
      <c r="H156" s="360" t="s">
        <v>2780</v>
      </c>
      <c r="I156" s="360" t="s">
        <v>2742</v>
      </c>
      <c r="J156" s="360">
        <v>50</v>
      </c>
      <c r="K156" s="356"/>
    </row>
    <row r="157" ht="15" customHeight="1">
      <c r="B157" s="335"/>
      <c r="C157" s="360" t="s">
        <v>2767</v>
      </c>
      <c r="D157" s="312"/>
      <c r="E157" s="312"/>
      <c r="F157" s="361" t="s">
        <v>2746</v>
      </c>
      <c r="G157" s="312"/>
      <c r="H157" s="360" t="s">
        <v>2780</v>
      </c>
      <c r="I157" s="360" t="s">
        <v>2742</v>
      </c>
      <c r="J157" s="360">
        <v>50</v>
      </c>
      <c r="K157" s="356"/>
    </row>
    <row r="158" ht="15" customHeight="1">
      <c r="B158" s="335"/>
      <c r="C158" s="360" t="s">
        <v>2765</v>
      </c>
      <c r="D158" s="312"/>
      <c r="E158" s="312"/>
      <c r="F158" s="361" t="s">
        <v>2746</v>
      </c>
      <c r="G158" s="312"/>
      <c r="H158" s="360" t="s">
        <v>2780</v>
      </c>
      <c r="I158" s="360" t="s">
        <v>2742</v>
      </c>
      <c r="J158" s="360">
        <v>50</v>
      </c>
      <c r="K158" s="356"/>
    </row>
    <row r="159" ht="15" customHeight="1">
      <c r="B159" s="335"/>
      <c r="C159" s="360" t="s">
        <v>106</v>
      </c>
      <c r="D159" s="312"/>
      <c r="E159" s="312"/>
      <c r="F159" s="361" t="s">
        <v>2740</v>
      </c>
      <c r="G159" s="312"/>
      <c r="H159" s="360" t="s">
        <v>2802</v>
      </c>
      <c r="I159" s="360" t="s">
        <v>2742</v>
      </c>
      <c r="J159" s="360" t="s">
        <v>2803</v>
      </c>
      <c r="K159" s="356"/>
    </row>
    <row r="160" ht="15" customHeight="1">
      <c r="B160" s="335"/>
      <c r="C160" s="360" t="s">
        <v>2804</v>
      </c>
      <c r="D160" s="312"/>
      <c r="E160" s="312"/>
      <c r="F160" s="361" t="s">
        <v>2740</v>
      </c>
      <c r="G160" s="312"/>
      <c r="H160" s="360" t="s">
        <v>2805</v>
      </c>
      <c r="I160" s="360" t="s">
        <v>2775</v>
      </c>
      <c r="J160" s="360"/>
      <c r="K160" s="356"/>
    </row>
    <row r="161" ht="15" customHeight="1">
      <c r="B161" s="362"/>
      <c r="C161" s="344"/>
      <c r="D161" s="344"/>
      <c r="E161" s="344"/>
      <c r="F161" s="344"/>
      <c r="G161" s="344"/>
      <c r="H161" s="344"/>
      <c r="I161" s="344"/>
      <c r="J161" s="344"/>
      <c r="K161" s="363"/>
    </row>
    <row r="162" ht="18.75" customHeight="1">
      <c r="B162" s="309"/>
      <c r="C162" s="312"/>
      <c r="D162" s="312"/>
      <c r="E162" s="312"/>
      <c r="F162" s="334"/>
      <c r="G162" s="312"/>
      <c r="H162" s="312"/>
      <c r="I162" s="312"/>
      <c r="J162" s="312"/>
      <c r="K162" s="309"/>
    </row>
    <row r="163" ht="18.75" customHeight="1">
      <c r="B163" s="309"/>
      <c r="C163" s="312"/>
      <c r="D163" s="312"/>
      <c r="E163" s="312"/>
      <c r="F163" s="334"/>
      <c r="G163" s="312"/>
      <c r="H163" s="312"/>
      <c r="I163" s="312"/>
      <c r="J163" s="312"/>
      <c r="K163" s="309"/>
    </row>
    <row r="164" ht="18.75" customHeight="1">
      <c r="B164" s="309"/>
      <c r="C164" s="312"/>
      <c r="D164" s="312"/>
      <c r="E164" s="312"/>
      <c r="F164" s="334"/>
      <c r="G164" s="312"/>
      <c r="H164" s="312"/>
      <c r="I164" s="312"/>
      <c r="J164" s="312"/>
      <c r="K164" s="309"/>
    </row>
    <row r="165" ht="18.75" customHeight="1">
      <c r="B165" s="309"/>
      <c r="C165" s="312"/>
      <c r="D165" s="312"/>
      <c r="E165" s="312"/>
      <c r="F165" s="334"/>
      <c r="G165" s="312"/>
      <c r="H165" s="312"/>
      <c r="I165" s="312"/>
      <c r="J165" s="312"/>
      <c r="K165" s="309"/>
    </row>
    <row r="166" ht="18.75" customHeight="1">
      <c r="B166" s="309"/>
      <c r="C166" s="312"/>
      <c r="D166" s="312"/>
      <c r="E166" s="312"/>
      <c r="F166" s="334"/>
      <c r="G166" s="312"/>
      <c r="H166" s="312"/>
      <c r="I166" s="312"/>
      <c r="J166" s="312"/>
      <c r="K166" s="309"/>
    </row>
    <row r="167" ht="18.75" customHeight="1">
      <c r="B167" s="309"/>
      <c r="C167" s="312"/>
      <c r="D167" s="312"/>
      <c r="E167" s="312"/>
      <c r="F167" s="334"/>
      <c r="G167" s="312"/>
      <c r="H167" s="312"/>
      <c r="I167" s="312"/>
      <c r="J167" s="312"/>
      <c r="K167" s="309"/>
    </row>
    <row r="168" ht="18.75" customHeight="1">
      <c r="B168" s="309"/>
      <c r="C168" s="312"/>
      <c r="D168" s="312"/>
      <c r="E168" s="312"/>
      <c r="F168" s="334"/>
      <c r="G168" s="312"/>
      <c r="H168" s="312"/>
      <c r="I168" s="312"/>
      <c r="J168" s="312"/>
      <c r="K168" s="309"/>
    </row>
    <row r="169" ht="18.75" customHeight="1">
      <c r="B169" s="320"/>
      <c r="C169" s="320"/>
      <c r="D169" s="320"/>
      <c r="E169" s="320"/>
      <c r="F169" s="320"/>
      <c r="G169" s="320"/>
      <c r="H169" s="320"/>
      <c r="I169" s="320"/>
      <c r="J169" s="320"/>
      <c r="K169" s="320"/>
    </row>
    <row r="170" ht="7.5" customHeight="1">
      <c r="B170" s="299"/>
      <c r="C170" s="300"/>
      <c r="D170" s="300"/>
      <c r="E170" s="300"/>
      <c r="F170" s="300"/>
      <c r="G170" s="300"/>
      <c r="H170" s="300"/>
      <c r="I170" s="300"/>
      <c r="J170" s="300"/>
      <c r="K170" s="301"/>
    </row>
    <row r="171" ht="45" customHeight="1">
      <c r="B171" s="302"/>
      <c r="C171" s="303" t="s">
        <v>2806</v>
      </c>
      <c r="D171" s="303"/>
      <c r="E171" s="303"/>
      <c r="F171" s="303"/>
      <c r="G171" s="303"/>
      <c r="H171" s="303"/>
      <c r="I171" s="303"/>
      <c r="J171" s="303"/>
      <c r="K171" s="304"/>
    </row>
    <row r="172" ht="17.25" customHeight="1">
      <c r="B172" s="302"/>
      <c r="C172" s="327" t="s">
        <v>2734</v>
      </c>
      <c r="D172" s="327"/>
      <c r="E172" s="327"/>
      <c r="F172" s="327" t="s">
        <v>2735</v>
      </c>
      <c r="G172" s="364"/>
      <c r="H172" s="365" t="s">
        <v>56</v>
      </c>
      <c r="I172" s="365" t="s">
        <v>59</v>
      </c>
      <c r="J172" s="327" t="s">
        <v>2736</v>
      </c>
      <c r="K172" s="304"/>
    </row>
    <row r="173" ht="17.25" customHeight="1">
      <c r="B173" s="305"/>
      <c r="C173" s="329" t="s">
        <v>2737</v>
      </c>
      <c r="D173" s="329"/>
      <c r="E173" s="329"/>
      <c r="F173" s="330" t="s">
        <v>2738</v>
      </c>
      <c r="G173" s="366"/>
      <c r="H173" s="367"/>
      <c r="I173" s="367"/>
      <c r="J173" s="329" t="s">
        <v>2739</v>
      </c>
      <c r="K173" s="307"/>
    </row>
    <row r="174" ht="5.25" customHeight="1">
      <c r="B174" s="335"/>
      <c r="C174" s="332"/>
      <c r="D174" s="332"/>
      <c r="E174" s="332"/>
      <c r="F174" s="332"/>
      <c r="G174" s="333"/>
      <c r="H174" s="332"/>
      <c r="I174" s="332"/>
      <c r="J174" s="332"/>
      <c r="K174" s="356"/>
    </row>
    <row r="175" ht="15" customHeight="1">
      <c r="B175" s="335"/>
      <c r="C175" s="312" t="s">
        <v>2743</v>
      </c>
      <c r="D175" s="312"/>
      <c r="E175" s="312"/>
      <c r="F175" s="334" t="s">
        <v>2740</v>
      </c>
      <c r="G175" s="312"/>
      <c r="H175" s="312" t="s">
        <v>2780</v>
      </c>
      <c r="I175" s="312" t="s">
        <v>2742</v>
      </c>
      <c r="J175" s="312">
        <v>120</v>
      </c>
      <c r="K175" s="356"/>
    </row>
    <row r="176" ht="15" customHeight="1">
      <c r="B176" s="335"/>
      <c r="C176" s="312" t="s">
        <v>2789</v>
      </c>
      <c r="D176" s="312"/>
      <c r="E176" s="312"/>
      <c r="F176" s="334" t="s">
        <v>2740</v>
      </c>
      <c r="G176" s="312"/>
      <c r="H176" s="312" t="s">
        <v>2790</v>
      </c>
      <c r="I176" s="312" t="s">
        <v>2742</v>
      </c>
      <c r="J176" s="312" t="s">
        <v>2791</v>
      </c>
      <c r="K176" s="356"/>
    </row>
    <row r="177" ht="15" customHeight="1">
      <c r="B177" s="335"/>
      <c r="C177" s="312" t="s">
        <v>90</v>
      </c>
      <c r="D177" s="312"/>
      <c r="E177" s="312"/>
      <c r="F177" s="334" t="s">
        <v>2740</v>
      </c>
      <c r="G177" s="312"/>
      <c r="H177" s="312" t="s">
        <v>2807</v>
      </c>
      <c r="I177" s="312" t="s">
        <v>2742</v>
      </c>
      <c r="J177" s="312" t="s">
        <v>2791</v>
      </c>
      <c r="K177" s="356"/>
    </row>
    <row r="178" ht="15" customHeight="1">
      <c r="B178" s="335"/>
      <c r="C178" s="312" t="s">
        <v>2745</v>
      </c>
      <c r="D178" s="312"/>
      <c r="E178" s="312"/>
      <c r="F178" s="334" t="s">
        <v>2746</v>
      </c>
      <c r="G178" s="312"/>
      <c r="H178" s="312" t="s">
        <v>2807</v>
      </c>
      <c r="I178" s="312" t="s">
        <v>2742</v>
      </c>
      <c r="J178" s="312">
        <v>50</v>
      </c>
      <c r="K178" s="356"/>
    </row>
    <row r="179" ht="15" customHeight="1">
      <c r="B179" s="335"/>
      <c r="C179" s="312" t="s">
        <v>2748</v>
      </c>
      <c r="D179" s="312"/>
      <c r="E179" s="312"/>
      <c r="F179" s="334" t="s">
        <v>2740</v>
      </c>
      <c r="G179" s="312"/>
      <c r="H179" s="312" t="s">
        <v>2807</v>
      </c>
      <c r="I179" s="312" t="s">
        <v>2750</v>
      </c>
      <c r="J179" s="312"/>
      <c r="K179" s="356"/>
    </row>
    <row r="180" ht="15" customHeight="1">
      <c r="B180" s="335"/>
      <c r="C180" s="312" t="s">
        <v>2759</v>
      </c>
      <c r="D180" s="312"/>
      <c r="E180" s="312"/>
      <c r="F180" s="334" t="s">
        <v>2746</v>
      </c>
      <c r="G180" s="312"/>
      <c r="H180" s="312" t="s">
        <v>2807</v>
      </c>
      <c r="I180" s="312" t="s">
        <v>2742</v>
      </c>
      <c r="J180" s="312">
        <v>50</v>
      </c>
      <c r="K180" s="356"/>
    </row>
    <row r="181" ht="15" customHeight="1">
      <c r="B181" s="335"/>
      <c r="C181" s="312" t="s">
        <v>2767</v>
      </c>
      <c r="D181" s="312"/>
      <c r="E181" s="312"/>
      <c r="F181" s="334" t="s">
        <v>2746</v>
      </c>
      <c r="G181" s="312"/>
      <c r="H181" s="312" t="s">
        <v>2807</v>
      </c>
      <c r="I181" s="312" t="s">
        <v>2742</v>
      </c>
      <c r="J181" s="312">
        <v>50</v>
      </c>
      <c r="K181" s="356"/>
    </row>
    <row r="182" ht="15" customHeight="1">
      <c r="B182" s="335"/>
      <c r="C182" s="312" t="s">
        <v>2765</v>
      </c>
      <c r="D182" s="312"/>
      <c r="E182" s="312"/>
      <c r="F182" s="334" t="s">
        <v>2746</v>
      </c>
      <c r="G182" s="312"/>
      <c r="H182" s="312" t="s">
        <v>2807</v>
      </c>
      <c r="I182" s="312" t="s">
        <v>2742</v>
      </c>
      <c r="J182" s="312">
        <v>50</v>
      </c>
      <c r="K182" s="356"/>
    </row>
    <row r="183" ht="15" customHeight="1">
      <c r="B183" s="335"/>
      <c r="C183" s="312" t="s">
        <v>139</v>
      </c>
      <c r="D183" s="312"/>
      <c r="E183" s="312"/>
      <c r="F183" s="334" t="s">
        <v>2740</v>
      </c>
      <c r="G183" s="312"/>
      <c r="H183" s="312" t="s">
        <v>2808</v>
      </c>
      <c r="I183" s="312" t="s">
        <v>2809</v>
      </c>
      <c r="J183" s="312"/>
      <c r="K183" s="356"/>
    </row>
    <row r="184" ht="15" customHeight="1">
      <c r="B184" s="335"/>
      <c r="C184" s="312" t="s">
        <v>59</v>
      </c>
      <c r="D184" s="312"/>
      <c r="E184" s="312"/>
      <c r="F184" s="334" t="s">
        <v>2740</v>
      </c>
      <c r="G184" s="312"/>
      <c r="H184" s="312" t="s">
        <v>2810</v>
      </c>
      <c r="I184" s="312" t="s">
        <v>2811</v>
      </c>
      <c r="J184" s="312">
        <v>1</v>
      </c>
      <c r="K184" s="356"/>
    </row>
    <row r="185" ht="15" customHeight="1">
      <c r="B185" s="335"/>
      <c r="C185" s="312" t="s">
        <v>55</v>
      </c>
      <c r="D185" s="312"/>
      <c r="E185" s="312"/>
      <c r="F185" s="334" t="s">
        <v>2740</v>
      </c>
      <c r="G185" s="312"/>
      <c r="H185" s="312" t="s">
        <v>2812</v>
      </c>
      <c r="I185" s="312" t="s">
        <v>2742</v>
      </c>
      <c r="J185" s="312">
        <v>20</v>
      </c>
      <c r="K185" s="356"/>
    </row>
    <row r="186" ht="15" customHeight="1">
      <c r="B186" s="335"/>
      <c r="C186" s="312" t="s">
        <v>56</v>
      </c>
      <c r="D186" s="312"/>
      <c r="E186" s="312"/>
      <c r="F186" s="334" t="s">
        <v>2740</v>
      </c>
      <c r="G186" s="312"/>
      <c r="H186" s="312" t="s">
        <v>2813</v>
      </c>
      <c r="I186" s="312" t="s">
        <v>2742</v>
      </c>
      <c r="J186" s="312">
        <v>255</v>
      </c>
      <c r="K186" s="356"/>
    </row>
    <row r="187" ht="15" customHeight="1">
      <c r="B187" s="335"/>
      <c r="C187" s="312" t="s">
        <v>140</v>
      </c>
      <c r="D187" s="312"/>
      <c r="E187" s="312"/>
      <c r="F187" s="334" t="s">
        <v>2740</v>
      </c>
      <c r="G187" s="312"/>
      <c r="H187" s="312" t="s">
        <v>2704</v>
      </c>
      <c r="I187" s="312" t="s">
        <v>2742</v>
      </c>
      <c r="J187" s="312">
        <v>10</v>
      </c>
      <c r="K187" s="356"/>
    </row>
    <row r="188" ht="15" customHeight="1">
      <c r="B188" s="335"/>
      <c r="C188" s="312" t="s">
        <v>141</v>
      </c>
      <c r="D188" s="312"/>
      <c r="E188" s="312"/>
      <c r="F188" s="334" t="s">
        <v>2740</v>
      </c>
      <c r="G188" s="312"/>
      <c r="H188" s="312" t="s">
        <v>2814</v>
      </c>
      <c r="I188" s="312" t="s">
        <v>2775</v>
      </c>
      <c r="J188" s="312"/>
      <c r="K188" s="356"/>
    </row>
    <row r="189" ht="15" customHeight="1">
      <c r="B189" s="335"/>
      <c r="C189" s="312" t="s">
        <v>2815</v>
      </c>
      <c r="D189" s="312"/>
      <c r="E189" s="312"/>
      <c r="F189" s="334" t="s">
        <v>2740</v>
      </c>
      <c r="G189" s="312"/>
      <c r="H189" s="312" t="s">
        <v>2816</v>
      </c>
      <c r="I189" s="312" t="s">
        <v>2775</v>
      </c>
      <c r="J189" s="312"/>
      <c r="K189" s="356"/>
    </row>
    <row r="190" ht="15" customHeight="1">
      <c r="B190" s="335"/>
      <c r="C190" s="312" t="s">
        <v>2804</v>
      </c>
      <c r="D190" s="312"/>
      <c r="E190" s="312"/>
      <c r="F190" s="334" t="s">
        <v>2740</v>
      </c>
      <c r="G190" s="312"/>
      <c r="H190" s="312" t="s">
        <v>2817</v>
      </c>
      <c r="I190" s="312" t="s">
        <v>2775</v>
      </c>
      <c r="J190" s="312"/>
      <c r="K190" s="356"/>
    </row>
    <row r="191" ht="15" customHeight="1">
      <c r="B191" s="335"/>
      <c r="C191" s="312" t="s">
        <v>143</v>
      </c>
      <c r="D191" s="312"/>
      <c r="E191" s="312"/>
      <c r="F191" s="334" t="s">
        <v>2746</v>
      </c>
      <c r="G191" s="312"/>
      <c r="H191" s="312" t="s">
        <v>2818</v>
      </c>
      <c r="I191" s="312" t="s">
        <v>2742</v>
      </c>
      <c r="J191" s="312">
        <v>50</v>
      </c>
      <c r="K191" s="356"/>
    </row>
    <row r="192" ht="15" customHeight="1">
      <c r="B192" s="335"/>
      <c r="C192" s="312" t="s">
        <v>2819</v>
      </c>
      <c r="D192" s="312"/>
      <c r="E192" s="312"/>
      <c r="F192" s="334" t="s">
        <v>2746</v>
      </c>
      <c r="G192" s="312"/>
      <c r="H192" s="312" t="s">
        <v>2820</v>
      </c>
      <c r="I192" s="312" t="s">
        <v>2821</v>
      </c>
      <c r="J192" s="312"/>
      <c r="K192" s="356"/>
    </row>
    <row r="193" ht="15" customHeight="1">
      <c r="B193" s="335"/>
      <c r="C193" s="312" t="s">
        <v>2822</v>
      </c>
      <c r="D193" s="312"/>
      <c r="E193" s="312"/>
      <c r="F193" s="334" t="s">
        <v>2746</v>
      </c>
      <c r="G193" s="312"/>
      <c r="H193" s="312" t="s">
        <v>2823</v>
      </c>
      <c r="I193" s="312" t="s">
        <v>2821</v>
      </c>
      <c r="J193" s="312"/>
      <c r="K193" s="356"/>
    </row>
    <row r="194" ht="15" customHeight="1">
      <c r="B194" s="335"/>
      <c r="C194" s="312" t="s">
        <v>2824</v>
      </c>
      <c r="D194" s="312"/>
      <c r="E194" s="312"/>
      <c r="F194" s="334" t="s">
        <v>2746</v>
      </c>
      <c r="G194" s="312"/>
      <c r="H194" s="312" t="s">
        <v>2825</v>
      </c>
      <c r="I194" s="312" t="s">
        <v>2821</v>
      </c>
      <c r="J194" s="312"/>
      <c r="K194" s="356"/>
    </row>
    <row r="195" ht="15" customHeight="1">
      <c r="B195" s="335"/>
      <c r="C195" s="368" t="s">
        <v>2826</v>
      </c>
      <c r="D195" s="312"/>
      <c r="E195" s="312"/>
      <c r="F195" s="334" t="s">
        <v>2746</v>
      </c>
      <c r="G195" s="312"/>
      <c r="H195" s="312" t="s">
        <v>2827</v>
      </c>
      <c r="I195" s="312" t="s">
        <v>2828</v>
      </c>
      <c r="J195" s="369" t="s">
        <v>2829</v>
      </c>
      <c r="K195" s="356"/>
    </row>
    <row r="196" ht="15" customHeight="1">
      <c r="B196" s="335"/>
      <c r="C196" s="319" t="s">
        <v>44</v>
      </c>
      <c r="D196" s="312"/>
      <c r="E196" s="312"/>
      <c r="F196" s="334" t="s">
        <v>2740</v>
      </c>
      <c r="G196" s="312"/>
      <c r="H196" s="309" t="s">
        <v>2830</v>
      </c>
      <c r="I196" s="312" t="s">
        <v>2831</v>
      </c>
      <c r="J196" s="312"/>
      <c r="K196" s="356"/>
    </row>
    <row r="197" ht="15" customHeight="1">
      <c r="B197" s="335"/>
      <c r="C197" s="319" t="s">
        <v>2832</v>
      </c>
      <c r="D197" s="312"/>
      <c r="E197" s="312"/>
      <c r="F197" s="334" t="s">
        <v>2740</v>
      </c>
      <c r="G197" s="312"/>
      <c r="H197" s="312" t="s">
        <v>2833</v>
      </c>
      <c r="I197" s="312" t="s">
        <v>2775</v>
      </c>
      <c r="J197" s="312"/>
      <c r="K197" s="356"/>
    </row>
    <row r="198" ht="15" customHeight="1">
      <c r="B198" s="335"/>
      <c r="C198" s="319" t="s">
        <v>2834</v>
      </c>
      <c r="D198" s="312"/>
      <c r="E198" s="312"/>
      <c r="F198" s="334" t="s">
        <v>2740</v>
      </c>
      <c r="G198" s="312"/>
      <c r="H198" s="312" t="s">
        <v>2835</v>
      </c>
      <c r="I198" s="312" t="s">
        <v>2775</v>
      </c>
      <c r="J198" s="312"/>
      <c r="K198" s="356"/>
    </row>
    <row r="199" ht="15" customHeight="1">
      <c r="B199" s="335"/>
      <c r="C199" s="319" t="s">
        <v>2836</v>
      </c>
      <c r="D199" s="312"/>
      <c r="E199" s="312"/>
      <c r="F199" s="334" t="s">
        <v>2746</v>
      </c>
      <c r="G199" s="312"/>
      <c r="H199" s="312" t="s">
        <v>2837</v>
      </c>
      <c r="I199" s="312" t="s">
        <v>2775</v>
      </c>
      <c r="J199" s="312"/>
      <c r="K199" s="356"/>
    </row>
    <row r="200" ht="15" customHeight="1">
      <c r="B200" s="362"/>
      <c r="C200" s="370"/>
      <c r="D200" s="344"/>
      <c r="E200" s="344"/>
      <c r="F200" s="344"/>
      <c r="G200" s="344"/>
      <c r="H200" s="344"/>
      <c r="I200" s="344"/>
      <c r="J200" s="344"/>
      <c r="K200" s="363"/>
    </row>
    <row r="201" ht="18.75" customHeight="1">
      <c r="B201" s="309"/>
      <c r="C201" s="312"/>
      <c r="D201" s="312"/>
      <c r="E201" s="312"/>
      <c r="F201" s="334"/>
      <c r="G201" s="312"/>
      <c r="H201" s="312"/>
      <c r="I201" s="312"/>
      <c r="J201" s="312"/>
      <c r="K201" s="309"/>
    </row>
    <row r="202" ht="18.75" customHeight="1">
      <c r="B202" s="320"/>
      <c r="C202" s="320"/>
      <c r="D202" s="320"/>
      <c r="E202" s="320"/>
      <c r="F202" s="320"/>
      <c r="G202" s="320"/>
      <c r="H202" s="320"/>
      <c r="I202" s="320"/>
      <c r="J202" s="320"/>
      <c r="K202" s="320"/>
    </row>
    <row r="203" ht="13.5">
      <c r="B203" s="299"/>
      <c r="C203" s="300"/>
      <c r="D203" s="300"/>
      <c r="E203" s="300"/>
      <c r="F203" s="300"/>
      <c r="G203" s="300"/>
      <c r="H203" s="300"/>
      <c r="I203" s="300"/>
      <c r="J203" s="300"/>
      <c r="K203" s="301"/>
    </row>
    <row r="204" ht="21" customHeight="1">
      <c r="B204" s="302"/>
      <c r="C204" s="303" t="s">
        <v>2838</v>
      </c>
      <c r="D204" s="303"/>
      <c r="E204" s="303"/>
      <c r="F204" s="303"/>
      <c r="G204" s="303"/>
      <c r="H204" s="303"/>
      <c r="I204" s="303"/>
      <c r="J204" s="303"/>
      <c r="K204" s="304"/>
    </row>
    <row r="205" ht="25.5" customHeight="1">
      <c r="B205" s="302"/>
      <c r="C205" s="371" t="s">
        <v>2839</v>
      </c>
      <c r="D205" s="371"/>
      <c r="E205" s="371"/>
      <c r="F205" s="371" t="s">
        <v>2840</v>
      </c>
      <c r="G205" s="372"/>
      <c r="H205" s="371" t="s">
        <v>2841</v>
      </c>
      <c r="I205" s="371"/>
      <c r="J205" s="371"/>
      <c r="K205" s="304"/>
    </row>
    <row r="206" ht="5.25" customHeight="1">
      <c r="B206" s="335"/>
      <c r="C206" s="332"/>
      <c r="D206" s="332"/>
      <c r="E206" s="332"/>
      <c r="F206" s="332"/>
      <c r="G206" s="312"/>
      <c r="H206" s="332"/>
      <c r="I206" s="332"/>
      <c r="J206" s="332"/>
      <c r="K206" s="356"/>
    </row>
    <row r="207" ht="15" customHeight="1">
      <c r="B207" s="335"/>
      <c r="C207" s="312" t="s">
        <v>2831</v>
      </c>
      <c r="D207" s="312"/>
      <c r="E207" s="312"/>
      <c r="F207" s="334" t="s">
        <v>45</v>
      </c>
      <c r="G207" s="312"/>
      <c r="H207" s="312" t="s">
        <v>2842</v>
      </c>
      <c r="I207" s="312"/>
      <c r="J207" s="312"/>
      <c r="K207" s="356"/>
    </row>
    <row r="208" ht="15" customHeight="1">
      <c r="B208" s="335"/>
      <c r="C208" s="341"/>
      <c r="D208" s="312"/>
      <c r="E208" s="312"/>
      <c r="F208" s="334" t="s">
        <v>46</v>
      </c>
      <c r="G208" s="312"/>
      <c r="H208" s="312" t="s">
        <v>2843</v>
      </c>
      <c r="I208" s="312"/>
      <c r="J208" s="312"/>
      <c r="K208" s="356"/>
    </row>
    <row r="209" ht="15" customHeight="1">
      <c r="B209" s="335"/>
      <c r="C209" s="341"/>
      <c r="D209" s="312"/>
      <c r="E209" s="312"/>
      <c r="F209" s="334" t="s">
        <v>49</v>
      </c>
      <c r="G209" s="312"/>
      <c r="H209" s="312" t="s">
        <v>2844</v>
      </c>
      <c r="I209" s="312"/>
      <c r="J209" s="312"/>
      <c r="K209" s="356"/>
    </row>
    <row r="210" ht="15" customHeight="1">
      <c r="B210" s="335"/>
      <c r="C210" s="312"/>
      <c r="D210" s="312"/>
      <c r="E210" s="312"/>
      <c r="F210" s="334" t="s">
        <v>47</v>
      </c>
      <c r="G210" s="312"/>
      <c r="H210" s="312" t="s">
        <v>2845</v>
      </c>
      <c r="I210" s="312"/>
      <c r="J210" s="312"/>
      <c r="K210" s="356"/>
    </row>
    <row r="211" ht="15" customHeight="1">
      <c r="B211" s="335"/>
      <c r="C211" s="312"/>
      <c r="D211" s="312"/>
      <c r="E211" s="312"/>
      <c r="F211" s="334" t="s">
        <v>48</v>
      </c>
      <c r="G211" s="312"/>
      <c r="H211" s="312" t="s">
        <v>2846</v>
      </c>
      <c r="I211" s="312"/>
      <c r="J211" s="312"/>
      <c r="K211" s="356"/>
    </row>
    <row r="212" ht="15" customHeight="1">
      <c r="B212" s="335"/>
      <c r="C212" s="312"/>
      <c r="D212" s="312"/>
      <c r="E212" s="312"/>
      <c r="F212" s="334"/>
      <c r="G212" s="312"/>
      <c r="H212" s="312"/>
      <c r="I212" s="312"/>
      <c r="J212" s="312"/>
      <c r="K212" s="356"/>
    </row>
    <row r="213" ht="15" customHeight="1">
      <c r="B213" s="335"/>
      <c r="C213" s="312" t="s">
        <v>2787</v>
      </c>
      <c r="D213" s="312"/>
      <c r="E213" s="312"/>
      <c r="F213" s="334" t="s">
        <v>81</v>
      </c>
      <c r="G213" s="312"/>
      <c r="H213" s="312" t="s">
        <v>2847</v>
      </c>
      <c r="I213" s="312"/>
      <c r="J213" s="312"/>
      <c r="K213" s="356"/>
    </row>
    <row r="214" ht="15" customHeight="1">
      <c r="B214" s="335"/>
      <c r="C214" s="341"/>
      <c r="D214" s="312"/>
      <c r="E214" s="312"/>
      <c r="F214" s="334" t="s">
        <v>2684</v>
      </c>
      <c r="G214" s="312"/>
      <c r="H214" s="312" t="s">
        <v>2685</v>
      </c>
      <c r="I214" s="312"/>
      <c r="J214" s="312"/>
      <c r="K214" s="356"/>
    </row>
    <row r="215" ht="15" customHeight="1">
      <c r="B215" s="335"/>
      <c r="C215" s="312"/>
      <c r="D215" s="312"/>
      <c r="E215" s="312"/>
      <c r="F215" s="334" t="s">
        <v>2682</v>
      </c>
      <c r="G215" s="312"/>
      <c r="H215" s="312" t="s">
        <v>2848</v>
      </c>
      <c r="I215" s="312"/>
      <c r="J215" s="312"/>
      <c r="K215" s="356"/>
    </row>
    <row r="216" ht="15" customHeight="1">
      <c r="B216" s="373"/>
      <c r="C216" s="341"/>
      <c r="D216" s="341"/>
      <c r="E216" s="341"/>
      <c r="F216" s="334" t="s">
        <v>100</v>
      </c>
      <c r="G216" s="319"/>
      <c r="H216" s="360" t="s">
        <v>2686</v>
      </c>
      <c r="I216" s="360"/>
      <c r="J216" s="360"/>
      <c r="K216" s="374"/>
    </row>
    <row r="217" ht="15" customHeight="1">
      <c r="B217" s="373"/>
      <c r="C217" s="341"/>
      <c r="D217" s="341"/>
      <c r="E217" s="341"/>
      <c r="F217" s="334" t="s">
        <v>2687</v>
      </c>
      <c r="G217" s="319"/>
      <c r="H217" s="360" t="s">
        <v>2214</v>
      </c>
      <c r="I217" s="360"/>
      <c r="J217" s="360"/>
      <c r="K217" s="374"/>
    </row>
    <row r="218" ht="15" customHeight="1">
      <c r="B218" s="373"/>
      <c r="C218" s="341"/>
      <c r="D218" s="341"/>
      <c r="E218" s="341"/>
      <c r="F218" s="375"/>
      <c r="G218" s="319"/>
      <c r="H218" s="376"/>
      <c r="I218" s="376"/>
      <c r="J218" s="376"/>
      <c r="K218" s="374"/>
    </row>
    <row r="219" ht="15" customHeight="1">
      <c r="B219" s="373"/>
      <c r="C219" s="312" t="s">
        <v>2811</v>
      </c>
      <c r="D219" s="341"/>
      <c r="E219" s="341"/>
      <c r="F219" s="334">
        <v>1</v>
      </c>
      <c r="G219" s="319"/>
      <c r="H219" s="360" t="s">
        <v>2849</v>
      </c>
      <c r="I219" s="360"/>
      <c r="J219" s="360"/>
      <c r="K219" s="374"/>
    </row>
    <row r="220" ht="15" customHeight="1">
      <c r="B220" s="373"/>
      <c r="C220" s="341"/>
      <c r="D220" s="341"/>
      <c r="E220" s="341"/>
      <c r="F220" s="334">
        <v>2</v>
      </c>
      <c r="G220" s="319"/>
      <c r="H220" s="360" t="s">
        <v>2850</v>
      </c>
      <c r="I220" s="360"/>
      <c r="J220" s="360"/>
      <c r="K220" s="374"/>
    </row>
    <row r="221" ht="15" customHeight="1">
      <c r="B221" s="373"/>
      <c r="C221" s="341"/>
      <c r="D221" s="341"/>
      <c r="E221" s="341"/>
      <c r="F221" s="334">
        <v>3</v>
      </c>
      <c r="G221" s="319"/>
      <c r="H221" s="360" t="s">
        <v>2851</v>
      </c>
      <c r="I221" s="360"/>
      <c r="J221" s="360"/>
      <c r="K221" s="374"/>
    </row>
    <row r="222" ht="15" customHeight="1">
      <c r="B222" s="373"/>
      <c r="C222" s="341"/>
      <c r="D222" s="341"/>
      <c r="E222" s="341"/>
      <c r="F222" s="334">
        <v>4</v>
      </c>
      <c r="G222" s="319"/>
      <c r="H222" s="360" t="s">
        <v>2852</v>
      </c>
      <c r="I222" s="360"/>
      <c r="J222" s="360"/>
      <c r="K222" s="374"/>
    </row>
    <row r="223" ht="12.75" customHeight="1">
      <c r="B223" s="377"/>
      <c r="C223" s="378"/>
      <c r="D223" s="378"/>
      <c r="E223" s="378"/>
      <c r="F223" s="378"/>
      <c r="G223" s="378"/>
      <c r="H223" s="378"/>
      <c r="I223" s="378"/>
      <c r="J223" s="378"/>
      <c r="K223" s="379"/>
    </row>
  </sheetData>
  <sheetProtection autoFilter="0" deleteColumns="0" deleteRows="0" formatCells="0" formatColumns="0" formatRows="0" insertColumns="0" insertHyperlinks="0" insertRows="0" pivotTables="0" sort="0"/>
  <mergeCells count="77">
    <mergeCell ref="H222:J222"/>
    <mergeCell ref="H219:J219"/>
    <mergeCell ref="H220:J220"/>
    <mergeCell ref="H221:J221"/>
    <mergeCell ref="H205:J205"/>
    <mergeCell ref="H207:J207"/>
    <mergeCell ref="H210:J210"/>
    <mergeCell ref="H211:J211"/>
    <mergeCell ref="H213:J213"/>
    <mergeCell ref="H214:J214"/>
    <mergeCell ref="H215:J215"/>
    <mergeCell ref="H216:J216"/>
    <mergeCell ref="H217:J217"/>
    <mergeCell ref="H208:J208"/>
    <mergeCell ref="H209:J209"/>
    <mergeCell ref="C204:J204"/>
    <mergeCell ref="C171:J171"/>
    <mergeCell ref="C147:J147"/>
    <mergeCell ref="C122:J122"/>
    <mergeCell ref="C102:J102"/>
    <mergeCell ref="C75:J75"/>
    <mergeCell ref="D69:J69"/>
    <mergeCell ref="D70:J70"/>
    <mergeCell ref="D62:J62"/>
    <mergeCell ref="D63:J63"/>
    <mergeCell ref="D65:J65"/>
    <mergeCell ref="D66:J66"/>
    <mergeCell ref="D67:J67"/>
    <mergeCell ref="D68:J68"/>
    <mergeCell ref="D61:J61"/>
    <mergeCell ref="D60:J60"/>
    <mergeCell ref="D59:J59"/>
    <mergeCell ref="D58:J58"/>
    <mergeCell ref="C55:J55"/>
    <mergeCell ref="C57:J57"/>
    <mergeCell ref="C54:J54"/>
    <mergeCell ref="C52:J52"/>
    <mergeCell ref="D51:J51"/>
    <mergeCell ref="E50:J50"/>
    <mergeCell ref="E49:J49"/>
    <mergeCell ref="G45:J45"/>
    <mergeCell ref="D47:J47"/>
    <mergeCell ref="E48:J48"/>
    <mergeCell ref="G44:J44"/>
    <mergeCell ref="G43:J43"/>
    <mergeCell ref="D31:J31"/>
    <mergeCell ref="D33:J33"/>
    <mergeCell ref="G39:J39"/>
    <mergeCell ref="D34:J34"/>
    <mergeCell ref="D35:J35"/>
    <mergeCell ref="G36:J36"/>
    <mergeCell ref="G37:J37"/>
    <mergeCell ref="G38:J38"/>
    <mergeCell ref="G41:J41"/>
    <mergeCell ref="G42:J42"/>
    <mergeCell ref="G40:J40"/>
    <mergeCell ref="D30:J30"/>
    <mergeCell ref="D28:J28"/>
    <mergeCell ref="D27:J27"/>
    <mergeCell ref="C26:J26"/>
    <mergeCell ref="D16:J16"/>
    <mergeCell ref="F22:J22"/>
    <mergeCell ref="F23:J23"/>
    <mergeCell ref="C25:J25"/>
    <mergeCell ref="D17:J17"/>
    <mergeCell ref="F18:J18"/>
    <mergeCell ref="F19:J19"/>
    <mergeCell ref="F20:J20"/>
    <mergeCell ref="F21:J21"/>
    <mergeCell ref="D15:J15"/>
    <mergeCell ref="C3:J3"/>
    <mergeCell ref="C9:J9"/>
    <mergeCell ref="D10:J10"/>
    <mergeCell ref="C4:J4"/>
    <mergeCell ref="C6:J6"/>
    <mergeCell ref="C7:J7"/>
    <mergeCell ref="D11:J11"/>
  </mergeCells>
  <pageSetup r:id="rId1" paperSize="9" orientation="landscape" fitToHeight="0"/>
</worksheet>
</file>

<file path=docProps/core.xml><?xml version="1.0" encoding="utf-8"?>
<cp:coreProperties xmlns:dc="http://purl.org/dc/elements/1.1/" xmlns:dcterms="http://purl.org/dc/terms/" xmlns:xsi="http://www.w3.org/2001/XMLSchema-instance" xmlns:cp="http://schemas.openxmlformats.org/package/2006/metadata/core-properties">
  <dc:creator>DESKTOP-GSLCHH2\Lukáš Hykyš</dc:creator>
  <cp:lastModifiedBy>DESKTOP-GSLCHH2\Lukáš Hykyš</cp:lastModifiedBy>
  <dcterms:created xsi:type="dcterms:W3CDTF">2019-06-10T18:23:45Z</dcterms:created>
  <dcterms:modified xsi:type="dcterms:W3CDTF">2019-06-10T18:23:55Z</dcterms:modified>
</cp:coreProperties>
</file>